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DDAC2EA-80FC-4907-801A-881F68B70677}" xr6:coauthVersionLast="45" xr6:coauthVersionMax="47" xr10:uidLastSave="{00000000-0000-0000-0000-000000000000}"/>
  <bookViews>
    <workbookView xWindow="28680" yWindow="-120" windowWidth="29040" windowHeight="15840" tabRatio="658" firstSheet="2" activeTab="1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externalReferences>
    <externalReference r:id="rId15"/>
    <externalReference r:id="rId16"/>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7" i="17" l="1"/>
  <c r="H107" i="17"/>
  <c r="I107" i="17"/>
  <c r="J107" i="17"/>
  <c r="K107" i="17"/>
  <c r="L107" i="17"/>
  <c r="AA107" i="17" s="1"/>
  <c r="M107" i="17"/>
  <c r="N107" i="17"/>
  <c r="N108" i="17" s="1"/>
  <c r="O107" i="17"/>
  <c r="G108" i="17"/>
  <c r="H108" i="17"/>
  <c r="I108" i="17"/>
  <c r="J108" i="17"/>
  <c r="K108" i="17"/>
  <c r="Z108" i="17" s="1"/>
  <c r="M108" i="17"/>
  <c r="M109" i="17" s="1"/>
  <c r="AB109" i="17" s="1"/>
  <c r="O108" i="17"/>
  <c r="G109" i="17"/>
  <c r="H109" i="17"/>
  <c r="I109" i="17"/>
  <c r="J109" i="17"/>
  <c r="Y109" i="17" s="1"/>
  <c r="O109" i="17"/>
  <c r="F109" i="17"/>
  <c r="U109" i="17" s="1"/>
  <c r="F108" i="17"/>
  <c r="F107" i="17"/>
  <c r="U99" i="17"/>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B107" i="17"/>
  <c r="AD107" i="17"/>
  <c r="V108" i="17"/>
  <c r="W108" i="17"/>
  <c r="X108" i="17"/>
  <c r="Y108" i="17"/>
  <c r="AD108" i="17"/>
  <c r="V109" i="17"/>
  <c r="W109" i="17"/>
  <c r="X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Y98" i="17"/>
  <c r="Z98" i="17"/>
  <c r="AA98" i="17"/>
  <c r="AB98" i="17"/>
  <c r="AC98" i="17"/>
  <c r="AD98" i="17"/>
  <c r="X98" i="17"/>
  <c r="V97" i="17"/>
  <c r="W97" i="17"/>
  <c r="X97" i="17"/>
  <c r="Y97" i="17"/>
  <c r="Z97" i="17"/>
  <c r="AA97" i="17"/>
  <c r="AB97" i="17"/>
  <c r="AC97" i="17"/>
  <c r="AD97" i="17"/>
  <c r="U97" i="17"/>
  <c r="F98" i="17"/>
  <c r="F99" i="17"/>
  <c r="F101" i="17" s="1"/>
  <c r="F102" i="17" s="1"/>
  <c r="F103" i="17" s="1"/>
  <c r="F100" i="17"/>
  <c r="F112" i="17"/>
  <c r="N109" i="17" l="1"/>
  <c r="AC109" i="17" s="1"/>
  <c r="AC108" i="17"/>
  <c r="AB108" i="17"/>
  <c r="AC107" i="17"/>
  <c r="K109" i="17"/>
  <c r="Z109" i="17" s="1"/>
  <c r="L108" i="17"/>
  <c r="U108" i="17"/>
  <c r="J608" i="1"/>
  <c r="J607" i="1"/>
  <c r="J606" i="1"/>
  <c r="J605" i="1"/>
  <c r="K548" i="1"/>
  <c r="K547" i="1"/>
  <c r="K546" i="1"/>
  <c r="K545" i="1"/>
  <c r="K544" i="1"/>
  <c r="K543" i="1"/>
  <c r="K542" i="1"/>
  <c r="K541" i="1"/>
  <c r="K540" i="1"/>
  <c r="V496" i="9"/>
  <c r="V506" i="9" s="1"/>
  <c r="V516" i="9" s="1"/>
  <c r="V526" i="9" s="1"/>
  <c r="V536" i="9" s="1"/>
  <c r="V546" i="9" s="1"/>
  <c r="V556" i="9" s="1"/>
  <c r="V566" i="9" s="1"/>
  <c r="V495" i="9"/>
  <c r="V505" i="9" s="1"/>
  <c r="V515" i="9" s="1"/>
  <c r="V525" i="9" s="1"/>
  <c r="V535" i="9" s="1"/>
  <c r="V545" i="9" s="1"/>
  <c r="V555" i="9" s="1"/>
  <c r="V565" i="9" s="1"/>
  <c r="V491" i="9"/>
  <c r="V501" i="9" s="1"/>
  <c r="V511" i="9" s="1"/>
  <c r="V521" i="9" s="1"/>
  <c r="V531" i="9" s="1"/>
  <c r="V541" i="9" s="1"/>
  <c r="V551" i="9" s="1"/>
  <c r="V561" i="9" s="1"/>
  <c r="V488" i="9"/>
  <c r="V498" i="9" s="1"/>
  <c r="V508" i="9" s="1"/>
  <c r="V518" i="9" s="1"/>
  <c r="V528" i="9" s="1"/>
  <c r="V538" i="9" s="1"/>
  <c r="V548" i="9" s="1"/>
  <c r="V558" i="9" s="1"/>
  <c r="V487" i="9"/>
  <c r="V497" i="9" s="1"/>
  <c r="V507" i="9" s="1"/>
  <c r="V517" i="9" s="1"/>
  <c r="V527" i="9" s="1"/>
  <c r="V537" i="9" s="1"/>
  <c r="V547" i="9" s="1"/>
  <c r="V557" i="9" s="1"/>
  <c r="V567" i="9" s="1"/>
  <c r="V486" i="9"/>
  <c r="V485" i="9"/>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Q807" i="18"/>
  <c r="P807" i="18"/>
  <c r="O807" i="18"/>
  <c r="Q806" i="18"/>
  <c r="P806" i="18"/>
  <c r="O806" i="18"/>
  <c r="Q805" i="18"/>
  <c r="P805" i="18"/>
  <c r="O805" i="18"/>
  <c r="Q802" i="18"/>
  <c r="P802" i="18"/>
  <c r="O802" i="18"/>
  <c r="Q801" i="18"/>
  <c r="P801" i="18"/>
  <c r="O801" i="18"/>
  <c r="Q800" i="18"/>
  <c r="P800" i="18"/>
  <c r="O800" i="18"/>
  <c r="K806" i="18"/>
  <c r="L806" i="18"/>
  <c r="M806" i="18"/>
  <c r="K807" i="18"/>
  <c r="L807" i="18"/>
  <c r="M807" i="18"/>
  <c r="L805" i="18"/>
  <c r="M805" i="18"/>
  <c r="K805" i="18"/>
  <c r="K801" i="18"/>
  <c r="L801" i="18"/>
  <c r="M801" i="18"/>
  <c r="K802" i="18"/>
  <c r="L802" i="18"/>
  <c r="M802" i="18"/>
  <c r="L800" i="18"/>
  <c r="M800" i="18"/>
  <c r="K800" i="18"/>
  <c r="AM760" i="18"/>
  <c r="AL760" i="18"/>
  <c r="AK760" i="18"/>
  <c r="AJ760" i="18"/>
  <c r="AM759" i="18"/>
  <c r="AL759" i="18"/>
  <c r="AK759" i="18"/>
  <c r="AJ759" i="18"/>
  <c r="AI759" i="18"/>
  <c r="AH759" i="18"/>
  <c r="AG759" i="18"/>
  <c r="AF759" i="18"/>
  <c r="AM758" i="18"/>
  <c r="AL758" i="18"/>
  <c r="AK758" i="18"/>
  <c r="AJ758" i="18"/>
  <c r="AE758" i="18"/>
  <c r="AD758" i="18"/>
  <c r="AC758" i="18"/>
  <c r="AM757" i="18"/>
  <c r="AL757" i="18"/>
  <c r="AK757" i="18"/>
  <c r="AJ757" i="18"/>
  <c r="AM756" i="18"/>
  <c r="AL756" i="18"/>
  <c r="AK756" i="18"/>
  <c r="AJ756" i="18"/>
  <c r="AI756" i="18"/>
  <c r="AH756" i="18"/>
  <c r="AG756" i="18"/>
  <c r="AF756" i="18"/>
  <c r="AM755" i="18"/>
  <c r="AL755" i="18"/>
  <c r="AK755" i="18"/>
  <c r="AJ755" i="18"/>
  <c r="AE755" i="18"/>
  <c r="AD755" i="18"/>
  <c r="AC755" i="18"/>
  <c r="AM754" i="18"/>
  <c r="AL754" i="18"/>
  <c r="AK754" i="18"/>
  <c r="AJ754" i="18"/>
  <c r="AM753" i="18"/>
  <c r="AL753" i="18"/>
  <c r="AK753" i="18"/>
  <c r="AJ753" i="18"/>
  <c r="AI753" i="18"/>
  <c r="AH753" i="18"/>
  <c r="AG753" i="18"/>
  <c r="AF753" i="18"/>
  <c r="AM752" i="18"/>
  <c r="AL752" i="18"/>
  <c r="AK752" i="18"/>
  <c r="AJ752" i="18"/>
  <c r="AE752" i="18"/>
  <c r="AD752" i="18"/>
  <c r="AC752" i="18"/>
  <c r="AM751" i="18"/>
  <c r="AL751" i="18"/>
  <c r="AK751" i="18"/>
  <c r="AJ751" i="18"/>
  <c r="AM750" i="18"/>
  <c r="AL750" i="18"/>
  <c r="AK750" i="18"/>
  <c r="AJ750" i="18"/>
  <c r="AI750" i="18"/>
  <c r="AH750" i="18"/>
  <c r="AG750" i="18"/>
  <c r="AF750" i="18"/>
  <c r="AM749" i="18"/>
  <c r="AL749" i="18"/>
  <c r="AK749" i="18"/>
  <c r="AJ749" i="18"/>
  <c r="AE749" i="18"/>
  <c r="AD749" i="18"/>
  <c r="AC749" i="18"/>
  <c r="AM748" i="18"/>
  <c r="AL748" i="18"/>
  <c r="AK748" i="18"/>
  <c r="AJ748" i="18"/>
  <c r="AM747" i="18"/>
  <c r="AL747" i="18"/>
  <c r="AK747" i="18"/>
  <c r="AJ747" i="18"/>
  <c r="AI747" i="18"/>
  <c r="AH747" i="18"/>
  <c r="AG747" i="18"/>
  <c r="AF747" i="18"/>
  <c r="AM746" i="18"/>
  <c r="AL746" i="18"/>
  <c r="AK746" i="18"/>
  <c r="AJ746" i="18"/>
  <c r="AE746" i="18"/>
  <c r="AD746" i="18"/>
  <c r="AC746" i="18"/>
  <c r="AM745" i="18"/>
  <c r="AL745" i="18"/>
  <c r="AK745" i="18"/>
  <c r="AJ745" i="18"/>
  <c r="AM744" i="18"/>
  <c r="AL744" i="18"/>
  <c r="AK744" i="18"/>
  <c r="AJ744" i="18"/>
  <c r="AI744" i="18"/>
  <c r="AH744" i="18"/>
  <c r="AG744" i="18"/>
  <c r="AF744" i="18"/>
  <c r="AM743" i="18"/>
  <c r="AL743" i="18"/>
  <c r="AK743" i="18"/>
  <c r="AJ743" i="18"/>
  <c r="AE743" i="18"/>
  <c r="AD743" i="18"/>
  <c r="AC743" i="18"/>
  <c r="AM742" i="18"/>
  <c r="AL742" i="18"/>
  <c r="AK742" i="18"/>
  <c r="AJ742" i="18"/>
  <c r="AM741" i="18"/>
  <c r="AL741" i="18"/>
  <c r="AK741" i="18"/>
  <c r="AJ741" i="18"/>
  <c r="AI741" i="18"/>
  <c r="AH741" i="18"/>
  <c r="AG741" i="18"/>
  <c r="AF741" i="18"/>
  <c r="AM740" i="18"/>
  <c r="AL740" i="18"/>
  <c r="AK740" i="18"/>
  <c r="AJ740" i="18"/>
  <c r="AE740" i="18"/>
  <c r="AD740" i="18"/>
  <c r="AC740" i="18"/>
  <c r="AM739" i="18"/>
  <c r="AL739" i="18"/>
  <c r="AK739" i="18"/>
  <c r="AJ739" i="18"/>
  <c r="AM738" i="18"/>
  <c r="AL738" i="18"/>
  <c r="AK738" i="18"/>
  <c r="AJ738" i="18"/>
  <c r="AI738" i="18"/>
  <c r="AH738" i="18"/>
  <c r="AG738" i="18"/>
  <c r="AF738" i="18"/>
  <c r="AM737" i="18"/>
  <c r="AL737" i="18"/>
  <c r="AK737" i="18"/>
  <c r="AJ737" i="18"/>
  <c r="AE737" i="18"/>
  <c r="AD737" i="18"/>
  <c r="AC737" i="18"/>
  <c r="AM736" i="18"/>
  <c r="AL736" i="18"/>
  <c r="AK736" i="18"/>
  <c r="AJ736" i="18"/>
  <c r="AM735" i="18"/>
  <c r="AL735" i="18"/>
  <c r="AK735" i="18"/>
  <c r="AJ735" i="18"/>
  <c r="AI735" i="18"/>
  <c r="AH735" i="18"/>
  <c r="AG735" i="18"/>
  <c r="AF735" i="18"/>
  <c r="AM734" i="18"/>
  <c r="AL734" i="18"/>
  <c r="AK734" i="18"/>
  <c r="AJ734" i="18"/>
  <c r="AE734" i="18"/>
  <c r="AD734" i="18"/>
  <c r="AC734" i="18"/>
  <c r="AM733" i="18"/>
  <c r="AL733" i="18"/>
  <c r="AK733" i="18"/>
  <c r="AJ733" i="18"/>
  <c r="AM732" i="18"/>
  <c r="AL732" i="18"/>
  <c r="AK732" i="18"/>
  <c r="AJ732" i="18"/>
  <c r="AI732" i="18"/>
  <c r="AH732" i="18"/>
  <c r="AG732" i="18"/>
  <c r="AF732" i="18"/>
  <c r="AM731" i="18"/>
  <c r="AL731" i="18"/>
  <c r="AK731" i="18"/>
  <c r="AJ731" i="18"/>
  <c r="AE731" i="18"/>
  <c r="AD731" i="18"/>
  <c r="AC731" i="18"/>
  <c r="AM730" i="18"/>
  <c r="AL730" i="18"/>
  <c r="AK730" i="18"/>
  <c r="AJ730" i="18"/>
  <c r="AM729" i="18"/>
  <c r="AL729" i="18"/>
  <c r="AK729" i="18"/>
  <c r="AJ729" i="18"/>
  <c r="AI729" i="18"/>
  <c r="AH729" i="18"/>
  <c r="AG729" i="18"/>
  <c r="AF729" i="18"/>
  <c r="AM728" i="18"/>
  <c r="AL728" i="18"/>
  <c r="AK728" i="18"/>
  <c r="AJ728" i="18"/>
  <c r="AE728" i="18"/>
  <c r="AD728" i="18"/>
  <c r="AC728" i="18"/>
  <c r="AM727" i="18"/>
  <c r="AL727" i="18"/>
  <c r="AK727" i="18"/>
  <c r="AJ727" i="18"/>
  <c r="AM726" i="18"/>
  <c r="AL726" i="18"/>
  <c r="AK726" i="18"/>
  <c r="AJ726" i="18"/>
  <c r="AI726" i="18"/>
  <c r="AH726" i="18"/>
  <c r="AG726" i="18"/>
  <c r="AF726" i="18"/>
  <c r="AM725" i="18"/>
  <c r="AL725" i="18"/>
  <c r="AK725" i="18"/>
  <c r="AJ725" i="18"/>
  <c r="AE725" i="18"/>
  <c r="AD725" i="18"/>
  <c r="AC725" i="18"/>
  <c r="AM724" i="18"/>
  <c r="AL724" i="18"/>
  <c r="AK724" i="18"/>
  <c r="AJ724" i="18"/>
  <c r="AM723" i="18"/>
  <c r="AL723" i="18"/>
  <c r="AK723" i="18"/>
  <c r="AJ723" i="18"/>
  <c r="AI723" i="18"/>
  <c r="AH723" i="18"/>
  <c r="AG723" i="18"/>
  <c r="AF723" i="18"/>
  <c r="AM722" i="18"/>
  <c r="AL722" i="18"/>
  <c r="AK722" i="18"/>
  <c r="AJ722" i="18"/>
  <c r="AE722" i="18"/>
  <c r="AD722" i="18"/>
  <c r="AC722" i="18"/>
  <c r="AM721" i="18"/>
  <c r="AL721" i="18"/>
  <c r="AK721" i="18"/>
  <c r="AJ721" i="18"/>
  <c r="AM720" i="18"/>
  <c r="AL720" i="18"/>
  <c r="AK720" i="18"/>
  <c r="AJ720" i="18"/>
  <c r="AI720" i="18"/>
  <c r="AH720" i="18"/>
  <c r="AG720" i="18"/>
  <c r="AF720" i="18"/>
  <c r="AM719" i="18"/>
  <c r="AL719" i="18"/>
  <c r="AK719" i="18"/>
  <c r="AJ719" i="18"/>
  <c r="AE719" i="18"/>
  <c r="AD719" i="18"/>
  <c r="AC719" i="18"/>
  <c r="AM718" i="18"/>
  <c r="AL718" i="18"/>
  <c r="AK718" i="18"/>
  <c r="AJ718" i="18"/>
  <c r="AM717" i="18"/>
  <c r="AL717" i="18"/>
  <c r="AK717" i="18"/>
  <c r="AJ717" i="18"/>
  <c r="AI717" i="18"/>
  <c r="AH717" i="18"/>
  <c r="AG717" i="18"/>
  <c r="AF717" i="18"/>
  <c r="AM716" i="18"/>
  <c r="AL716" i="18"/>
  <c r="AK716" i="18"/>
  <c r="AJ716" i="18"/>
  <c r="AE716" i="18"/>
  <c r="AD716" i="18"/>
  <c r="AC716" i="18"/>
  <c r="AM715" i="18"/>
  <c r="AL715" i="18"/>
  <c r="AK715" i="18"/>
  <c r="AJ715" i="18"/>
  <c r="AM714" i="18"/>
  <c r="AL714" i="18"/>
  <c r="AK714" i="18"/>
  <c r="AJ714" i="18"/>
  <c r="AI714" i="18"/>
  <c r="AH714" i="18"/>
  <c r="AG714" i="18"/>
  <c r="AF714" i="18"/>
  <c r="AM713" i="18"/>
  <c r="AL713" i="18"/>
  <c r="AK713" i="18"/>
  <c r="AJ713" i="18"/>
  <c r="AE713" i="18"/>
  <c r="AD713" i="18"/>
  <c r="AC713" i="18"/>
  <c r="AM712" i="18"/>
  <c r="AL712" i="18"/>
  <c r="AK712" i="18"/>
  <c r="AJ712" i="18"/>
  <c r="AM711" i="18"/>
  <c r="AL711" i="18"/>
  <c r="AK711" i="18"/>
  <c r="AJ711" i="18"/>
  <c r="AI711" i="18"/>
  <c r="AH711" i="18"/>
  <c r="AG711" i="18"/>
  <c r="AF711" i="18"/>
  <c r="AM710" i="18"/>
  <c r="AL710" i="18"/>
  <c r="AK710" i="18"/>
  <c r="AJ710" i="18"/>
  <c r="AE710" i="18"/>
  <c r="AD710" i="18"/>
  <c r="AC710" i="18"/>
  <c r="AM709" i="18"/>
  <c r="AL709" i="18"/>
  <c r="AK709" i="18"/>
  <c r="AJ709" i="18"/>
  <c r="AM708" i="18"/>
  <c r="AL708" i="18"/>
  <c r="AK708" i="18"/>
  <c r="AJ708" i="18"/>
  <c r="AI708" i="18"/>
  <c r="AH708" i="18"/>
  <c r="AG708" i="18"/>
  <c r="AF708" i="18"/>
  <c r="AM707" i="18"/>
  <c r="AL707" i="18"/>
  <c r="AK707" i="18"/>
  <c r="AJ707" i="18"/>
  <c r="AE707" i="18"/>
  <c r="AD707" i="18"/>
  <c r="AC707" i="18"/>
  <c r="AM706" i="18"/>
  <c r="AL706" i="18"/>
  <c r="AK706" i="18"/>
  <c r="AJ706" i="18"/>
  <c r="AM705" i="18"/>
  <c r="AL705" i="18"/>
  <c r="AK705" i="18"/>
  <c r="AJ705" i="18"/>
  <c r="AI705" i="18"/>
  <c r="AH705" i="18"/>
  <c r="AG705" i="18"/>
  <c r="AF705" i="18"/>
  <c r="AM704" i="18"/>
  <c r="AL704" i="18"/>
  <c r="AK704" i="18"/>
  <c r="AJ704" i="18"/>
  <c r="AE704" i="18"/>
  <c r="AD704" i="18"/>
  <c r="AC704" i="18"/>
  <c r="AM703" i="18"/>
  <c r="AL703" i="18"/>
  <c r="AK703" i="18"/>
  <c r="AJ703" i="18"/>
  <c r="AM702" i="18"/>
  <c r="AL702" i="18"/>
  <c r="AK702" i="18"/>
  <c r="AJ702" i="18"/>
  <c r="AI702" i="18"/>
  <c r="AH702" i="18"/>
  <c r="AG702" i="18"/>
  <c r="AF702" i="18"/>
  <c r="AM701" i="18"/>
  <c r="AL701" i="18"/>
  <c r="AK701" i="18"/>
  <c r="AJ701" i="18"/>
  <c r="AE701" i="18"/>
  <c r="AD701" i="18"/>
  <c r="AC701" i="18"/>
  <c r="AM700" i="18"/>
  <c r="AL700" i="18"/>
  <c r="AK700" i="18"/>
  <c r="AJ700" i="18"/>
  <c r="AM699" i="18"/>
  <c r="AL699" i="18"/>
  <c r="AK699" i="18"/>
  <c r="AJ699" i="18"/>
  <c r="AI699" i="18"/>
  <c r="AH699" i="18"/>
  <c r="AG699" i="18"/>
  <c r="AF699" i="18"/>
  <c r="AM698" i="18"/>
  <c r="AL698" i="18"/>
  <c r="AK698" i="18"/>
  <c r="AJ698" i="18"/>
  <c r="AE698" i="18"/>
  <c r="AD698" i="18"/>
  <c r="AC698" i="18"/>
  <c r="AM697" i="18"/>
  <c r="AL697" i="18"/>
  <c r="AK697" i="18"/>
  <c r="AJ697" i="18"/>
  <c r="AM696" i="18"/>
  <c r="AL696" i="18"/>
  <c r="AK696" i="18"/>
  <c r="AJ696" i="18"/>
  <c r="AI696" i="18"/>
  <c r="AH696" i="18"/>
  <c r="AG696" i="18"/>
  <c r="AF696" i="18"/>
  <c r="AM695" i="18"/>
  <c r="AL695" i="18"/>
  <c r="AK695" i="18"/>
  <c r="AJ695" i="18"/>
  <c r="AE695" i="18"/>
  <c r="AD695" i="18"/>
  <c r="AC695" i="18"/>
  <c r="AM694" i="18"/>
  <c r="AL694" i="18"/>
  <c r="AK694" i="18"/>
  <c r="AJ694" i="18"/>
  <c r="AM693" i="18"/>
  <c r="AL693" i="18"/>
  <c r="AK693" i="18"/>
  <c r="AJ693" i="18"/>
  <c r="AI693" i="18"/>
  <c r="AH693" i="18"/>
  <c r="AG693" i="18"/>
  <c r="AF693" i="18"/>
  <c r="AM692" i="18"/>
  <c r="AL692" i="18"/>
  <c r="AK692" i="18"/>
  <c r="AJ692" i="18"/>
  <c r="AE692" i="18"/>
  <c r="AD692" i="18"/>
  <c r="AC692" i="18"/>
  <c r="AM691" i="18"/>
  <c r="AL691" i="18"/>
  <c r="AK691" i="18"/>
  <c r="AJ691" i="18"/>
  <c r="AM690" i="18"/>
  <c r="AL690" i="18"/>
  <c r="AK690" i="18"/>
  <c r="AJ690" i="18"/>
  <c r="AI690" i="18"/>
  <c r="AH690" i="18"/>
  <c r="AG690" i="18"/>
  <c r="AF690" i="18"/>
  <c r="AM689" i="18"/>
  <c r="AL689" i="18"/>
  <c r="AK689" i="18"/>
  <c r="AJ689" i="18"/>
  <c r="AE689" i="18"/>
  <c r="AD689" i="18"/>
  <c r="AC689"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S134" i="9" s="1"/>
  <c r="R126" i="9"/>
  <c r="R134" i="9" s="1"/>
  <c r="Q126" i="9"/>
  <c r="Q134" i="9" s="1"/>
  <c r="P126" i="9"/>
  <c r="P134" i="9" s="1"/>
  <c r="O126" i="9"/>
  <c r="O134" i="9" s="1"/>
  <c r="N126" i="9"/>
  <c r="N134" i="9" s="1"/>
  <c r="M126" i="9"/>
  <c r="M134" i="9" s="1"/>
  <c r="L126" i="9"/>
  <c r="L134" i="9" s="1"/>
  <c r="K126" i="9"/>
  <c r="K134" i="9" s="1"/>
  <c r="J126" i="9"/>
  <c r="J134" i="9" s="1"/>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A108" i="17" l="1"/>
  <c r="L109" i="17"/>
  <c r="AA109" i="17" s="1"/>
  <c r="I112" i="17"/>
  <c r="O101" i="17"/>
  <c r="N101" i="17"/>
  <c r="N102" i="17" s="1"/>
  <c r="J101" i="17"/>
  <c r="J103" i="17" s="1"/>
  <c r="I101" i="17"/>
  <c r="I102" i="17" s="1"/>
  <c r="G101" i="17"/>
  <c r="O100" i="17"/>
  <c r="N100" i="17"/>
  <c r="M100" i="17"/>
  <c r="M101" i="17" s="1"/>
  <c r="L100" i="17"/>
  <c r="K100" i="17"/>
  <c r="J100" i="17"/>
  <c r="I100" i="17"/>
  <c r="H100" i="17"/>
  <c r="G100" i="17"/>
  <c r="O99" i="17"/>
  <c r="N99" i="17"/>
  <c r="M99" i="17"/>
  <c r="L99" i="17"/>
  <c r="L101" i="17" s="1"/>
  <c r="K99" i="17"/>
  <c r="J99" i="17"/>
  <c r="I99" i="17"/>
  <c r="H99" i="17"/>
  <c r="H101" i="17" s="1"/>
  <c r="G99" i="17"/>
  <c r="O98" i="17"/>
  <c r="O112" i="17" s="1"/>
  <c r="N98" i="17"/>
  <c r="N112" i="17" s="1"/>
  <c r="M98" i="17"/>
  <c r="L98" i="17"/>
  <c r="L112" i="17" s="1"/>
  <c r="K98" i="17"/>
  <c r="K112" i="17" s="1"/>
  <c r="J98" i="17"/>
  <c r="I98" i="17"/>
  <c r="H98" i="17"/>
  <c r="H112" i="17" s="1"/>
  <c r="G98" i="17"/>
  <c r="G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J31" i="1"/>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102" i="17" l="1"/>
  <c r="M102" i="17"/>
  <c r="I103" i="17"/>
  <c r="N103" i="17"/>
  <c r="L103" i="17"/>
  <c r="L102" i="17"/>
  <c r="K101" i="17"/>
  <c r="J112" i="17"/>
  <c r="J102" i="17"/>
  <c r="G102" i="17"/>
  <c r="O102" i="17"/>
  <c r="M112"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M103" i="17" l="1"/>
  <c r="K103" i="17"/>
  <c r="K102" i="17"/>
  <c r="H103" i="17"/>
  <c r="O103" i="17"/>
  <c r="G103"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K688" i="18"/>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V581" i="9"/>
  <c r="U581" i="9"/>
  <c r="T581" i="9"/>
  <c r="S581" i="9"/>
  <c r="R581" i="9"/>
  <c r="Q581" i="9"/>
  <c r="P581" i="9"/>
  <c r="O581" i="9"/>
  <c r="N581" i="9"/>
  <c r="M581"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a="1"/>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AI135" i="18" s="1" a="1"/>
  <c r="AI135" i="18" s="1"/>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15" i="18" l="1" a="1"/>
  <c r="AI115" i="18" s="1"/>
  <c r="AJ115" i="18" s="1"/>
  <c r="AH115" i="18" s="1" a="1"/>
  <c r="AH115" i="18" s="1"/>
  <c r="O115" i="18" s="1" a="1"/>
  <c r="O115" i="18" s="1"/>
  <c r="AI146" i="18" a="1"/>
  <c r="AI146" i="18" s="1"/>
  <c r="AJ146" i="18" s="1"/>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I145" i="18" a="1"/>
  <c r="AI145" i="18" s="1"/>
  <c r="AJ145" i="18" s="1"/>
  <c r="AH145" i="18" s="1" a="1"/>
  <c r="AH145" i="18" s="1"/>
  <c r="R145" i="18" s="1" a="1"/>
  <c r="R145" i="18" s="1"/>
  <c r="AI125" i="18" a="1"/>
  <c r="AI125" i="18" s="1"/>
  <c r="AJ125" i="18" s="1"/>
  <c r="AH125" i="18" s="1" a="1"/>
  <c r="AH125" i="18" s="1"/>
  <c r="Q125" i="18" s="1" a="1"/>
  <c r="Q125" i="18" s="1"/>
  <c r="AI166" i="18" a="1"/>
  <c r="AI166" i="18" s="1"/>
  <c r="AJ166" i="18" s="1"/>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157" i="18" s="1" a="1"/>
  <c r="AI157" i="18" s="1"/>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T326" i="18" l="1"/>
  <c r="Q286" i="18"/>
  <c r="S326" i="18"/>
  <c r="Q270" i="18"/>
  <c r="R342" i="18"/>
  <c r="R326" i="18"/>
  <c r="AI85" i="18" a="1"/>
  <c r="AI85" i="18" s="1"/>
  <c r="AJ85" i="18" s="1"/>
  <c r="AH85" i="18" s="1" a="1"/>
  <c r="AH85" i="18" s="1"/>
  <c r="Q85" i="18" s="1" a="1"/>
  <c r="Q85" i="18" s="1"/>
  <c r="AI116" i="18" a="1"/>
  <c r="AI116" i="18" s="1"/>
  <c r="AJ116" i="18" s="1"/>
  <c r="AH116" i="18" s="1" a="1"/>
  <c r="AH116" i="18" s="1"/>
  <c r="T116" i="18" s="1" a="1"/>
  <c r="T116" i="18" s="1"/>
  <c r="AI147" i="18" a="1"/>
  <c r="AI147" i="18" s="1"/>
  <c r="AJ147" i="18" s="1"/>
  <c r="AH147" i="18" s="1" a="1"/>
  <c r="AH147" i="18" s="1"/>
  <c r="O147" i="18" s="1" a="1"/>
  <c r="O147" i="18" s="1"/>
  <c r="AI136" i="18" a="1"/>
  <c r="AI136" i="18" s="1"/>
  <c r="AJ136" i="18" s="1"/>
  <c r="AH136" i="18" s="1" a="1"/>
  <c r="AH136" i="18" s="1"/>
  <c r="R136" i="18" s="1" a="1"/>
  <c r="R136" i="18" s="1"/>
  <c r="AI126" i="18" a="1"/>
  <c r="AI126" i="18" s="1"/>
  <c r="AJ126" i="18" s="1"/>
  <c r="AH126" i="18" s="1" a="1"/>
  <c r="AH126" i="18" s="1"/>
  <c r="O126" i="18" s="1" a="1"/>
  <c r="O126" i="18" s="1"/>
  <c r="AI167" i="18" a="1"/>
  <c r="AI167" i="18" s="1"/>
  <c r="AJ167" i="18" s="1"/>
  <c r="AH167" i="18" s="1" a="1"/>
  <c r="AH167" i="18" s="1"/>
  <c r="Q167" i="18" s="1" a="1"/>
  <c r="Q167" i="18" s="1"/>
  <c r="S832" i="18"/>
  <c r="AC832" i="18"/>
  <c r="O125" i="18" a="1"/>
  <c r="O125" i="18" s="1"/>
  <c r="R125" i="18" a="1"/>
  <c r="R125" i="18" s="1"/>
  <c r="AI160" i="18" a="1"/>
  <c r="AI160" i="18" s="1"/>
  <c r="AJ160" i="18" s="1"/>
  <c r="AH160" i="18" s="1" a="1"/>
  <c r="AH160" i="18" s="1"/>
  <c r="V160" i="18" s="1" a="1"/>
  <c r="V160" i="18" s="1"/>
  <c r="T145" i="18" a="1"/>
  <c r="T145" i="18" s="1"/>
  <c r="O135" i="18" a="1"/>
  <c r="O135" i="18" s="1"/>
  <c r="P135" i="18" a="1"/>
  <c r="P135" i="18" s="1"/>
  <c r="V135" i="18" a="1"/>
  <c r="V135" i="18" s="1"/>
  <c r="P125" i="18" a="1"/>
  <c r="P125" i="18" s="1"/>
  <c r="AI89" i="18" a="1"/>
  <c r="AI89" i="18" s="1"/>
  <c r="AJ89" i="18" s="1"/>
  <c r="AH89" i="18" s="1" a="1"/>
  <c r="AH89" i="18" s="1"/>
  <c r="P89" i="18" s="1" a="1"/>
  <c r="P89" i="18" s="1"/>
  <c r="V115" i="18" a="1"/>
  <c r="V115" i="18" s="1"/>
  <c r="P147" i="18" a="1"/>
  <c r="P147"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AI103" i="18" a="1"/>
  <c r="AI103" i="18" s="1"/>
  <c r="AI144" i="18" a="1"/>
  <c r="AI144" i="18" s="1"/>
  <c r="AI149" i="18" a="1"/>
  <c r="AI149" i="18" s="1"/>
  <c r="U135" i="18" a="1"/>
  <c r="U135" i="18" s="1"/>
  <c r="AI172" i="18" a="1"/>
  <c r="AI172" i="18" s="1"/>
  <c r="T126" i="18" a="1"/>
  <c r="T126" i="18" s="1"/>
  <c r="AI92" i="18" a="1"/>
  <c r="AI92" i="18" s="1"/>
  <c r="V125" i="18" a="1"/>
  <c r="V125" i="18" s="1"/>
  <c r="AI104" i="18" a="1"/>
  <c r="AI104" i="18" s="1"/>
  <c r="T166" i="18" a="1"/>
  <c r="T166" i="18" s="1"/>
  <c r="T156" i="18" a="1"/>
  <c r="T156" i="18" s="1"/>
  <c r="AI153" i="18" a="1"/>
  <c r="AI153" i="18" s="1"/>
  <c r="Q115" i="18" a="1"/>
  <c r="Q115" i="18" s="1"/>
  <c r="V146" i="18" a="1"/>
  <c r="V146" i="18" s="1"/>
  <c r="AI169" i="18" a="1"/>
  <c r="AI169" i="18" s="1"/>
  <c r="Q147" i="18" a="1"/>
  <c r="Q147" i="18" s="1"/>
  <c r="P145" i="18" a="1"/>
  <c r="P145" i="18" s="1"/>
  <c r="AI132" i="18" a="1"/>
  <c r="AI132" i="18" s="1"/>
  <c r="AI137" i="18" a="1"/>
  <c r="AI137" i="18" s="1"/>
  <c r="AI124" i="18" a="1"/>
  <c r="AI124" i="18" s="1"/>
  <c r="V156" i="18" a="1"/>
  <c r="V156" i="18" s="1"/>
  <c r="AI141" i="18" a="1"/>
  <c r="AI141" i="18" s="1"/>
  <c r="AI154" i="18" a="1"/>
  <c r="AI154" i="18" s="1"/>
  <c r="AI158" i="18" a="1"/>
  <c r="AI158" i="18" s="1"/>
  <c r="P136" i="18" a="1"/>
  <c r="P136" i="18" s="1"/>
  <c r="AI120" i="18" a="1"/>
  <c r="AI120" i="18" s="1"/>
  <c r="R135" i="18" a="1"/>
  <c r="R135" i="18" s="1"/>
  <c r="AI150" i="18" a="1"/>
  <c r="AI150" i="18" s="1"/>
  <c r="AI162" i="18" a="1"/>
  <c r="AI162" i="18" s="1"/>
  <c r="V166" i="18" a="1"/>
  <c r="V166" i="18" s="1"/>
  <c r="AI114" i="18" a="1"/>
  <c r="AI114" i="18" s="1"/>
  <c r="O156" i="18" a="1"/>
  <c r="O156" i="18" s="1"/>
  <c r="AI129" i="18" a="1"/>
  <c r="AI129" i="18" s="1"/>
  <c r="P146" i="18" a="1"/>
  <c r="P146" i="18" s="1"/>
  <c r="AI142" i="18" a="1"/>
  <c r="AI142" i="18" s="1"/>
  <c r="O145" i="18" a="1"/>
  <c r="O145" i="18" s="1"/>
  <c r="AI143" i="18" a="1"/>
  <c r="AI143" i="18" s="1"/>
  <c r="T136" i="18" a="1"/>
  <c r="T136" i="18" s="1"/>
  <c r="AI110" i="18" a="1"/>
  <c r="AI110" i="18" s="1"/>
  <c r="AI133" i="18" a="1"/>
  <c r="AI133" i="18" s="1"/>
  <c r="AI138" i="18" a="1"/>
  <c r="AI138" i="18" s="1"/>
  <c r="P126" i="18" a="1"/>
  <c r="P126" i="18" s="1"/>
  <c r="AI151" i="18" a="1"/>
  <c r="AI151" i="18" s="1"/>
  <c r="T125" i="18" a="1"/>
  <c r="T125" i="18" s="1"/>
  <c r="AI174" i="18" a="1"/>
  <c r="AI174" i="18" s="1"/>
  <c r="AI86" i="18" a="1"/>
  <c r="AI86" i="18" s="1"/>
  <c r="Q156" i="18" a="1"/>
  <c r="Q156" i="18" s="1"/>
  <c r="AI117" i="18" a="1"/>
  <c r="AI117" i="18" s="1"/>
  <c r="R115" i="18" a="1"/>
  <c r="R115" i="18" s="1"/>
  <c r="Q146" i="18" a="1"/>
  <c r="Q146" i="18" s="1"/>
  <c r="AI130" i="18" a="1"/>
  <c r="AI130" i="18" s="1"/>
  <c r="T147" i="18" a="1"/>
  <c r="T147" i="18" s="1"/>
  <c r="Q145" i="18" a="1"/>
  <c r="Q145" i="18" s="1"/>
  <c r="AI131" i="18" a="1"/>
  <c r="AI131" i="18" s="1"/>
  <c r="AI173" i="18" a="1"/>
  <c r="AI173" i="18" s="1"/>
  <c r="AI101" i="18" a="1"/>
  <c r="AI101" i="18" s="1"/>
  <c r="Q135" i="18" a="1"/>
  <c r="Q135" i="18" s="1"/>
  <c r="AI121" i="18" a="1"/>
  <c r="AI121" i="18" s="1"/>
  <c r="AI134" i="18" a="1"/>
  <c r="AI134" i="18" s="1"/>
  <c r="AI139" i="18" a="1"/>
  <c r="AI139" i="18" s="1"/>
  <c r="U125" i="18" a="1"/>
  <c r="U125" i="18" s="1"/>
  <c r="O166" i="18" a="1"/>
  <c r="O166" i="18" s="1"/>
  <c r="AI163" i="18" a="1"/>
  <c r="AI163" i="18" s="1"/>
  <c r="AI94" i="18" a="1"/>
  <c r="AI94" i="18" s="1"/>
  <c r="R156" i="18" a="1"/>
  <c r="R156" i="18" s="1"/>
  <c r="AI98" i="18" a="1"/>
  <c r="AI98" i="18" s="1"/>
  <c r="U146" i="18" a="1"/>
  <c r="U146" i="18" s="1"/>
  <c r="AI118" i="18" a="1"/>
  <c r="AI118" i="18" s="1"/>
  <c r="U147" i="18" a="1"/>
  <c r="U147" i="18" s="1"/>
  <c r="U145" i="18" a="1"/>
  <c r="U145" i="18" s="1"/>
  <c r="AI119" i="18" a="1"/>
  <c r="AI119" i="18" s="1"/>
  <c r="AI93" i="18" a="1"/>
  <c r="AI93" i="18" s="1"/>
  <c r="AI170" i="18" a="1"/>
  <c r="AI170" i="18" s="1"/>
  <c r="AI90" i="18" a="1"/>
  <c r="AI90" i="18" s="1"/>
  <c r="T135" i="18" a="1"/>
  <c r="T135" i="18" s="1"/>
  <c r="AI111" i="18" a="1"/>
  <c r="AI111" i="18" s="1"/>
  <c r="Q126" i="18" a="1"/>
  <c r="Q126" i="18" s="1"/>
  <c r="AI122" i="18" a="1"/>
  <c r="AI122" i="18" s="1"/>
  <c r="AI127" i="18" a="1"/>
  <c r="AI127" i="18" s="1"/>
  <c r="Q166" i="18" a="1"/>
  <c r="Q166" i="18" s="1"/>
  <c r="AI152" i="18" a="1"/>
  <c r="AI152" i="18" s="1"/>
  <c r="U156" i="18" a="1"/>
  <c r="U156" i="18" s="1"/>
  <c r="T115" i="18" a="1"/>
  <c r="T115" i="18" s="1"/>
  <c r="AI87" i="18" a="1"/>
  <c r="AI87" i="18" s="1"/>
  <c r="V85" i="18" a="1"/>
  <c r="V85" i="18" s="1"/>
  <c r="R146" i="18" a="1"/>
  <c r="R146" i="18" s="1"/>
  <c r="AI108" i="18" a="1"/>
  <c r="AI108" i="18" s="1"/>
  <c r="V147" i="18" a="1"/>
  <c r="V147" i="18" s="1"/>
  <c r="V145" i="18" a="1"/>
  <c r="V145" i="18" s="1"/>
  <c r="AI109" i="18" a="1"/>
  <c r="AI109" i="18" s="1"/>
  <c r="AI161" i="18" a="1"/>
  <c r="AI161" i="18" s="1"/>
  <c r="AI159" i="18" a="1"/>
  <c r="AI159" i="18" s="1"/>
  <c r="AI171" i="18" a="1"/>
  <c r="AI171" i="18" s="1"/>
  <c r="AI102" i="18" a="1"/>
  <c r="AI102" i="18" s="1"/>
  <c r="AI112" i="18" a="1"/>
  <c r="AI112" i="18" s="1"/>
  <c r="AI123" i="18" a="1"/>
  <c r="AI123" i="18" s="1"/>
  <c r="AI140" i="18" a="1"/>
  <c r="AI140" i="18" s="1"/>
  <c r="T146" i="18" a="1"/>
  <c r="T146" i="18" s="1"/>
  <c r="AI99" i="18" a="1"/>
  <c r="AI99" i="18" s="1"/>
  <c r="AI100" i="18" a="1"/>
  <c r="AI100" i="18" s="1"/>
  <c r="AI148" i="18" a="1"/>
  <c r="AI148" i="18" s="1"/>
  <c r="AI91" i="18" a="1"/>
  <c r="AI91" i="18" s="1"/>
  <c r="AI113" i="18" a="1"/>
  <c r="AI113" i="18" s="1"/>
  <c r="AI128" i="18" a="1"/>
  <c r="AI128" i="18" s="1"/>
  <c r="AI164" i="18" a="1"/>
  <c r="AI164" i="18" s="1"/>
  <c r="AI168" i="18" a="1"/>
  <c r="AI168" i="18" s="1"/>
  <c r="AI88" i="18" a="1"/>
  <c r="AI88"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K847"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67" i="18" l="1" a="1"/>
  <c r="T167" i="18" s="1"/>
  <c r="P85" i="18" a="1"/>
  <c r="P85" i="18" s="1"/>
  <c r="T85" i="18" a="1"/>
  <c r="T85" i="18" s="1"/>
  <c r="U85" i="18" a="1"/>
  <c r="U85" i="18" s="1"/>
  <c r="R85" i="18" a="1"/>
  <c r="R85" i="18" s="1"/>
  <c r="O85" i="18" a="1"/>
  <c r="O85" i="18" s="1"/>
  <c r="R327" i="18"/>
  <c r="SI45" i="19" s="1"/>
  <c r="SI46" i="19" s="1"/>
  <c r="V116" i="18" a="1"/>
  <c r="V116" i="18" s="1"/>
  <c r="O116" i="18" a="1"/>
  <c r="O116" i="18" s="1"/>
  <c r="O167" i="18" a="1"/>
  <c r="O167" i="18" s="1"/>
  <c r="T327" i="18"/>
  <c r="P116" i="18" a="1"/>
  <c r="P116" i="18" s="1"/>
  <c r="U343" i="18"/>
  <c r="Q116" i="18" a="1"/>
  <c r="Q116" i="18" s="1"/>
  <c r="U116" i="18" a="1"/>
  <c r="U116" i="18" s="1"/>
  <c r="O136" i="18" a="1"/>
  <c r="O136" i="18" s="1"/>
  <c r="U136" i="18" a="1"/>
  <c r="U136" i="18" s="1"/>
  <c r="Q136" i="18" a="1"/>
  <c r="Q136" i="18" s="1"/>
  <c r="V136" i="18" a="1"/>
  <c r="V136" i="18" s="1"/>
  <c r="U167" i="18" a="1"/>
  <c r="U167" i="18" s="1"/>
  <c r="R116" i="18" a="1"/>
  <c r="R116" i="18" s="1"/>
  <c r="P167" i="18" a="1"/>
  <c r="P167" i="18" s="1"/>
  <c r="V126" i="18" a="1"/>
  <c r="V126" i="18" s="1"/>
  <c r="U126" i="18" a="1"/>
  <c r="U126" i="18" s="1"/>
  <c r="V167" i="18" a="1"/>
  <c r="V167" i="18" s="1"/>
  <c r="R147" i="18" a="1"/>
  <c r="R147" i="18" s="1"/>
  <c r="R167" i="18" a="1"/>
  <c r="R16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N271" i="18"/>
  <c r="P271" i="18"/>
  <c r="Q288" i="18"/>
  <c r="U344" i="18"/>
  <c r="U328" i="18"/>
  <c r="Q272" i="18"/>
  <c r="N287" i="18"/>
  <c r="R343" i="18"/>
  <c r="SI51" i="19" s="1"/>
  <c r="SI52" i="19" s="1"/>
  <c r="O287" i="18"/>
  <c r="S343" i="18"/>
  <c r="S327" i="18"/>
  <c r="O271" i="18"/>
  <c r="P287" i="18"/>
  <c r="T343" i="18"/>
  <c r="P272" i="18" l="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I264" i="18" s="1"/>
  <c r="U331" i="18"/>
  <c r="O290" i="18"/>
  <c r="S346" i="18"/>
  <c r="T331" i="18"/>
  <c r="P290" i="18"/>
  <c r="T346" i="18"/>
  <c r="S330" i="18"/>
  <c r="O274" i="18"/>
  <c r="U347" i="18"/>
  <c r="R346" i="18"/>
  <c r="N290" i="18"/>
  <c r="R331" i="18" l="1"/>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AI105" i="18" s="1" a="1"/>
  <c r="AI105" i="18" s="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AI106" i="18" s="1" a="1"/>
  <c r="AI106" i="18" s="1"/>
  <c r="K107" i="18"/>
  <c r="AI107" i="18" s="1" a="1"/>
  <c r="AI107" i="18" s="1"/>
  <c r="K96" i="18"/>
  <c r="AI96" i="18" s="1" a="1"/>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AI97" i="18" s="1" a="1"/>
  <c r="AI97" i="18" s="1"/>
  <c r="L107" i="18"/>
  <c r="L106" i="18"/>
  <c r="K155" i="18"/>
  <c r="AI155" i="18" s="1" a="1"/>
  <c r="AI155" i="18" s="1"/>
  <c r="K165" i="18"/>
  <c r="AI165" i="18" s="1" a="1"/>
  <c r="AI165" i="18" s="1"/>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AI95" i="18" a="1"/>
  <c r="AI95" i="18" s="1"/>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R95" i="18" l="1"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G398" i="9" l="1"/>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AA689" i="18" s="1"/>
  <c r="Q263" i="18"/>
  <c r="Z284" i="18" s="1"/>
  <c r="P261" i="18"/>
  <c r="Y268" i="18" s="1"/>
  <c r="O263" i="18"/>
  <c r="O686" i="18" s="1"/>
  <c r="O687" i="18" s="1"/>
  <c r="T267" i="18"/>
  <c r="N263" i="18"/>
  <c r="W288" i="18" s="1"/>
  <c r="Z274" i="18"/>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X285" i="18" l="1"/>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T312" i="18"/>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T315" i="18"/>
  <c r="AA739" i="18"/>
  <c r="X737" i="18"/>
  <c r="Z689" i="18"/>
  <c r="X288" i="18"/>
  <c r="Y274" i="18"/>
  <c r="O682" i="18"/>
  <c r="O683" i="18" s="1"/>
  <c r="X271" i="18"/>
  <c r="X268" i="18"/>
  <c r="Y277" i="18"/>
  <c r="R686" i="18"/>
  <c r="R687" i="18" s="1"/>
  <c r="R302" i="18"/>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T318" i="18" l="1"/>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J350" i="18"/>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OO51" i="19" l="1"/>
  <c r="OO52" i="19" s="1"/>
  <c r="OO48" i="19"/>
  <c r="OO49" i="19" s="1"/>
  <c r="OO45" i="19"/>
  <c r="OO46" i="19" s="1"/>
  <c r="FP51" i="19"/>
  <c r="FP52" i="19" s="1"/>
  <c r="FP48" i="19"/>
  <c r="FP49" i="19" s="1"/>
  <c r="FP45" i="19"/>
  <c r="FP46" i="19" s="1"/>
  <c r="KG51" i="19"/>
  <c r="KG52"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48" i="19"/>
  <c r="NX49"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51" i="19"/>
  <c r="BF52"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8" i="19"/>
  <c r="PW49" i="19" s="1"/>
  <c r="EH45" i="19"/>
  <c r="EH46" i="19" s="1"/>
  <c r="EH51" i="19"/>
  <c r="EH52" i="19" s="1"/>
  <c r="EH48" i="19"/>
  <c r="EH49" i="19" s="1"/>
  <c r="KT45" i="19"/>
  <c r="KT46" i="19" s="1"/>
  <c r="KT48" i="19"/>
  <c r="KT49" i="19" s="1"/>
  <c r="KT51" i="19"/>
  <c r="KT52" i="19" s="1"/>
  <c r="PV48" i="19"/>
  <c r="PV49" i="19" s="1"/>
  <c r="PV45" i="19"/>
  <c r="PV46" i="19" s="1"/>
  <c r="PV51" i="19"/>
  <c r="PV52" i="19" s="1"/>
  <c r="PW47" i="19"/>
  <c r="PW50" i="19"/>
  <c r="PW53" i="19"/>
  <c r="OJ45" i="19"/>
  <c r="OJ46" i="19" s="1"/>
  <c r="OJ48" i="19"/>
  <c r="OJ49" i="19" s="1"/>
  <c r="OJ51" i="19"/>
  <c r="OJ52" i="19" s="1"/>
  <c r="PG45" i="19"/>
  <c r="PG46" i="19" s="1"/>
  <c r="PG51" i="19"/>
  <c r="PG52" i="19" s="1"/>
  <c r="PG48" i="19"/>
  <c r="PG49" i="19" s="1"/>
  <c r="IT51" i="19"/>
  <c r="IT52" i="19" s="1"/>
  <c r="IT45" i="19"/>
  <c r="IT46" i="19" s="1"/>
  <c r="IT48" i="19"/>
  <c r="IT49"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45" i="19"/>
  <c r="CM46" i="19" s="1"/>
  <c r="QC51" i="19"/>
  <c r="QC52" i="19" s="1"/>
  <c r="QC45" i="19"/>
  <c r="QC46" i="19" s="1"/>
  <c r="QC48" i="19"/>
  <c r="QC49" i="19" s="1"/>
  <c r="KB45" i="19"/>
  <c r="KB46" i="19" s="1"/>
  <c r="KB48" i="19"/>
  <c r="KB49" i="19" s="1"/>
  <c r="KB51" i="19"/>
  <c r="KB52" i="19" s="1"/>
  <c r="HC51" i="19"/>
  <c r="HC52" i="19" s="1"/>
  <c r="HC45" i="19"/>
  <c r="HC46" i="19" s="1"/>
  <c r="HC48" i="19"/>
  <c r="HC49" i="19" s="1"/>
  <c r="MO51" i="19"/>
  <c r="MO52" i="19" s="1"/>
  <c r="MO45" i="19"/>
  <c r="MO46" i="19" s="1"/>
  <c r="MO48" i="19"/>
  <c r="MO49" i="19" s="1"/>
  <c r="MO50" i="19" s="1"/>
  <c r="NG51" i="19"/>
  <c r="NG52" i="19" s="1"/>
  <c r="NG48" i="19"/>
  <c r="NG49" i="19" s="1"/>
  <c r="NG45" i="19"/>
  <c r="NG46" i="19" s="1"/>
  <c r="HP48" i="19"/>
  <c r="HP49" i="19" s="1"/>
  <c r="HP51" i="19"/>
  <c r="HP52" i="19" s="1"/>
  <c r="HP45" i="19"/>
  <c r="HP46" i="19" s="1"/>
  <c r="QL51" i="19"/>
  <c r="QL52" i="19" s="1"/>
  <c r="QL45" i="19"/>
  <c r="QL46" i="19" s="1"/>
  <c r="QL47" i="19" s="1"/>
  <c r="QL48" i="19"/>
  <c r="QL49" i="19" s="1"/>
  <c r="QH45" i="19"/>
  <c r="QH46" i="19" s="1"/>
  <c r="QH51" i="19"/>
  <c r="QH52" i="19" s="1"/>
  <c r="QH48" i="19"/>
  <c r="QH49" i="19" s="1"/>
  <c r="IC48" i="19"/>
  <c r="IC49" i="19" s="1"/>
  <c r="IC51" i="19"/>
  <c r="IC52" i="19" s="1"/>
  <c r="IC45" i="19"/>
  <c r="IC46" i="19" s="1"/>
  <c r="RZ48" i="19"/>
  <c r="RZ49" i="19" s="1"/>
  <c r="RZ50" i="19" s="1"/>
  <c r="RZ45" i="19"/>
  <c r="RZ46" i="19" s="1"/>
  <c r="RZ47" i="19" s="1"/>
  <c r="RZ51" i="19"/>
  <c r="RZ52" i="19" s="1"/>
  <c r="RZ53" i="19" s="1"/>
  <c r="NJ51" i="19"/>
  <c r="NJ52" i="19" s="1"/>
  <c r="NJ45" i="19"/>
  <c r="NJ46" i="19" s="1"/>
  <c r="NJ48" i="19"/>
  <c r="NJ49" i="19" s="1"/>
  <c r="MT45" i="19"/>
  <c r="MT46" i="19" s="1"/>
  <c r="MT48" i="19"/>
  <c r="MT49" i="19" s="1"/>
  <c r="MT51" i="19"/>
  <c r="MT52" i="19" s="1"/>
  <c r="MT53" i="19" s="1"/>
  <c r="P48" i="19"/>
  <c r="P49" i="19" s="1"/>
  <c r="P45" i="19"/>
  <c r="P46" i="19" s="1"/>
  <c r="P47" i="19" s="1"/>
  <c r="P51" i="19"/>
  <c r="P52" i="19" s="1"/>
  <c r="LI51" i="19"/>
  <c r="LI52" i="19" s="1"/>
  <c r="LI45" i="19"/>
  <c r="LI46" i="19" s="1"/>
  <c r="LI48" i="19"/>
  <c r="LI49" i="19" s="1"/>
  <c r="RN51" i="19"/>
  <c r="RN52" i="19" s="1"/>
  <c r="RN45" i="19"/>
  <c r="RN46" i="19" s="1"/>
  <c r="RN47" i="19" s="1"/>
  <c r="RN48" i="19"/>
  <c r="RN49" i="19" s="1"/>
  <c r="GV51" i="19"/>
  <c r="GV52" i="19" s="1"/>
  <c r="GV48" i="19"/>
  <c r="GV49"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51" i="19"/>
  <c r="QZ52" i="19" s="1"/>
  <c r="QZ48" i="19"/>
  <c r="QZ49" i="19" s="1"/>
  <c r="DQ51" i="19"/>
  <c r="DQ52" i="19" s="1"/>
  <c r="DQ48" i="19"/>
  <c r="DQ49" i="19" s="1"/>
  <c r="DQ45" i="19"/>
  <c r="DQ46" i="19" s="1"/>
  <c r="DQ47" i="19" s="1"/>
  <c r="EO51" i="19"/>
  <c r="EO52" i="19" s="1"/>
  <c r="EO45" i="19"/>
  <c r="EO46" i="19" s="1"/>
  <c r="EO48" i="19"/>
  <c r="EO49" i="19" s="1"/>
  <c r="JC51" i="19"/>
  <c r="JC52" i="19" s="1"/>
  <c r="JC48" i="19"/>
  <c r="JC49" i="19" s="1"/>
  <c r="JC45" i="19"/>
  <c r="JC46" i="19" s="1"/>
  <c r="MF45" i="19"/>
  <c r="MF46" i="19" s="1"/>
  <c r="MF51" i="19"/>
  <c r="MF52" i="19" s="1"/>
  <c r="MF53" i="19" s="1"/>
  <c r="MF48" i="19"/>
  <c r="MF49" i="19" s="1"/>
  <c r="EB48" i="19"/>
  <c r="EB49" i="19" s="1"/>
  <c r="EB45" i="19"/>
  <c r="EB46"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8" i="19"/>
  <c r="QU49" i="19" s="1"/>
  <c r="FD45" i="19"/>
  <c r="FD46" i="19" s="1"/>
  <c r="FD47" i="19" s="1"/>
  <c r="FD51" i="19"/>
  <c r="FD52" i="19" s="1"/>
  <c r="FD48" i="19"/>
  <c r="FD49" i="19" s="1"/>
  <c r="FD50" i="19" s="1"/>
  <c r="MB45" i="19"/>
  <c r="MB46" i="19" s="1"/>
  <c r="MB48" i="19"/>
  <c r="MB49" i="19" s="1"/>
  <c r="MB50" i="19" s="1"/>
  <c r="MB51" i="19"/>
  <c r="MB52" i="19" s="1"/>
  <c r="CP51" i="19"/>
  <c r="CP52" i="19" s="1"/>
  <c r="CP48" i="19"/>
  <c r="CP49" i="19" s="1"/>
  <c r="CP45" i="19"/>
  <c r="CP46" i="19" s="1"/>
  <c r="Z45" i="19"/>
  <c r="Z46" i="19" s="1"/>
  <c r="Z51" i="19"/>
  <c r="Z52" i="19" s="1"/>
  <c r="Z48" i="19"/>
  <c r="Z49" i="19" s="1"/>
  <c r="HG45" i="19"/>
  <c r="HG46" i="19" s="1"/>
  <c r="HG47" i="19" s="1"/>
  <c r="HG48" i="19"/>
  <c r="HG49" i="19" s="1"/>
  <c r="HG51" i="19"/>
  <c r="HG52" i="19" s="1"/>
  <c r="FC48" i="19"/>
  <c r="FC49" i="19" s="1"/>
  <c r="FC50" i="19" s="1"/>
  <c r="FC51" i="19"/>
  <c r="FC52" i="19" s="1"/>
  <c r="FC53" i="19" s="1"/>
  <c r="FC45" i="19"/>
  <c r="FC46" i="19" s="1"/>
  <c r="FC47" i="19" s="1"/>
  <c r="FD53" i="19"/>
  <c r="QV51" i="19"/>
  <c r="QV52" i="19" s="1"/>
  <c r="QV53" i="19" s="1"/>
  <c r="QV48" i="19"/>
  <c r="QV49" i="19" s="1"/>
  <c r="QV50" i="19" s="1"/>
  <c r="QV45" i="19"/>
  <c r="QV46" i="19" s="1"/>
  <c r="QV47" i="19" s="1"/>
  <c r="DY45" i="19"/>
  <c r="DY46" i="19" s="1"/>
  <c r="DY51" i="19"/>
  <c r="DY52" i="19" s="1"/>
  <c r="DY48" i="19"/>
  <c r="DY49" i="19" s="1"/>
  <c r="DZ50" i="19"/>
  <c r="DZ53" i="19"/>
  <c r="DZ47" i="19"/>
  <c r="LG51" i="19"/>
  <c r="LG52" i="19" s="1"/>
  <c r="LG48" i="19"/>
  <c r="LG49" i="19" s="1"/>
  <c r="LG45" i="19"/>
  <c r="LG46" i="19" s="1"/>
  <c r="NM45" i="19"/>
  <c r="NM46" i="19" s="1"/>
  <c r="NM51" i="19"/>
  <c r="NM52" i="19" s="1"/>
  <c r="NM48" i="19"/>
  <c r="NM49" i="19" s="1"/>
  <c r="QW45" i="19"/>
  <c r="QW46" i="19" s="1"/>
  <c r="QW47" i="19" s="1"/>
  <c r="QW51" i="19"/>
  <c r="QW52" i="19" s="1"/>
  <c r="QW53" i="19" s="1"/>
  <c r="QW48" i="19"/>
  <c r="QW49" i="19" s="1"/>
  <c r="QW50" i="19" s="1"/>
  <c r="BN45" i="19"/>
  <c r="BN46" i="19" s="1"/>
  <c r="BN51" i="19"/>
  <c r="BN52" i="19" s="1"/>
  <c r="BN48" i="19"/>
  <c r="BN49" i="19" s="1"/>
  <c r="BO56" i="19"/>
  <c r="GY48" i="19"/>
  <c r="GY49" i="19" s="1"/>
  <c r="GY50" i="19" s="1"/>
  <c r="GY51" i="19"/>
  <c r="GY52" i="19" s="1"/>
  <c r="GY45" i="19"/>
  <c r="GY46" i="19" s="1"/>
  <c r="QE51" i="19"/>
  <c r="QE52" i="19" s="1"/>
  <c r="QE53" i="19" s="1"/>
  <c r="QE48" i="19"/>
  <c r="QE49" i="19" s="1"/>
  <c r="QE45" i="19"/>
  <c r="QE46" i="19" s="1"/>
  <c r="JZ45" i="19"/>
  <c r="JZ46"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45" i="19"/>
  <c r="DD46" i="19" s="1"/>
  <c r="DD51" i="19"/>
  <c r="DD52" i="19" s="1"/>
  <c r="KE51" i="19"/>
  <c r="KE52" i="19" s="1"/>
  <c r="KE45" i="19"/>
  <c r="KE46" i="19" s="1"/>
  <c r="KE48" i="19"/>
  <c r="KE49" i="19" s="1"/>
  <c r="JQ45" i="19"/>
  <c r="JQ46" i="19" s="1"/>
  <c r="JQ47" i="19" s="1"/>
  <c r="JQ51" i="19"/>
  <c r="JQ52" i="19" s="1"/>
  <c r="JQ48" i="19"/>
  <c r="JQ49" i="19" s="1"/>
  <c r="CF45" i="19"/>
  <c r="CF46" i="19" s="1"/>
  <c r="CF48" i="19"/>
  <c r="CF49" i="19" s="1"/>
  <c r="CF51" i="19"/>
  <c r="CF52" i="19" s="1"/>
  <c r="PK45" i="19"/>
  <c r="PK46" i="19" s="1"/>
  <c r="PK51" i="19"/>
  <c r="PK52" i="19" s="1"/>
  <c r="PK48" i="19"/>
  <c r="PK49" i="19" s="1"/>
  <c r="PK50" i="19" s="1"/>
  <c r="MJ48" i="19"/>
  <c r="MJ49" i="19" s="1"/>
  <c r="MJ45" i="19"/>
  <c r="MJ46" i="19" s="1"/>
  <c r="MJ51" i="19"/>
  <c r="MJ52" i="19" s="1"/>
  <c r="MK45" i="19"/>
  <c r="MK46" i="19" s="1"/>
  <c r="MK47" i="19" s="1"/>
  <c r="MK51" i="19"/>
  <c r="MK52" i="19" s="1"/>
  <c r="MK53" i="19" s="1"/>
  <c r="MK48" i="19"/>
  <c r="MK49" i="19" s="1"/>
  <c r="MK50" i="19" s="1"/>
  <c r="LB51" i="19"/>
  <c r="LB52" i="19" s="1"/>
  <c r="LB45" i="19"/>
  <c r="LB46" i="19" s="1"/>
  <c r="LB48" i="19"/>
  <c r="LB49" i="19" s="1"/>
  <c r="FX51" i="19"/>
  <c r="FX52" i="19" s="1"/>
  <c r="FX48" i="19"/>
  <c r="FX49"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45" i="19"/>
  <c r="V46" i="19" s="1"/>
  <c r="V47" i="19" s="1"/>
  <c r="V51" i="19"/>
  <c r="V52" i="19" s="1"/>
  <c r="V53" i="19" s="1"/>
  <c r="O48" i="19"/>
  <c r="O49" i="19" s="1"/>
  <c r="O45" i="19"/>
  <c r="O46" i="19" s="1"/>
  <c r="O51" i="19"/>
  <c r="O52" i="19" s="1"/>
  <c r="O53" i="19" s="1"/>
  <c r="P50" i="19"/>
  <c r="P53" i="19"/>
  <c r="NB51" i="19"/>
  <c r="NB52" i="19" s="1"/>
  <c r="NB45" i="19"/>
  <c r="NB46" i="19" s="1"/>
  <c r="NB48" i="19"/>
  <c r="NB49" i="19" s="1"/>
  <c r="DT48" i="19"/>
  <c r="DT49" i="19" s="1"/>
  <c r="DT45" i="19"/>
  <c r="DT46" i="19" s="1"/>
  <c r="DT51" i="19"/>
  <c r="DT52" i="19" s="1"/>
  <c r="KC45" i="19"/>
  <c r="KC46" i="19" s="1"/>
  <c r="KC47" i="19" s="1"/>
  <c r="KC48" i="19"/>
  <c r="KC49" i="19" s="1"/>
  <c r="KC50" i="19" s="1"/>
  <c r="KC51" i="19"/>
  <c r="KC52" i="19" s="1"/>
  <c r="KC53" i="19" s="1"/>
  <c r="OG48" i="19"/>
  <c r="OG49" i="19" s="1"/>
  <c r="OG51" i="19"/>
  <c r="OG52" i="19" s="1"/>
  <c r="OG45" i="19"/>
  <c r="OG46" i="19" s="1"/>
  <c r="MA48" i="19"/>
  <c r="MA49" i="19" s="1"/>
  <c r="MA50" i="19" s="1"/>
  <c r="MA51" i="19"/>
  <c r="MA52" i="19" s="1"/>
  <c r="MA53" i="19" s="1"/>
  <c r="MA45" i="19"/>
  <c r="MA46" i="19" s="1"/>
  <c r="MB53" i="19"/>
  <c r="MB47" i="19"/>
  <c r="NQ45" i="19"/>
  <c r="NQ46" i="19" s="1"/>
  <c r="NQ51" i="19"/>
  <c r="NQ52" i="19" s="1"/>
  <c r="NQ48" i="19"/>
  <c r="NQ49" i="19" s="1"/>
  <c r="KN45" i="19"/>
  <c r="KN46" i="19" s="1"/>
  <c r="KN48" i="19"/>
  <c r="KN49" i="19" s="1"/>
  <c r="KN51" i="19"/>
  <c r="KN52" i="19" s="1"/>
  <c r="FT45" i="19"/>
  <c r="FT46" i="19" s="1"/>
  <c r="FT48" i="19"/>
  <c r="FT49" i="19" s="1"/>
  <c r="FT51" i="19"/>
  <c r="FT52" i="19" s="1"/>
  <c r="FU50" i="19"/>
  <c r="MX51" i="19"/>
  <c r="MX52" i="19" s="1"/>
  <c r="MX53" i="19" s="1"/>
  <c r="MX45" i="19"/>
  <c r="MX46" i="19" s="1"/>
  <c r="MX47" i="19" s="1"/>
  <c r="MX48" i="19"/>
  <c r="MX49" i="19" s="1"/>
  <c r="MX50" i="19" s="1"/>
  <c r="MW51" i="19"/>
  <c r="MW52" i="19" s="1"/>
  <c r="MW48" i="19"/>
  <c r="MW49" i="19" s="1"/>
  <c r="MW45" i="19"/>
  <c r="MW46" i="19" s="1"/>
  <c r="EN51" i="19"/>
  <c r="EN52" i="19" s="1"/>
  <c r="EN48" i="19"/>
  <c r="EN49" i="19" s="1"/>
  <c r="EN50" i="19" s="1"/>
  <c r="EN45" i="19"/>
  <c r="EN46" i="19" s="1"/>
  <c r="EO53" i="19"/>
  <c r="EO47" i="19"/>
  <c r="EO50"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BF47" i="19"/>
  <c r="BF53" i="19"/>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N50" i="19"/>
  <c r="RN53" i="19"/>
  <c r="JD45" i="19"/>
  <c r="JD46" i="19" s="1"/>
  <c r="JD47" i="19" s="1"/>
  <c r="JD48" i="19"/>
  <c r="JD49" i="19" s="1"/>
  <c r="JD50" i="19" s="1"/>
  <c r="JD51" i="19"/>
  <c r="JD52" i="19" s="1"/>
  <c r="JD53" i="19" s="1"/>
  <c r="LN45" i="19"/>
  <c r="LN46" i="19" s="1"/>
  <c r="LN51" i="19"/>
  <c r="LN52" i="19" s="1"/>
  <c r="LN48" i="19"/>
  <c r="LN49" i="19" s="1"/>
  <c r="AR45" i="19"/>
  <c r="AR46"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H50" i="19"/>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8" i="19"/>
  <c r="NS49" i="19" s="1"/>
  <c r="NS50" i="19" s="1"/>
  <c r="BU45" i="19"/>
  <c r="BU46" i="19" s="1"/>
  <c r="BU51" i="19"/>
  <c r="BU52" i="19" s="1"/>
  <c r="BU48" i="19"/>
  <c r="BU49" i="19" s="1"/>
  <c r="BV47" i="19"/>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U48" i="19"/>
  <c r="U49" i="19" s="1"/>
  <c r="U50" i="19" s="1"/>
  <c r="V50" i="19"/>
  <c r="U51" i="19"/>
  <c r="U52" i="19" s="1"/>
  <c r="U53" i="19" s="1"/>
  <c r="U45" i="19"/>
  <c r="U46" i="19" s="1"/>
  <c r="U47" i="19" s="1"/>
  <c r="GH48" i="19"/>
  <c r="GH49" i="19" s="1"/>
  <c r="GH50" i="19" s="1"/>
  <c r="GH45" i="19"/>
  <c r="GH46" i="19" s="1"/>
  <c r="GH51" i="19"/>
  <c r="GH52"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51" i="19"/>
  <c r="LU52" i="19" s="1"/>
  <c r="HU48" i="19"/>
  <c r="HU49" i="19" s="1"/>
  <c r="HU50" i="19" s="1"/>
  <c r="HU51" i="19"/>
  <c r="HU52" i="19" s="1"/>
  <c r="HU45" i="19"/>
  <c r="HU46" i="19" s="1"/>
  <c r="EQ51" i="19"/>
  <c r="EQ52" i="19" s="1"/>
  <c r="EQ53" i="19" s="1"/>
  <c r="EQ48" i="19"/>
  <c r="EQ49" i="19" s="1"/>
  <c r="EQ45" i="19"/>
  <c r="EQ46" i="19" s="1"/>
  <c r="IP48" i="19"/>
  <c r="IP49" i="19" s="1"/>
  <c r="IP50" i="19" s="1"/>
  <c r="IP51" i="19"/>
  <c r="IP52" i="19" s="1"/>
  <c r="IP45" i="19"/>
  <c r="IP46" i="19" s="1"/>
  <c r="EJ45" i="19"/>
  <c r="EJ46" i="19" s="1"/>
  <c r="EJ47" i="19" s="1"/>
  <c r="EJ51" i="19"/>
  <c r="EJ52" i="19" s="1"/>
  <c r="EJ48" i="19"/>
  <c r="EJ49" i="19" s="1"/>
  <c r="EW48" i="19"/>
  <c r="EW49" i="19" s="1"/>
  <c r="EW50" i="19" s="1"/>
  <c r="EW45" i="19"/>
  <c r="EW46" i="19" s="1"/>
  <c r="EW51" i="19"/>
  <c r="EW52" i="19" s="1"/>
  <c r="EW53" i="19" s="1"/>
  <c r="MM48" i="19"/>
  <c r="MM49" i="19" s="1"/>
  <c r="MM51" i="19"/>
  <c r="MM52" i="19" s="1"/>
  <c r="MM53" i="19" s="1"/>
  <c r="MM45" i="19"/>
  <c r="MM46" i="19" s="1"/>
  <c r="MM47" i="19" s="1"/>
  <c r="IF48" i="19"/>
  <c r="IF49" i="19" s="1"/>
  <c r="IF45" i="19"/>
  <c r="IF46" i="19" s="1"/>
  <c r="IF51" i="19"/>
  <c r="IF52" i="19" s="1"/>
  <c r="IF53" i="19" s="1"/>
  <c r="IG50" i="19"/>
  <c r="GB51" i="19"/>
  <c r="GB52" i="19" s="1"/>
  <c r="GB53" i="19" s="1"/>
  <c r="GB45" i="19"/>
  <c r="GB46" i="19" s="1"/>
  <c r="GB48" i="19"/>
  <c r="GB49" i="19" s="1"/>
  <c r="GB50" i="19" s="1"/>
  <c r="EK51" i="19"/>
  <c r="EK52" i="19" s="1"/>
  <c r="EK53" i="19" s="1"/>
  <c r="EK45" i="19"/>
  <c r="EK46" i="19" s="1"/>
  <c r="EK47" i="19" s="1"/>
  <c r="EK48" i="19"/>
  <c r="EK49" i="19" s="1"/>
  <c r="EK50" i="19" s="1"/>
  <c r="LD51" i="19"/>
  <c r="LD52" i="19" s="1"/>
  <c r="LD45" i="19"/>
  <c r="LD46" i="19" s="1"/>
  <c r="LD48" i="19"/>
  <c r="LD49" i="19" s="1"/>
  <c r="GL48" i="19"/>
  <c r="GL49" i="19" s="1"/>
  <c r="GL51" i="19"/>
  <c r="GL52" i="19" s="1"/>
  <c r="GL53" i="19" s="1"/>
  <c r="GL45" i="19"/>
  <c r="GL46" i="19" s="1"/>
  <c r="PH51" i="19"/>
  <c r="PH52" i="19" s="1"/>
  <c r="PH53" i="19" s="1"/>
  <c r="PH48" i="19"/>
  <c r="PH49" i="19" s="1"/>
  <c r="PH50" i="19" s="1"/>
  <c r="PH45" i="19"/>
  <c r="PH46" i="19" s="1"/>
  <c r="PH47" i="19" s="1"/>
  <c r="NE48" i="19"/>
  <c r="NE49" i="19" s="1"/>
  <c r="NE45" i="19"/>
  <c r="NE46" i="19" s="1"/>
  <c r="NE51" i="19"/>
  <c r="NE52" i="19" s="1"/>
  <c r="NE53" i="19" s="1"/>
  <c r="IW45" i="19"/>
  <c r="IW46" i="19" s="1"/>
  <c r="IW48" i="19"/>
  <c r="IW49" i="19" s="1"/>
  <c r="IW51" i="19"/>
  <c r="IW52" i="19" s="1"/>
  <c r="IX50" i="19"/>
  <c r="IX53" i="19"/>
  <c r="IX47" i="19"/>
  <c r="GX45" i="19"/>
  <c r="GX46" i="19" s="1"/>
  <c r="GX51" i="19"/>
  <c r="GX52" i="19" s="1"/>
  <c r="GY47" i="19"/>
  <c r="GX48" i="19"/>
  <c r="GX49" i="19" s="1"/>
  <c r="GY53" i="19"/>
  <c r="BY45" i="19"/>
  <c r="BY46" i="19" s="1"/>
  <c r="BY51" i="19"/>
  <c r="BY52" i="19" s="1"/>
  <c r="BY48" i="19"/>
  <c r="BY49" i="19" s="1"/>
  <c r="BZ56" i="19"/>
  <c r="NP45" i="19"/>
  <c r="NP46" i="19" s="1"/>
  <c r="NP47" i="19" s="1"/>
  <c r="NQ50" i="19"/>
  <c r="NP51" i="19"/>
  <c r="NP52" i="19" s="1"/>
  <c r="NP53" i="19" s="1"/>
  <c r="NQ47" i="19"/>
  <c r="NP48" i="19"/>
  <c r="NP49" i="19" s="1"/>
  <c r="NP50" i="19" s="1"/>
  <c r="NQ53" i="19"/>
  <c r="OR51" i="19"/>
  <c r="OR52" i="19" s="1"/>
  <c r="OR48" i="19"/>
  <c r="OR49" i="19" s="1"/>
  <c r="OR50" i="19" s="1"/>
  <c r="OR45" i="19"/>
  <c r="OR46" i="19" s="1"/>
  <c r="EP51" i="19"/>
  <c r="EP52" i="19" s="1"/>
  <c r="EP53" i="19" s="1"/>
  <c r="EP45" i="19"/>
  <c r="EP46" i="19" s="1"/>
  <c r="EP47" i="19" s="1"/>
  <c r="EP48" i="19"/>
  <c r="EP49" i="19" s="1"/>
  <c r="EP50" i="19" s="1"/>
  <c r="EQ47" i="19"/>
  <c r="EQ50" i="19"/>
  <c r="DC45" i="19"/>
  <c r="DC46" i="19" s="1"/>
  <c r="DD53" i="19"/>
  <c r="DD47" i="19"/>
  <c r="DC51" i="19"/>
  <c r="DC52" i="19" s="1"/>
  <c r="DC53" i="19" s="1"/>
  <c r="DD50" i="19"/>
  <c r="DC48" i="19"/>
  <c r="DC49" i="19" s="1"/>
  <c r="DC50" i="19" s="1"/>
  <c r="FL48" i="19"/>
  <c r="FL49" i="19" s="1"/>
  <c r="FL51" i="19"/>
  <c r="FL52" i="19" s="1"/>
  <c r="FL53" i="19" s="1"/>
  <c r="FL45" i="19"/>
  <c r="FL46"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RL45" i="19"/>
  <c r="RL46" i="19" s="1"/>
  <c r="RL51" i="19"/>
  <c r="RL52" i="19" s="1"/>
  <c r="RM47" i="19"/>
  <c r="RL48" i="19"/>
  <c r="RL49" i="19" s="1"/>
  <c r="FQ51" i="19"/>
  <c r="FQ52" i="19" s="1"/>
  <c r="FQ53" i="19" s="1"/>
  <c r="FQ48" i="19"/>
  <c r="FQ49" i="19" s="1"/>
  <c r="FQ50" i="19" s="1"/>
  <c r="FQ45" i="19"/>
  <c r="FQ46" i="19" s="1"/>
  <c r="FQ47" i="19" s="1"/>
  <c r="R51" i="19"/>
  <c r="R52"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MJ53" i="19"/>
  <c r="JF45" i="19"/>
  <c r="JF46" i="19" s="1"/>
  <c r="JF51" i="19"/>
  <c r="JF52" i="19" s="1"/>
  <c r="JF48" i="19"/>
  <c r="JF49" i="19" s="1"/>
  <c r="JF50" i="19" s="1"/>
  <c r="JH45" i="19"/>
  <c r="JH46" i="19" s="1"/>
  <c r="JH47" i="19" s="1"/>
  <c r="JH51" i="19"/>
  <c r="JH52" i="19" s="1"/>
  <c r="JI53" i="19"/>
  <c r="JH48" i="19"/>
  <c r="JH49"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8" i="19"/>
  <c r="NV49" i="19" s="1"/>
  <c r="M45" i="19"/>
  <c r="M46" i="19" s="1"/>
  <c r="M48" i="19"/>
  <c r="M49" i="19" s="1"/>
  <c r="M51" i="19"/>
  <c r="M52" i="19" s="1"/>
  <c r="LP51" i="19"/>
  <c r="LP52" i="19" s="1"/>
  <c r="LP53" i="19" s="1"/>
  <c r="LP48" i="19"/>
  <c r="LP49" i="19" s="1"/>
  <c r="LP50" i="19" s="1"/>
  <c r="LP45" i="19"/>
  <c r="LP46" i="19" s="1"/>
  <c r="LQ50" i="19"/>
  <c r="EM51" i="19"/>
  <c r="EM52" i="19" s="1"/>
  <c r="EM53" i="19" s="1"/>
  <c r="EM45" i="19"/>
  <c r="EM46" i="19" s="1"/>
  <c r="EM48" i="19"/>
  <c r="EM49" i="19" s="1"/>
  <c r="EM50" i="19" s="1"/>
  <c r="EN47" i="19"/>
  <c r="EN53" i="19"/>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53" i="19"/>
  <c r="NX50" i="19"/>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47" i="19"/>
  <c r="AR50" i="19"/>
  <c r="AQ45" i="19"/>
  <c r="AQ46" i="19" s="1"/>
  <c r="AQ47" i="19" s="1"/>
  <c r="CY51" i="19"/>
  <c r="CY52" i="19" s="1"/>
  <c r="CY48" i="19"/>
  <c r="CY49" i="19" s="1"/>
  <c r="CY50" i="19" s="1"/>
  <c r="CY45" i="19"/>
  <c r="CY46" i="19" s="1"/>
  <c r="JW51" i="19"/>
  <c r="JW52"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B47" i="19"/>
  <c r="GA51" i="19"/>
  <c r="GA52" i="19" s="1"/>
  <c r="LT45" i="19"/>
  <c r="LT46" i="19" s="1"/>
  <c r="LT47" i="19" s="1"/>
  <c r="LT48" i="19"/>
  <c r="LT49" i="19" s="1"/>
  <c r="LT50" i="19" s="1"/>
  <c r="LT51" i="19"/>
  <c r="LT52" i="19" s="1"/>
  <c r="LU53" i="19"/>
  <c r="LU47" i="19"/>
  <c r="FR45" i="19"/>
  <c r="FR46" i="19" s="1"/>
  <c r="FR47" i="19" s="1"/>
  <c r="FR48" i="19"/>
  <c r="FR49" i="19" s="1"/>
  <c r="FR50" i="19" s="1"/>
  <c r="FR51" i="19"/>
  <c r="FR52" i="19" s="1"/>
  <c r="FR53" i="19" s="1"/>
  <c r="FK51" i="19"/>
  <c r="FK52" i="19" s="1"/>
  <c r="FK53" i="19" s="1"/>
  <c r="FK45" i="19"/>
  <c r="FK46" i="19" s="1"/>
  <c r="FK47" i="19" s="1"/>
  <c r="FK48" i="19"/>
  <c r="FK49" i="19" s="1"/>
  <c r="FK50" i="19" s="1"/>
  <c r="FL47" i="19"/>
  <c r="FL50" i="19"/>
  <c r="NK45" i="19"/>
  <c r="NK46" i="19" s="1"/>
  <c r="NK47" i="19" s="1"/>
  <c r="NK48" i="19"/>
  <c r="NK49" i="19" s="1"/>
  <c r="NK50" i="19" s="1"/>
  <c r="NK51" i="19"/>
  <c r="NK52" i="19" s="1"/>
  <c r="NK53" i="19" s="1"/>
  <c r="HS51" i="19"/>
  <c r="HS52" i="19" s="1"/>
  <c r="HS48" i="19"/>
  <c r="HS49" i="19" s="1"/>
  <c r="HS45" i="19"/>
  <c r="HS46" i="19" s="1"/>
  <c r="M66" i="18"/>
  <c r="K67" i="18"/>
  <c r="HK48" i="19"/>
  <c r="HK49" i="19" s="1"/>
  <c r="HK50" i="19" s="1"/>
  <c r="HK51" i="19"/>
  <c r="HK52" i="19" s="1"/>
  <c r="HK45" i="19"/>
  <c r="HK46" i="19" s="1"/>
  <c r="HK47" i="19" s="1"/>
  <c r="KF51" i="19"/>
  <c r="KF52" i="19" s="1"/>
  <c r="KF53" i="19" s="1"/>
  <c r="KF45" i="19"/>
  <c r="KF46" i="19" s="1"/>
  <c r="KF47" i="19" s="1"/>
  <c r="KF48" i="19"/>
  <c r="KF49" i="19" s="1"/>
  <c r="KF50" i="19" s="1"/>
  <c r="KG53" i="19"/>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NM47" i="19"/>
  <c r="CA51" i="19"/>
  <c r="CA52" i="19" s="1"/>
  <c r="CA53" i="19" s="1"/>
  <c r="CA48" i="19"/>
  <c r="CA49"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8" i="19"/>
  <c r="EV49" i="19" s="1"/>
  <c r="EV50" i="19" s="1"/>
  <c r="EV51" i="19"/>
  <c r="EV52" i="19" s="1"/>
  <c r="EW47" i="19"/>
  <c r="IT50"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P53" i="19"/>
  <c r="FP47" i="19"/>
  <c r="FP50" i="19"/>
  <c r="ML45" i="19"/>
  <c r="ML46" i="19" s="1"/>
  <c r="ML47" i="19" s="1"/>
  <c r="ML48" i="19"/>
  <c r="ML49" i="19" s="1"/>
  <c r="ML50" i="19" s="1"/>
  <c r="ML51" i="19"/>
  <c r="ML52" i="19" s="1"/>
  <c r="ML53" i="19" s="1"/>
  <c r="MM50" i="19"/>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1" i="19"/>
  <c r="BJ52" i="19" s="1"/>
  <c r="BJ53" i="19" s="1"/>
  <c r="BJ45" i="19"/>
  <c r="BJ46"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K50" i="19"/>
  <c r="QJ51" i="19"/>
  <c r="QJ52" i="19" s="1"/>
  <c r="FI51" i="19"/>
  <c r="FI52" i="19" s="1"/>
  <c r="FI48" i="19"/>
  <c r="FI49" i="19" s="1"/>
  <c r="FJ53" i="19"/>
  <c r="FJ47" i="19"/>
  <c r="FI45" i="19"/>
  <c r="FI46" i="19" s="1"/>
  <c r="EZ51" i="19"/>
  <c r="EZ52" i="19" s="1"/>
  <c r="EZ53" i="19" s="1"/>
  <c r="EZ48" i="19"/>
  <c r="EZ49"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47" i="19"/>
  <c r="QH53" i="19"/>
  <c r="QH50" i="19"/>
  <c r="QG45" i="19"/>
  <c r="QG46" i="19" s="1"/>
  <c r="QG51" i="19"/>
  <c r="QG52" i="19" s="1"/>
  <c r="QG53" i="19" s="1"/>
  <c r="HB45" i="19"/>
  <c r="HB46" i="19" s="1"/>
  <c r="HC53" i="19"/>
  <c r="HB48" i="19"/>
  <c r="HB49" i="19" s="1"/>
  <c r="HC47" i="19"/>
  <c r="HC50" i="19"/>
  <c r="HB51" i="19"/>
  <c r="HB52" i="19" s="1"/>
  <c r="ND45" i="19"/>
  <c r="ND46" i="19" s="1"/>
  <c r="ND47" i="19" s="1"/>
  <c r="ND48" i="19"/>
  <c r="ND49" i="19" s="1"/>
  <c r="ND50" i="19" s="1"/>
  <c r="NE47" i="19"/>
  <c r="NE50" i="19"/>
  <c r="ND51" i="19"/>
  <c r="ND52" i="19" s="1"/>
  <c r="CI45" i="19"/>
  <c r="CI46" i="19" s="1"/>
  <c r="CI48" i="19"/>
  <c r="CI49"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0" i="19"/>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J50" i="19"/>
  <c r="BJ47" i="19"/>
  <c r="BL48" i="19"/>
  <c r="BL49" i="19" s="1"/>
  <c r="BL50" i="19" s="1"/>
  <c r="BL51" i="19"/>
  <c r="BL52" i="19" s="1"/>
  <c r="BL45" i="19"/>
  <c r="BL46" i="19" s="1"/>
  <c r="BL47" i="19" s="1"/>
  <c r="BM56" i="19"/>
  <c r="FS48" i="19"/>
  <c r="FS49" i="19" s="1"/>
  <c r="FS50" i="19" s="1"/>
  <c r="FS45" i="19"/>
  <c r="FS46" i="19" s="1"/>
  <c r="FS47" i="19" s="1"/>
  <c r="FS51" i="19"/>
  <c r="FS52" i="19" s="1"/>
  <c r="FS53" i="19" s="1"/>
  <c r="FT50" i="19"/>
  <c r="FT53"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V53" i="19"/>
  <c r="GU45" i="19"/>
  <c r="GU46" i="19" s="1"/>
  <c r="GV50" i="19"/>
  <c r="GU51" i="19"/>
  <c r="GU52"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47" i="19"/>
  <c r="QZ50" i="19"/>
  <c r="LJ48" i="19"/>
  <c r="LJ49" i="19" s="1"/>
  <c r="LJ50" i="19" s="1"/>
  <c r="LJ45" i="19"/>
  <c r="LJ46" i="19" s="1"/>
  <c r="LJ47" i="19" s="1"/>
  <c r="LJ51" i="19"/>
  <c r="LJ52" i="19" s="1"/>
  <c r="LJ53" i="19" s="1"/>
  <c r="CT51" i="19"/>
  <c r="CT52" i="19" s="1"/>
  <c r="CT48" i="19"/>
  <c r="CT49" i="19" s="1"/>
  <c r="CT50" i="19" s="1"/>
  <c r="CT45" i="19"/>
  <c r="CT46" i="19" s="1"/>
  <c r="QT48" i="19"/>
  <c r="QT49" i="19" s="1"/>
  <c r="QT45" i="19"/>
  <c r="QT46" i="19" s="1"/>
  <c r="QT47" i="19" s="1"/>
  <c r="QU47" i="19"/>
  <c r="QU50" i="19"/>
  <c r="QU53" i="19"/>
  <c r="QT51" i="19"/>
  <c r="QT52" i="19" s="1"/>
  <c r="QT53" i="19" s="1"/>
  <c r="LO45" i="19"/>
  <c r="LO46" i="19" s="1"/>
  <c r="LO47" i="19" s="1"/>
  <c r="LO48" i="19"/>
  <c r="LO49" i="19" s="1"/>
  <c r="LO50" i="19" s="1"/>
  <c r="LO51" i="19"/>
  <c r="LO52" i="19" s="1"/>
  <c r="LO53" i="19" s="1"/>
  <c r="LP47" i="19"/>
  <c r="HM51" i="19"/>
  <c r="HM52" i="19" s="1"/>
  <c r="HM53" i="19" s="1"/>
  <c r="HM45" i="19"/>
  <c r="HM46" i="19" s="1"/>
  <c r="HM47" i="19" s="1"/>
  <c r="HN47" i="19"/>
  <c r="HN53" i="19"/>
  <c r="HN50" i="19"/>
  <c r="HM48" i="19"/>
  <c r="HM49" i="19" s="1"/>
  <c r="AK53" i="19"/>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I50" i="19"/>
  <c r="CI47" i="19"/>
  <c r="NR45" i="19"/>
  <c r="NR46" i="19" s="1"/>
  <c r="NR47" i="19" s="1"/>
  <c r="NR51" i="19"/>
  <c r="NR52" i="19" s="1"/>
  <c r="NR53" i="19" s="1"/>
  <c r="NR48" i="19"/>
  <c r="NR49" i="19" s="1"/>
  <c r="NR50" i="19" s="1"/>
  <c r="NS53" i="19"/>
  <c r="NS47"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50" i="19"/>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3" i="19"/>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51" i="19"/>
  <c r="OY52" i="19" s="1"/>
  <c r="OY48" i="19"/>
  <c r="OY49" i="19" s="1"/>
  <c r="HJ48" i="19"/>
  <c r="HJ49" i="19" s="1"/>
  <c r="HJ50" i="19" s="1"/>
  <c r="HJ45" i="19"/>
  <c r="HJ46" i="19" s="1"/>
  <c r="HJ47" i="19" s="1"/>
  <c r="HK53" i="19"/>
  <c r="HJ51" i="19"/>
  <c r="HJ52" i="19" s="1"/>
  <c r="HJ53" i="19" s="1"/>
  <c r="CP47" i="19"/>
  <c r="CO45" i="19"/>
  <c r="CO46" i="19" s="1"/>
  <c r="CP53" i="19"/>
  <c r="CO51" i="19"/>
  <c r="CO52" i="19" s="1"/>
  <c r="CO53" i="19" s="1"/>
  <c r="CO48" i="19"/>
  <c r="CO49" i="19" s="1"/>
  <c r="CO50" i="19" s="1"/>
  <c r="CP50" i="19"/>
  <c r="BS45" i="19"/>
  <c r="BS46" i="19" s="1"/>
  <c r="BS47" i="19" s="1"/>
  <c r="BS51" i="19"/>
  <c r="BS52" i="19" s="1"/>
  <c r="BS53" i="19" s="1"/>
  <c r="BS48" i="19"/>
  <c r="BS49" i="19" s="1"/>
  <c r="BS50" i="19" s="1"/>
  <c r="BT56" i="19"/>
  <c r="HL45" i="19"/>
  <c r="HL46" i="19" s="1"/>
  <c r="HL47" i="19" s="1"/>
  <c r="HL51" i="19"/>
  <c r="HL52" i="19" s="1"/>
  <c r="HL53" i="19" s="1"/>
  <c r="HL48" i="19"/>
  <c r="HL49" i="19" s="1"/>
  <c r="HL50" i="19" s="1"/>
  <c r="HM50" i="19"/>
  <c r="BP48" i="19"/>
  <c r="BP49" i="19" s="1"/>
  <c r="BP50" i="19" s="1"/>
  <c r="BP45" i="19"/>
  <c r="BP46" i="19" s="1"/>
  <c r="BP47" i="19" s="1"/>
  <c r="BP51" i="19"/>
  <c r="BP52" i="19" s="1"/>
  <c r="BP53" i="19" s="1"/>
  <c r="BQ56" i="19"/>
  <c r="IN45" i="19"/>
  <c r="IN46"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0" i="19"/>
  <c r="CA56" i="19"/>
  <c r="CA47" i="19"/>
  <c r="IO51" i="19"/>
  <c r="IO52" i="19" s="1"/>
  <c r="IO53" i="19" s="1"/>
  <c r="IO45" i="19"/>
  <c r="IO46" i="19" s="1"/>
  <c r="IO47" i="19" s="1"/>
  <c r="IO48" i="19"/>
  <c r="IO49" i="19" s="1"/>
  <c r="IO50" i="19" s="1"/>
  <c r="IP47" i="19"/>
  <c r="IP53" i="19"/>
  <c r="CN45" i="19"/>
  <c r="CN46" i="19" s="1"/>
  <c r="CN47" i="19" s="1"/>
  <c r="CN51" i="19"/>
  <c r="CN52" i="19" s="1"/>
  <c r="CN53" i="19" s="1"/>
  <c r="CN48" i="19"/>
  <c r="CN49" i="19" s="1"/>
  <c r="CN50" i="19" s="1"/>
  <c r="CO47" i="19"/>
  <c r="MZ45" i="19"/>
  <c r="MZ46" i="19" s="1"/>
  <c r="MZ47" i="19" s="1"/>
  <c r="MZ51" i="19"/>
  <c r="MZ52" i="19" s="1"/>
  <c r="MZ53" i="19" s="1"/>
  <c r="MZ48" i="19"/>
  <c r="MZ49" i="19" s="1"/>
  <c r="MZ50" i="19" s="1"/>
  <c r="QS48" i="19"/>
  <c r="QS49" i="19" s="1"/>
  <c r="QS50" i="19" s="1"/>
  <c r="QS45" i="19"/>
  <c r="QS46" i="19" s="1"/>
  <c r="QS47" i="19" s="1"/>
  <c r="QS51" i="19"/>
  <c r="QS52" i="19" s="1"/>
  <c r="QS53" i="19" s="1"/>
  <c r="QT50" i="19"/>
  <c r="HF51" i="19"/>
  <c r="HF52" i="19" s="1"/>
  <c r="HF48" i="19"/>
  <c r="HF49" i="19" s="1"/>
  <c r="HF50" i="19" s="1"/>
  <c r="HF45" i="19"/>
  <c r="HF46" i="19" s="1"/>
  <c r="HF47" i="19" s="1"/>
  <c r="HG50" i="19"/>
  <c r="HG53"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45" i="19"/>
  <c r="DP46" i="19" s="1"/>
  <c r="DP47" i="19" s="1"/>
  <c r="DP51" i="19"/>
  <c r="DP52" i="19" s="1"/>
  <c r="DP53" i="19" s="1"/>
  <c r="DQ50" i="19"/>
  <c r="DQ53" i="19"/>
  <c r="OQ51" i="19"/>
  <c r="OQ52" i="19" s="1"/>
  <c r="OR53" i="19"/>
  <c r="OR47" i="19"/>
  <c r="OQ45" i="19"/>
  <c r="OQ46" i="19" s="1"/>
  <c r="OQ47" i="19" s="1"/>
  <c r="OQ48" i="19"/>
  <c r="OQ49" i="19" s="1"/>
  <c r="OQ50" i="19" s="1"/>
  <c r="JN51" i="19"/>
  <c r="JN52" i="19" s="1"/>
  <c r="JN48" i="19"/>
  <c r="JN49" i="19" s="1"/>
  <c r="JN45" i="19"/>
  <c r="JN46" i="19" s="1"/>
  <c r="JO53" i="19"/>
  <c r="JO50" i="19"/>
  <c r="LW51" i="19"/>
  <c r="LW52" i="19" s="1"/>
  <c r="LW53" i="19" s="1"/>
  <c r="LX50" i="19"/>
  <c r="LX53" i="19"/>
  <c r="LW45" i="19"/>
  <c r="LW46" i="19" s="1"/>
  <c r="LX47" i="19"/>
  <c r="LW48" i="19"/>
  <c r="LW49" i="19" s="1"/>
  <c r="AA48" i="19"/>
  <c r="AA49" i="19" s="1"/>
  <c r="AA50" i="19" s="1"/>
  <c r="AB50" i="19"/>
  <c r="AA51" i="19"/>
  <c r="AA52" i="19" s="1"/>
  <c r="AA53" i="19" s="1"/>
  <c r="AA45" i="19"/>
  <c r="AA46" i="19" s="1"/>
  <c r="AA47" i="19" s="1"/>
  <c r="AB53" i="19"/>
  <c r="AB47" i="19"/>
  <c r="JL51" i="19"/>
  <c r="JL52" i="19" s="1"/>
  <c r="JL45" i="19"/>
  <c r="JL46"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47" i="19"/>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3" i="19"/>
  <c r="GX47" i="19"/>
  <c r="GX50" i="19"/>
  <c r="GS45" i="19"/>
  <c r="GS46" i="19" s="1"/>
  <c r="GS48" i="19"/>
  <c r="GS49" i="19" s="1"/>
  <c r="GS51" i="19"/>
  <c r="GS52" i="19" s="1"/>
  <c r="GS53" i="19" s="1"/>
  <c r="Q51" i="19"/>
  <c r="Q52" i="19" s="1"/>
  <c r="Q53" i="19" s="1"/>
  <c r="Q48" i="19"/>
  <c r="Q49" i="19" s="1"/>
  <c r="Q50" i="19" s="1"/>
  <c r="Q45" i="19"/>
  <c r="Q46" i="19" s="1"/>
  <c r="Q47" i="19" s="1"/>
  <c r="R47" i="19"/>
  <c r="R53" i="19"/>
  <c r="GQ48" i="19"/>
  <c r="GQ49" i="19" s="1"/>
  <c r="GQ50" i="19" s="1"/>
  <c r="GQ45" i="19"/>
  <c r="GQ46" i="19" s="1"/>
  <c r="GQ47" i="19" s="1"/>
  <c r="GQ51" i="19"/>
  <c r="GQ52" i="19" s="1"/>
  <c r="LS51" i="19"/>
  <c r="LS52" i="19" s="1"/>
  <c r="LS48" i="19"/>
  <c r="LS49" i="19" s="1"/>
  <c r="LS45" i="19"/>
  <c r="LS46" i="19" s="1"/>
  <c r="LS47" i="19" s="1"/>
  <c r="LT53" i="19"/>
  <c r="OU45" i="19"/>
  <c r="OU46" i="19" s="1"/>
  <c r="OU47" i="19" s="1"/>
  <c r="OU51" i="19"/>
  <c r="OU52" i="19" s="1"/>
  <c r="OU53" i="19" s="1"/>
  <c r="OU48" i="19"/>
  <c r="OU49"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EZ50" i="19"/>
  <c r="DO45" i="19"/>
  <c r="DO46" i="19" s="1"/>
  <c r="DO48" i="19"/>
  <c r="DO49" i="19" s="1"/>
  <c r="DP50" i="19"/>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45" i="19"/>
  <c r="GG46" i="19" s="1"/>
  <c r="GH47" i="19"/>
  <c r="GH53" i="19"/>
  <c r="GG48" i="19"/>
  <c r="GG49" i="19" s="1"/>
  <c r="KU45" i="19"/>
  <c r="KU46" i="19" s="1"/>
  <c r="KU47" i="19" s="1"/>
  <c r="KU48" i="19"/>
  <c r="KU49" i="19" s="1"/>
  <c r="KU50" i="19" s="1"/>
  <c r="KU51" i="19"/>
  <c r="KU52" i="19" s="1"/>
  <c r="KU53" i="19" s="1"/>
  <c r="OF45" i="19"/>
  <c r="OF46" i="19" s="1"/>
  <c r="OF48" i="19"/>
  <c r="OF49" i="19" s="1"/>
  <c r="OF51" i="19"/>
  <c r="OF52" i="19" s="1"/>
  <c r="OG53" i="19"/>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47" i="19"/>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GQ53" i="19"/>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HF53" i="19"/>
  <c r="OX48" i="19"/>
  <c r="OX49" i="19" s="1"/>
  <c r="OX51" i="19"/>
  <c r="OX52" i="19" s="1"/>
  <c r="OX45" i="19"/>
  <c r="OX46" i="19" s="1"/>
  <c r="OY50" i="19"/>
  <c r="OY47" i="19"/>
  <c r="OY53"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BR50" i="19"/>
  <c r="JU48" i="19"/>
  <c r="JU49" i="19" s="1"/>
  <c r="JU45" i="19"/>
  <c r="JU46" i="19" s="1"/>
  <c r="JU47" i="19" s="1"/>
  <c r="JU51" i="19"/>
  <c r="JU52"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J53" i="19"/>
  <c r="NI51" i="19"/>
  <c r="NI52" i="19" s="1"/>
  <c r="NI53" i="19" s="1"/>
  <c r="NI48" i="19"/>
  <c r="NI49" i="19" s="1"/>
  <c r="NI50" i="19" s="1"/>
  <c r="NJ50" i="19"/>
  <c r="NJ47" i="19"/>
  <c r="EU48" i="19"/>
  <c r="EU49" i="19" s="1"/>
  <c r="EU50" i="19" s="1"/>
  <c r="EU45" i="19"/>
  <c r="EU46" i="19" s="1"/>
  <c r="EU47" i="19" s="1"/>
  <c r="EU51" i="19"/>
  <c r="EU52" i="19" s="1"/>
  <c r="EU53" i="19" s="1"/>
  <c r="EV47" i="19"/>
  <c r="EV53" i="19"/>
  <c r="DB51" i="19"/>
  <c r="DB52" i="19" s="1"/>
  <c r="DB53" i="19" s="1"/>
  <c r="DB48" i="19"/>
  <c r="DB49" i="19" s="1"/>
  <c r="DB50" i="19" s="1"/>
  <c r="DB45" i="19"/>
  <c r="DB46" i="19" s="1"/>
  <c r="DB47" i="19" s="1"/>
  <c r="DC47" i="19"/>
  <c r="GT48" i="19"/>
  <c r="GT49" i="19" s="1"/>
  <c r="GT50" i="19" s="1"/>
  <c r="GT45" i="19"/>
  <c r="GT46" i="19" s="1"/>
  <c r="GT47" i="19" s="1"/>
  <c r="GU47" i="19"/>
  <c r="GU53" i="19"/>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50" i="19"/>
  <c r="GL47" i="19"/>
  <c r="CG51" i="19"/>
  <c r="CG52" i="19" s="1"/>
  <c r="CG53" i="19" s="1"/>
  <c r="CH47" i="19"/>
  <c r="CG48" i="19"/>
  <c r="CG49" i="19" s="1"/>
  <c r="CG50" i="19" s="1"/>
  <c r="CG45" i="19"/>
  <c r="CG46" i="19" s="1"/>
  <c r="CG47" i="19" s="1"/>
  <c r="CH50" i="19"/>
  <c r="W51" i="19"/>
  <c r="W52" i="19" s="1"/>
  <c r="W53" i="19" s="1"/>
  <c r="X50" i="19"/>
  <c r="W45" i="19"/>
  <c r="W46" i="19" s="1"/>
  <c r="W47" i="19" s="1"/>
  <c r="W48" i="19"/>
  <c r="W49" i="19" s="1"/>
  <c r="W50" i="19" s="1"/>
  <c r="X53" i="19"/>
  <c r="QF48" i="19"/>
  <c r="QF49" i="19" s="1"/>
  <c r="QF50" i="19" s="1"/>
  <c r="QF45" i="19"/>
  <c r="QF46" i="19" s="1"/>
  <c r="QF47" i="19" s="1"/>
  <c r="QF51" i="19"/>
  <c r="QF52" i="19" s="1"/>
  <c r="QF53" i="19" s="1"/>
  <c r="QG47" i="19"/>
  <c r="QG50" i="19"/>
  <c r="NA48" i="19"/>
  <c r="NA49" i="19" s="1"/>
  <c r="NA50" i="19" s="1"/>
  <c r="NA51" i="19"/>
  <c r="NA52" i="19" s="1"/>
  <c r="NA53" i="19" s="1"/>
  <c r="NA45" i="19"/>
  <c r="NA46" i="19" s="1"/>
  <c r="NA47" i="19" s="1"/>
  <c r="NB47" i="19"/>
  <c r="NB50" i="19"/>
  <c r="NB53" i="19"/>
  <c r="KS48" i="19"/>
  <c r="KS49" i="19" s="1"/>
  <c r="KS50" i="19" s="1"/>
  <c r="KS51" i="19"/>
  <c r="KS52" i="19" s="1"/>
  <c r="KS53" i="19" s="1"/>
  <c r="KS45" i="19"/>
  <c r="KS46" i="19" s="1"/>
  <c r="KS47" i="19" s="1"/>
  <c r="KT53" i="19"/>
  <c r="KT50"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47" i="19"/>
  <c r="JN53" i="19"/>
  <c r="JN50"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47" i="19"/>
  <c r="NV53" i="19"/>
  <c r="NV50" i="19"/>
  <c r="JG45" i="19"/>
  <c r="JG46" i="19" s="1"/>
  <c r="JG47" i="19" s="1"/>
  <c r="JG48" i="19"/>
  <c r="JG49" i="19" s="1"/>
  <c r="JG50" i="19" s="1"/>
  <c r="JG51" i="19"/>
  <c r="JG52" i="19" s="1"/>
  <c r="JG53" i="19" s="1"/>
  <c r="JH50" i="19"/>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CT47"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3" i="19"/>
  <c r="AZ50" i="19"/>
  <c r="AY51" i="19"/>
  <c r="AY52" i="19" s="1"/>
  <c r="AY53" i="19" s="1"/>
  <c r="AY48" i="19"/>
  <c r="AY49" i="19" s="1"/>
  <c r="AY50" i="19" s="1"/>
  <c r="AZ47" i="19"/>
  <c r="PT45" i="19"/>
  <c r="PT46" i="19" s="1"/>
  <c r="PT47" i="19" s="1"/>
  <c r="PT48" i="19"/>
  <c r="PT49" i="19" s="1"/>
  <c r="PT50" i="19" s="1"/>
  <c r="PT51" i="19"/>
  <c r="PT52" i="19" s="1"/>
  <c r="PT53" i="19" s="1"/>
  <c r="PU53" i="19"/>
  <c r="PU50" i="19"/>
  <c r="IM45" i="19"/>
  <c r="IM46" i="19" s="1"/>
  <c r="IM51" i="19"/>
  <c r="IM52" i="19" s="1"/>
  <c r="IM48" i="19"/>
  <c r="IM49" i="19" s="1"/>
  <c r="IN47" i="19"/>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G50" i="19"/>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S50" i="19"/>
  <c r="GS47" i="19"/>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U50" i="19"/>
  <c r="OT51" i="19"/>
  <c r="OT52" i="19" s="1"/>
  <c r="OT53" i="19" s="1"/>
  <c r="MG48" i="19"/>
  <c r="MG49" i="19" s="1"/>
  <c r="MG50" i="19" s="1"/>
  <c r="MG45" i="19"/>
  <c r="MG46" i="19" s="1"/>
  <c r="MG47" i="19" s="1"/>
  <c r="MG51" i="19"/>
  <c r="MG52" i="19" s="1"/>
  <c r="MG53" i="19" s="1"/>
  <c r="MH53" i="19"/>
  <c r="MH50" i="19"/>
  <c r="MH47" i="19"/>
  <c r="IJ45" i="19"/>
  <c r="IJ46" i="19" s="1"/>
  <c r="IJ47" i="19" s="1"/>
  <c r="IJ51" i="19"/>
  <c r="IJ52" i="19" s="1"/>
  <c r="IJ53" i="19" s="1"/>
  <c r="IJ48" i="19"/>
  <c r="IJ49" i="19" s="1"/>
  <c r="IJ50" i="19" s="1"/>
  <c r="GG47" i="19"/>
  <c r="GG53" i="19"/>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N47" i="19"/>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RE53" i="19"/>
  <c r="CL51" i="19"/>
  <c r="CL52" i="19" s="1"/>
  <c r="CL53" i="19" s="1"/>
  <c r="CL48" i="19"/>
  <c r="CL49" i="19" s="1"/>
  <c r="CL50" i="19" s="1"/>
  <c r="CL45" i="19"/>
  <c r="CL46" i="19" s="1"/>
  <c r="CL47" i="19" s="1"/>
  <c r="CM50" i="19"/>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3" i="19"/>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LW50"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3" i="19"/>
  <c r="JU50" i="19"/>
  <c r="DX45" i="19"/>
  <c r="DX46" i="19" s="1"/>
  <c r="DX47" i="19" s="1"/>
  <c r="DX48" i="19"/>
  <c r="DX49" i="19" s="1"/>
  <c r="DX50" i="19" s="1"/>
  <c r="DX51" i="19"/>
  <c r="DX52" i="19" s="1"/>
  <c r="DX53" i="19" s="1"/>
  <c r="DY50" i="19"/>
  <c r="DY47" i="19"/>
  <c r="DY53" i="19"/>
  <c r="QB48" i="19"/>
  <c r="QB49" i="19" s="1"/>
  <c r="QB50" i="19" s="1"/>
  <c r="QB51" i="19"/>
  <c r="QB52" i="19" s="1"/>
  <c r="QB53" i="19" s="1"/>
  <c r="QC53" i="19"/>
  <c r="QB45" i="19"/>
  <c r="QB46" i="19" s="1"/>
  <c r="QB47" i="19" s="1"/>
  <c r="QC47" i="19"/>
  <c r="QC50" i="19"/>
  <c r="OE51" i="19"/>
  <c r="OE52" i="19" s="1"/>
  <c r="OE53" i="19" s="1"/>
  <c r="OE48" i="19"/>
  <c r="OE49" i="19" s="1"/>
  <c r="OE50" i="19" s="1"/>
  <c r="OF47" i="19"/>
  <c r="OF53" i="19"/>
  <c r="OF50"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JL47"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NG47" i="19"/>
  <c r="IL48" i="19"/>
  <c r="IL49" i="19" s="1"/>
  <c r="IL50" i="19" s="1"/>
  <c r="IM47" i="19"/>
  <c r="IL45" i="19"/>
  <c r="IL46" i="19" s="1"/>
  <c r="IL47" i="19" s="1"/>
  <c r="IM53" i="19"/>
  <c r="IL51" i="19"/>
  <c r="IL52" i="19" s="1"/>
  <c r="IL53" i="19" s="1"/>
  <c r="IM50" i="19"/>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50" i="19"/>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0" i="19"/>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0" i="19"/>
  <c r="FX53" i="19"/>
  <c r="CE45" i="19"/>
  <c r="CE46" i="19" s="1"/>
  <c r="CE47" i="19" s="1"/>
  <c r="CE51" i="19"/>
  <c r="CE52" i="19" s="1"/>
  <c r="CE53" i="19" s="1"/>
  <c r="CF47" i="19"/>
  <c r="CE48" i="19"/>
  <c r="CE49" i="19" s="1"/>
  <c r="CE50" i="19" s="1"/>
  <c r="CF50" i="19"/>
  <c r="CF53" i="19"/>
  <c r="OI45" i="19"/>
  <c r="OI46" i="19" s="1"/>
  <c r="OI47" i="19" s="1"/>
  <c r="OI48" i="19"/>
  <c r="OI49" i="19" s="1"/>
  <c r="OI50" i="19" s="1"/>
  <c r="OI51" i="19"/>
  <c r="OI52" i="19" s="1"/>
  <c r="OI53" i="19" s="1"/>
  <c r="OJ50" i="19"/>
  <c r="OJ47" i="19"/>
  <c r="OJ53" i="19"/>
  <c r="EA51" i="19"/>
  <c r="EA52" i="19" s="1"/>
  <c r="EA53" i="19" s="1"/>
  <c r="EA45" i="19"/>
  <c r="EA46" i="19" s="1"/>
  <c r="EA47" i="19" s="1"/>
  <c r="EA48" i="19"/>
  <c r="EA49" i="19" s="1"/>
  <c r="EA50" i="19" s="1"/>
  <c r="EB50" i="19"/>
  <c r="EB53" i="19"/>
  <c r="EB47" i="19"/>
  <c r="JY48" i="19"/>
  <c r="JY49" i="19" s="1"/>
  <c r="JY50" i="19" s="1"/>
  <c r="JY51" i="19"/>
  <c r="JY52" i="19" s="1"/>
  <c r="JY53" i="19" s="1"/>
  <c r="JY45" i="19"/>
  <c r="JY46" i="19" s="1"/>
  <c r="JY47" i="19" s="1"/>
  <c r="JZ47" i="19"/>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3" i="19"/>
  <c r="RJ50" i="19"/>
  <c r="RJ47" i="19"/>
  <c r="RI45" i="19"/>
  <c r="RI46" i="19" s="1"/>
  <c r="RI48" i="19"/>
  <c r="RI49" i="19" s="1"/>
  <c r="HS53" i="19"/>
  <c r="HR51" i="19"/>
  <c r="HR52" i="19" s="1"/>
  <c r="HR53" i="19" s="1"/>
  <c r="HS50" i="19"/>
  <c r="HS47" i="19"/>
  <c r="HR48" i="19"/>
  <c r="HR49" i="19" s="1"/>
  <c r="HR50" i="19" s="1"/>
  <c r="HR45" i="19"/>
  <c r="HR46" i="19" s="1"/>
  <c r="HR47" i="19" s="1"/>
  <c r="BN56" i="19"/>
  <c r="BM51" i="19"/>
  <c r="BM52" i="19" s="1"/>
  <c r="BM53" i="19" s="1"/>
  <c r="BM45" i="19"/>
  <c r="BM46" i="19" s="1"/>
  <c r="BM47" i="19" s="1"/>
  <c r="BM48" i="19"/>
  <c r="BM49" i="19" s="1"/>
  <c r="BM50" i="19" s="1"/>
  <c r="BN50" i="19"/>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I47" i="19"/>
  <c r="RI50" i="19"/>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<sst xmlns="http://schemas.openxmlformats.org/spreadsheetml/2006/main" count="5806" uniqueCount="1161">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</sst>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 val="Report Settings"/>
    </sheetNames>
    <definedNames>
      <definedName name="i_startyear"/>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topLeftCell="A97" workbookViewId="0">
      <selection activeCell="R105" sqref="R105"/>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1113</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1114</v>
      </c>
      <c r="I6" s="374" t="s">
        <v>1115</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1072</v>
      </c>
      <c r="H14" s="251"/>
      <c r="I14" s="702" t="s">
        <v>1075</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1066</v>
      </c>
      <c r="J16" s="688" t="s">
        <v>1073</v>
      </c>
      <c r="K16" s="251"/>
      <c r="L16" s="688" t="s">
        <v>1067</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989</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989</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1068</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80</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990</v>
      </c>
      <c r="J25" s="925" t="s">
        <v>365</v>
      </c>
      <c r="K25" s="251"/>
      <c r="L25" s="789" t="s">
        <v>1068</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1069</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243</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992</v>
      </c>
      <c r="J28" s="925" t="s">
        <v>366</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6" t="s">
        <v>1070</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241</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988</v>
      </c>
      <c r="J31" s="926" t="s">
        <v>367</v>
      </c>
      <c r="K31" s="251"/>
      <c r="L31" s="789" t="s">
        <v>990</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1071</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991</v>
      </c>
      <c r="J33" s="788" t="s">
        <v>242</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K34" s="251"/>
      <c r="L34" s="789" t="s">
        <v>992</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80</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365</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1069</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243</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366</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1070</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241</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79</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68</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988</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367</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698"/>
      <c r="L47" s="789" t="s">
        <v>1071</v>
      </c>
      <c r="M47" s="698"/>
      <c r="N47" s="698"/>
      <c r="O47" s="698"/>
      <c r="P47" s="698"/>
      <c r="Q47" s="698"/>
      <c r="R47" s="698"/>
      <c r="S47" s="698"/>
      <c r="T47" s="698"/>
      <c r="U47" s="698"/>
      <c r="V47" s="697"/>
      <c r="W47" s="696"/>
      <c r="X47" s="691"/>
      <c r="Y47" s="691"/>
      <c r="Z47" s="691"/>
    </row>
    <row r="48" spans="1:26" s="688" customFormat="1" ht="12" customHeight="1" x14ac:dyDescent="0.25">
      <c r="A48" s="692"/>
      <c r="B48" s="689"/>
      <c r="C48" s="701"/>
      <c r="D48" s="701"/>
      <c r="E48" s="701"/>
      <c r="F48" s="705"/>
      <c r="K48" s="698"/>
      <c r="L48" s="789" t="s">
        <v>242</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76</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8" t="s">
        <v>991</v>
      </c>
      <c r="M50" s="698"/>
      <c r="N50" s="698"/>
      <c r="O50" s="698"/>
      <c r="P50" s="698"/>
      <c r="Q50" s="698"/>
      <c r="R50" s="698"/>
      <c r="S50" s="698"/>
      <c r="T50" s="698"/>
      <c r="U50" s="698"/>
      <c r="V50" s="697"/>
      <c r="W50" s="696"/>
      <c r="X50" s="691"/>
      <c r="Y50" s="691"/>
      <c r="Z50" s="691"/>
    </row>
    <row r="51" spans="1:26" s="688" customFormat="1" ht="5.0999999999999996" customHeight="1" x14ac:dyDescent="0.25">
      <c r="A51" s="692"/>
      <c r="B51" s="689"/>
      <c r="C51" s="701"/>
      <c r="D51" s="701"/>
      <c r="E51" s="701"/>
      <c r="F51" s="700"/>
      <c r="G51" s="699"/>
      <c r="H51" s="699"/>
      <c r="I51" s="699"/>
      <c r="J51" s="266"/>
      <c r="K51" s="698"/>
      <c r="L51" s="927"/>
      <c r="M51" s="698"/>
      <c r="N51" s="698"/>
      <c r="O51" s="698"/>
      <c r="P51" s="698"/>
      <c r="Q51" s="698"/>
      <c r="R51" s="698"/>
      <c r="S51" s="698"/>
      <c r="T51" s="698"/>
      <c r="U51" s="698"/>
      <c r="V51" s="697"/>
      <c r="W51" s="696"/>
      <c r="X51" s="691"/>
      <c r="Y51" s="691"/>
      <c r="Z51" s="691"/>
    </row>
    <row r="52" spans="1:26" s="688" customFormat="1" ht="25.15" customHeight="1" x14ac:dyDescent="0.25">
      <c r="A52" s="692"/>
      <c r="B52" s="689"/>
      <c r="C52" s="694"/>
      <c r="D52" s="694"/>
      <c r="E52" s="694"/>
      <c r="F52" s="694"/>
      <c r="G52" s="904" t="str">
        <f>G14</f>
        <v>Landuses</v>
      </c>
      <c r="H52" s="694"/>
      <c r="I52" s="694"/>
      <c r="J52" s="694"/>
      <c r="K52" s="694"/>
      <c r="L52" s="694"/>
      <c r="M52" s="694"/>
      <c r="N52" s="694"/>
      <c r="O52" s="694"/>
      <c r="P52" s="694"/>
      <c r="Q52" s="694"/>
      <c r="R52" s="694"/>
      <c r="S52" s="694"/>
      <c r="T52" s="694"/>
      <c r="U52" s="694"/>
      <c r="V52" s="694"/>
      <c r="W52" s="693" t="s">
        <v>24</v>
      </c>
      <c r="X52" s="691"/>
      <c r="Y52" s="691"/>
      <c r="Z52" s="691"/>
    </row>
    <row r="53" spans="1:26" s="688" customFormat="1" ht="12" customHeight="1" x14ac:dyDescent="0.25">
      <c r="A53" s="692"/>
      <c r="B53" s="689"/>
      <c r="C53" s="689"/>
      <c r="D53" s="689"/>
      <c r="E53" s="689"/>
      <c r="F53" s="691"/>
      <c r="G53" s="691"/>
      <c r="H53" s="691"/>
      <c r="I53" s="691"/>
      <c r="J53" s="691"/>
      <c r="K53" s="691"/>
      <c r="L53" s="691"/>
      <c r="M53" s="691"/>
      <c r="N53" s="691"/>
      <c r="O53" s="691"/>
      <c r="P53" s="691"/>
      <c r="Q53" s="691"/>
      <c r="R53" s="691"/>
      <c r="S53" s="691"/>
      <c r="T53" s="691"/>
      <c r="U53" s="691"/>
      <c r="V53" s="691"/>
      <c r="W53" s="691"/>
      <c r="X53" s="691"/>
      <c r="Y53" s="691"/>
      <c r="Z53" s="691"/>
    </row>
    <row r="54" spans="1:26" s="688" customFormat="1" ht="12" customHeight="1" x14ac:dyDescent="0.25">
      <c r="A54" s="692"/>
      <c r="B54" s="689"/>
      <c r="C54" s="689"/>
      <c r="D54" s="689"/>
      <c r="E54" s="689"/>
      <c r="F54" s="689"/>
      <c r="G54" s="689"/>
      <c r="H54" s="691"/>
      <c r="I54" s="691"/>
      <c r="J54" s="691"/>
      <c r="K54" s="691"/>
      <c r="L54" s="691"/>
      <c r="M54" s="691"/>
      <c r="N54" s="691"/>
      <c r="O54" s="691"/>
      <c r="P54" s="691"/>
      <c r="Q54" s="691"/>
      <c r="R54" s="691"/>
      <c r="S54" s="691"/>
      <c r="T54" s="691"/>
      <c r="U54" s="691"/>
      <c r="V54" s="691"/>
      <c r="W54" s="691"/>
      <c r="X54" s="689"/>
      <c r="Y54" s="689"/>
      <c r="Z54" s="689"/>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426</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5"/>
      <c r="K62" s="785"/>
      <c r="L62" s="785"/>
      <c r="M62" s="785"/>
      <c r="N62" s="785"/>
      <c r="O62" s="785"/>
      <c r="P62" s="785"/>
      <c r="Q62" s="785"/>
      <c r="R62" s="785"/>
      <c r="S62" s="785"/>
      <c r="T62" s="785"/>
      <c r="U62" s="785"/>
      <c r="V62" s="785"/>
      <c r="W62" s="237"/>
      <c r="X62" s="229"/>
      <c r="Y62" s="229"/>
      <c r="Z62" s="229"/>
    </row>
    <row r="63" spans="1:26" s="76" customFormat="1" ht="12" customHeight="1" x14ac:dyDescent="0.25">
      <c r="A63" s="227"/>
      <c r="B63" s="228"/>
      <c r="C63" s="238"/>
      <c r="D63" s="238"/>
      <c r="E63" s="238"/>
      <c r="F63" s="238"/>
      <c r="G63" s="238"/>
      <c r="H63" s="238"/>
      <c r="I63" s="238"/>
      <c r="J63" s="238"/>
      <c r="K63" s="238"/>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5"/>
      <c r="T64" s="785"/>
      <c r="U64" s="785"/>
      <c r="V64" s="785"/>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427</v>
      </c>
      <c r="O65" s="238"/>
      <c r="P65" s="245"/>
      <c r="Q65" s="245"/>
      <c r="R65" s="245"/>
      <c r="S65" s="785"/>
      <c r="T65" s="785"/>
      <c r="U65" s="785"/>
      <c r="V65" s="785"/>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5">
        <v>40</v>
      </c>
      <c r="O66" s="250" t="s">
        <v>428</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0"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89"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918</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919</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8" t="s">
        <v>920</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821</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822</v>
      </c>
      <c r="J87" s="234" t="s">
        <v>832</v>
      </c>
      <c r="K87" s="234" t="s">
        <v>833</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823</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1"/>
      <c r="U92" s="691"/>
      <c r="V92" s="691"/>
      <c r="W92" s="691"/>
      <c r="X92" s="691"/>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1"/>
      <c r="U93" s="691"/>
      <c r="V93" s="691"/>
      <c r="W93" s="691"/>
      <c r="X93" s="691"/>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3"/>
      <c r="U95" s="713"/>
      <c r="V95" s="713"/>
      <c r="W95" s="713"/>
      <c r="X95" s="713"/>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09"/>
      <c r="U96" s="709"/>
      <c r="V96" s="709"/>
      <c r="W96" s="708"/>
      <c r="X96" s="709"/>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09"/>
      <c r="U97" s="709"/>
      <c r="V97" s="709"/>
      <c r="W97" s="708"/>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5"/>
      <c r="K100" s="785"/>
      <c r="L100" s="785"/>
      <c r="M100" s="785"/>
      <c r="N100" s="785"/>
      <c r="O100" s="785"/>
      <c r="P100" s="785"/>
      <c r="Q100" s="785"/>
      <c r="R100" s="785"/>
      <c r="S100" s="785"/>
      <c r="T100" s="1008"/>
      <c r="U100" s="1008"/>
      <c r="V100" s="1008"/>
      <c r="W100" s="1008"/>
      <c r="X100" s="1008"/>
      <c r="Y100" s="785"/>
      <c r="Z100" s="785"/>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49" t="s">
        <v>958</v>
      </c>
      <c r="M102" s="245"/>
      <c r="N102" s="1051" t="s">
        <v>957</v>
      </c>
      <c r="O102" s="1051"/>
      <c r="P102" s="1051"/>
      <c r="Q102" s="245"/>
      <c r="R102" s="785" t="s">
        <v>1020</v>
      </c>
      <c r="S102" s="785"/>
      <c r="T102" s="1016" t="s">
        <v>957</v>
      </c>
      <c r="U102" s="1016"/>
      <c r="V102" s="1016"/>
      <c r="W102" s="1007"/>
      <c r="X102" s="1008" t="s">
        <v>1020</v>
      </c>
      <c r="Y102" s="785"/>
      <c r="Z102" s="785"/>
      <c r="AA102" s="237"/>
      <c r="AB102" s="229"/>
      <c r="AC102" s="229"/>
      <c r="AD102" s="229"/>
    </row>
    <row r="103" spans="1:30" s="76" customFormat="1" ht="12" customHeight="1" x14ac:dyDescent="0.25">
      <c r="A103" s="227"/>
      <c r="B103" s="228"/>
      <c r="C103" s="238"/>
      <c r="D103" s="238"/>
      <c r="E103" s="238"/>
      <c r="F103" s="238"/>
      <c r="G103" s="318" t="s">
        <v>956</v>
      </c>
      <c r="H103" s="238"/>
      <c r="I103" s="238"/>
      <c r="J103" s="244" t="s">
        <v>375</v>
      </c>
      <c r="K103" s="244" t="s">
        <v>377</v>
      </c>
      <c r="L103" s="1050"/>
      <c r="M103" s="245"/>
      <c r="N103" s="849" t="s">
        <v>1001</v>
      </c>
      <c r="O103" s="849" t="s">
        <v>1002</v>
      </c>
      <c r="P103" s="849" t="s">
        <v>955</v>
      </c>
      <c r="Q103" s="245"/>
      <c r="R103" s="785"/>
      <c r="S103" s="785"/>
      <c r="T103" s="1007" t="s">
        <v>1001</v>
      </c>
      <c r="U103" s="1007" t="s">
        <v>1002</v>
      </c>
      <c r="V103" s="1007" t="s">
        <v>955</v>
      </c>
      <c r="W103" s="1007"/>
      <c r="X103" s="1008"/>
      <c r="Y103" s="785"/>
      <c r="Z103" s="785"/>
      <c r="AA103" s="237"/>
      <c r="AB103" s="229"/>
      <c r="AC103" s="229"/>
      <c r="AD103" s="229"/>
    </row>
    <row r="104" spans="1:30" s="76" customFormat="1" ht="12" customHeight="1" x14ac:dyDescent="0.25">
      <c r="A104" s="227"/>
      <c r="B104" s="228"/>
      <c r="C104" s="238"/>
      <c r="D104" s="238"/>
      <c r="E104" s="238"/>
      <c r="F104" s="246"/>
      <c r="G104" s="324" t="b">
        <v>1</v>
      </c>
      <c r="H104" s="250"/>
      <c r="I104" s="643" t="s">
        <v>856</v>
      </c>
      <c r="J104" s="323">
        <v>1</v>
      </c>
      <c r="K104" s="626" t="b">
        <f>NOT(OR(K105:K113))</f>
        <v>1</v>
      </c>
      <c r="L104" s="1018">
        <f>T104</f>
        <v>105</v>
      </c>
      <c r="M104" s="255"/>
      <c r="N104" s="1019">
        <f>MIN($R$104:$R$113)</f>
        <v>43572</v>
      </c>
      <c r="O104" s="787">
        <f>Periods!$J$24</f>
        <v>43684</v>
      </c>
      <c r="P104" s="787">
        <v>43753</v>
      </c>
      <c r="Q104" s="251"/>
      <c r="R104" s="866">
        <f>Periods!$F$21</f>
        <v>43595</v>
      </c>
      <c r="S104" s="251"/>
      <c r="T104" s="1017">
        <f>MIN(51,INT((N104 - DATE(YEAR(N104),1,1))/7))*7</f>
        <v>105</v>
      </c>
      <c r="U104" s="1017">
        <f t="shared" ref="U104:X113" si="0">MIN(51,INT((O104 - DATE(YEAR(O104),1,1))/7))*7</f>
        <v>217</v>
      </c>
      <c r="V104" s="1017">
        <f t="shared" si="0"/>
        <v>287</v>
      </c>
      <c r="W104" s="251"/>
      <c r="X104" s="1017">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4" t="s">
        <v>422</v>
      </c>
      <c r="J105" s="323">
        <v>0.2</v>
      </c>
      <c r="K105" s="324" t="b">
        <v>0</v>
      </c>
      <c r="L105" s="1018">
        <f>T105</f>
        <v>105</v>
      </c>
      <c r="M105" s="255"/>
      <c r="N105" s="1019">
        <f t="shared" ref="N105:N113" si="1">MIN($R$104:$R$113)</f>
        <v>43572</v>
      </c>
      <c r="O105" s="787">
        <f t="shared" ref="O105:O113" si="2">O104</f>
        <v>43684</v>
      </c>
      <c r="P105" s="787">
        <v>43753</v>
      </c>
      <c r="Q105" s="251"/>
      <c r="R105" s="866">
        <f>Periods!G21</f>
        <v>43572</v>
      </c>
      <c r="S105" s="251"/>
      <c r="T105" s="1017">
        <f t="shared" ref="T105:T113" si="3">MIN(51,INT((N105 - DATE(YEAR(N105),1,1))/7))*7</f>
        <v>105</v>
      </c>
      <c r="U105" s="1017">
        <f t="shared" si="0"/>
        <v>217</v>
      </c>
      <c r="V105" s="1017">
        <f t="shared" si="0"/>
        <v>287</v>
      </c>
      <c r="W105" s="251"/>
      <c r="X105" s="1017">
        <f t="shared" si="0"/>
        <v>105</v>
      </c>
      <c r="Y105" s="251"/>
      <c r="Z105" s="249"/>
      <c r="AA105" s="237"/>
      <c r="AB105" s="229"/>
      <c r="AC105" s="229"/>
      <c r="AD105" s="229"/>
    </row>
    <row r="106" spans="1:30" s="76" customFormat="1" ht="12" customHeight="1" x14ac:dyDescent="0.25">
      <c r="A106" s="227"/>
      <c r="B106" s="228"/>
      <c r="C106" s="238"/>
      <c r="D106" s="238"/>
      <c r="E106" s="238"/>
      <c r="F106" s="246"/>
      <c r="G106" s="76" t="s">
        <v>954</v>
      </c>
      <c r="H106" s="250"/>
      <c r="I106" s="644" t="s">
        <v>824</v>
      </c>
      <c r="J106" s="323">
        <v>0.1</v>
      </c>
      <c r="K106" s="324" t="b">
        <v>0</v>
      </c>
      <c r="L106" s="1018">
        <f>V106</f>
        <v>287</v>
      </c>
      <c r="M106" s="255"/>
      <c r="N106" s="1019">
        <f t="shared" si="1"/>
        <v>43572</v>
      </c>
      <c r="O106" s="787">
        <f t="shared" si="2"/>
        <v>43684</v>
      </c>
      <c r="P106" s="787">
        <v>43753</v>
      </c>
      <c r="Q106" s="251"/>
      <c r="R106" s="1">
        <f t="shared" ref="R106:R113" si="4">R105</f>
        <v>43572</v>
      </c>
      <c r="S106" s="251"/>
      <c r="T106" s="1017">
        <f t="shared" si="3"/>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4" t="s">
        <v>825</v>
      </c>
      <c r="J107" s="323">
        <v>0.1</v>
      </c>
      <c r="K107" s="324" t="b">
        <v>0</v>
      </c>
      <c r="L107" s="1018">
        <f>U107</f>
        <v>217</v>
      </c>
      <c r="M107" s="255"/>
      <c r="N107" s="1019">
        <f t="shared" si="1"/>
        <v>43572</v>
      </c>
      <c r="O107" s="787">
        <f t="shared" si="2"/>
        <v>43684</v>
      </c>
      <c r="P107" s="787">
        <v>43753</v>
      </c>
      <c r="Q107" s="251"/>
      <c r="R107" s="1">
        <f t="shared" si="4"/>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4" t="s">
        <v>826</v>
      </c>
      <c r="J108" s="323">
        <v>0.1</v>
      </c>
      <c r="K108" s="324" t="b">
        <v>0</v>
      </c>
      <c r="L108" s="1018">
        <f>V108</f>
        <v>287</v>
      </c>
      <c r="M108" s="255"/>
      <c r="N108" s="1019">
        <f t="shared" si="1"/>
        <v>43572</v>
      </c>
      <c r="O108" s="787">
        <f t="shared" si="2"/>
        <v>43684</v>
      </c>
      <c r="P108" s="787">
        <v>43753</v>
      </c>
      <c r="Q108" s="251"/>
      <c r="R108" s="866">
        <f>Periods!K22</f>
        <v>43593</v>
      </c>
      <c r="S108" s="251"/>
      <c r="T108" s="1017">
        <f t="shared" si="3"/>
        <v>105</v>
      </c>
      <c r="U108" s="1017">
        <f t="shared" si="0"/>
        <v>217</v>
      </c>
      <c r="V108" s="1017">
        <f t="shared" si="0"/>
        <v>287</v>
      </c>
      <c r="W108" s="251"/>
      <c r="X108" s="1017">
        <f t="shared" si="0"/>
        <v>126</v>
      </c>
      <c r="Y108" s="251"/>
      <c r="Z108" s="249"/>
      <c r="AA108" s="237"/>
      <c r="AB108" s="229"/>
      <c r="AC108" s="229"/>
      <c r="AD108" s="229"/>
    </row>
    <row r="109" spans="1:30" s="76" customFormat="1" ht="12" customHeight="1" x14ac:dyDescent="0.25">
      <c r="A109" s="227"/>
      <c r="B109" s="228"/>
      <c r="C109" s="238"/>
      <c r="D109" s="238"/>
      <c r="E109" s="238"/>
      <c r="F109" s="246"/>
      <c r="G109" s="216" t="s">
        <v>998</v>
      </c>
      <c r="H109" s="250"/>
      <c r="I109" s="644" t="s">
        <v>827</v>
      </c>
      <c r="J109" s="323">
        <v>0.1</v>
      </c>
      <c r="K109" s="324" t="b">
        <v>0</v>
      </c>
      <c r="L109" s="1018">
        <f>T109</f>
        <v>105</v>
      </c>
      <c r="M109" s="255"/>
      <c r="N109" s="1019">
        <f t="shared" si="1"/>
        <v>43572</v>
      </c>
      <c r="O109" s="787">
        <f t="shared" si="2"/>
        <v>43684</v>
      </c>
      <c r="P109" s="787">
        <v>43753</v>
      </c>
      <c r="Q109" s="251"/>
      <c r="R109" s="1">
        <f t="shared" si="4"/>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4" t="s">
        <v>828</v>
      </c>
      <c r="J110" s="323">
        <v>0.1</v>
      </c>
      <c r="K110" s="324" t="b">
        <v>0</v>
      </c>
      <c r="L110" s="1018">
        <f>V110</f>
        <v>287</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4" t="s">
        <v>829</v>
      </c>
      <c r="J111" s="323">
        <v>0.1</v>
      </c>
      <c r="K111" s="324" t="b">
        <v>0</v>
      </c>
      <c r="L111" s="1018">
        <f>U111</f>
        <v>217</v>
      </c>
      <c r="M111" s="255"/>
      <c r="N111" s="1019">
        <f t="shared" si="1"/>
        <v>43572</v>
      </c>
      <c r="O111" s="787">
        <f t="shared" si="2"/>
        <v>43684</v>
      </c>
      <c r="P111" s="787">
        <v>43753</v>
      </c>
      <c r="Q111" s="251"/>
      <c r="R111" s="866">
        <f>Periods!M23</f>
        <v>43614</v>
      </c>
      <c r="S111" s="251"/>
      <c r="T111" s="1017">
        <f t="shared" si="3"/>
        <v>105</v>
      </c>
      <c r="U111" s="1017">
        <f t="shared" si="0"/>
        <v>217</v>
      </c>
      <c r="V111" s="1017">
        <f t="shared" si="0"/>
        <v>287</v>
      </c>
      <c r="W111" s="251"/>
      <c r="X111" s="1017">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4" t="s">
        <v>830</v>
      </c>
      <c r="J112" s="323">
        <v>0.1</v>
      </c>
      <c r="K112" s="324" t="b">
        <v>0</v>
      </c>
      <c r="L112" s="1018">
        <f>V112</f>
        <v>287</v>
      </c>
      <c r="M112" s="255"/>
      <c r="N112" s="1019">
        <f t="shared" si="1"/>
        <v>43572</v>
      </c>
      <c r="O112" s="787">
        <f t="shared" si="2"/>
        <v>43684</v>
      </c>
      <c r="P112" s="787">
        <v>43753</v>
      </c>
      <c r="Q112" s="251"/>
      <c r="R112" s="1">
        <f t="shared" si="4"/>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5" t="s">
        <v>831</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953</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1">
        <f>SUM(J105:J114)</f>
        <v>0.99999999999999989</v>
      </c>
      <c r="K115" s="627"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698"/>
      <c r="U116" s="698"/>
      <c r="V116" s="698"/>
      <c r="W116" s="698"/>
      <c r="X116" s="698"/>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4"/>
      <c r="U117" s="694"/>
      <c r="V117" s="694"/>
      <c r="W117" s="694"/>
      <c r="X117" s="694"/>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1"/>
      <c r="U118" s="691"/>
      <c r="V118" s="691"/>
      <c r="W118" s="691"/>
      <c r="X118" s="691"/>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1"/>
      <c r="U119" s="691"/>
      <c r="V119" s="691"/>
      <c r="W119" s="691"/>
      <c r="X119" s="691"/>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5"/>
      <c r="K126" s="785"/>
      <c r="L126" s="785"/>
      <c r="M126" s="785"/>
      <c r="N126" s="785"/>
      <c r="O126" s="785"/>
      <c r="P126" s="785"/>
      <c r="Q126" s="785"/>
      <c r="R126" s="785"/>
      <c r="S126" s="785"/>
      <c r="T126" s="785"/>
      <c r="U126" s="785"/>
      <c r="V126" s="785"/>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2">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R60" sqref="R60"/>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353</v>
      </c>
      <c r="L32" s="329">
        <v>43819</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1152</v>
      </c>
      <c r="I61" s="283" t="s">
        <v>339</v>
      </c>
      <c r="J61" s="283" t="s">
        <v>336</v>
      </c>
      <c r="M61" s="284"/>
      <c r="N61" s="284" t="s">
        <v>1152</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opLeftCell="A611" zoomScale="80" zoomScaleNormal="80" workbookViewId="0">
      <selection activeCell="K539" sqref="K5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997</v>
      </c>
      <c r="H31" s="1020">
        <f>MIN(364,INT((I31 - DATE(YEAR(I31),1,1))))</f>
        <v>348</v>
      </c>
      <c r="I31" s="1022">
        <v>43814</v>
      </c>
      <c r="J31" s="842" t="str">
        <f>IF(i_grain_income_date&gt;MAX($U$63:$AD$79),"","**ERROR**")</f>
        <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995</v>
      </c>
      <c r="H33" s="1024">
        <f>$H$31-7</f>
        <v>341</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996</v>
      </c>
      <c r="H34" s="1024">
        <f>$H$31+7</f>
        <v>355</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1022</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799</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856</v>
      </c>
      <c r="J42" s="307" t="s">
        <v>422</v>
      </c>
      <c r="K42" s="246" t="s">
        <v>824</v>
      </c>
      <c r="L42" s="246" t="s">
        <v>825</v>
      </c>
      <c r="M42" s="246" t="s">
        <v>826</v>
      </c>
      <c r="N42" s="307" t="s">
        <v>827</v>
      </c>
      <c r="O42" s="307" t="s">
        <v>828</v>
      </c>
      <c r="P42" s="307" t="s">
        <v>829</v>
      </c>
      <c r="Q42" s="307" t="s">
        <v>830</v>
      </c>
      <c r="R42" s="307" t="s">
        <v>831</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856</v>
      </c>
      <c r="J62" s="36" t="s">
        <v>422</v>
      </c>
      <c r="K62" s="69" t="s">
        <v>824</v>
      </c>
      <c r="L62" s="69" t="s">
        <v>825</v>
      </c>
      <c r="M62" s="69" t="s">
        <v>826</v>
      </c>
      <c r="N62" s="36" t="s">
        <v>827</v>
      </c>
      <c r="O62" s="36" t="s">
        <v>828</v>
      </c>
      <c r="P62" s="36" t="s">
        <v>829</v>
      </c>
      <c r="Q62" s="36" t="s">
        <v>830</v>
      </c>
      <c r="R62" s="36" t="s">
        <v>831</v>
      </c>
      <c r="S62" s="36"/>
      <c r="T62" s="307" t="s">
        <v>109</v>
      </c>
      <c r="U62" s="307" t="s">
        <v>856</v>
      </c>
      <c r="V62" s="307" t="s">
        <v>422</v>
      </c>
      <c r="W62" s="705" t="s">
        <v>824</v>
      </c>
      <c r="X62" s="705" t="s">
        <v>825</v>
      </c>
      <c r="Y62" s="705" t="s">
        <v>826</v>
      </c>
      <c r="Z62" s="307" t="s">
        <v>827</v>
      </c>
      <c r="AA62" s="307" t="s">
        <v>828</v>
      </c>
      <c r="AB62" s="307" t="s">
        <v>829</v>
      </c>
      <c r="AC62" s="307" t="s">
        <v>830</v>
      </c>
      <c r="AD62" s="307" t="s">
        <v>831</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918</v>
      </c>
      <c r="O100" s="244" t="s">
        <v>919</v>
      </c>
      <c r="P100" s="244" t="s">
        <v>920</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4" t="s">
        <v>373</v>
      </c>
      <c r="I115" s="1054"/>
      <c r="J115" s="1054"/>
      <c r="K115" s="297"/>
      <c r="L115" s="310"/>
      <c r="M115" s="1053" t="s">
        <v>284</v>
      </c>
      <c r="N115" s="1053"/>
      <c r="O115" s="1053"/>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H127*$T$632+H125*(1-$T$632)</f>
        <v>250</v>
      </c>
      <c r="I126" s="931">
        <f>I127*$T$632+I125*(1-$T$632)</f>
        <v>30</v>
      </c>
      <c r="J126" s="931">
        <f>J127*$T$632+J125*(1-$T$632)</f>
        <v>62.5</v>
      </c>
      <c r="L126" s="688" t="str">
        <f t="shared" si="3"/>
        <v>jc</v>
      </c>
      <c r="M126" s="931">
        <f>M127*$T$632+M125*(1-$T$632)</f>
        <v>0.25</v>
      </c>
      <c r="N126" s="931">
        <f>N127*$T$632+N125*(1-$T$632)</f>
        <v>0.5</v>
      </c>
      <c r="O126" s="931">
        <f>O127*$T$632+O125*(1-$T$632)</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7" t="str">
        <f>General!L36</f>
        <v>sr</v>
      </c>
      <c r="H137" s="350">
        <v>250</v>
      </c>
      <c r="I137" s="350">
        <v>30</v>
      </c>
      <c r="J137" s="350">
        <v>85</v>
      </c>
      <c r="K137" s="28"/>
      <c r="L137" s="688" t="str">
        <f t="shared" si="3"/>
        <v>sr</v>
      </c>
      <c r="M137" s="351">
        <f t="shared" si="4"/>
        <v>0.25</v>
      </c>
      <c r="N137" s="350">
        <v>0.5</v>
      </c>
      <c r="O137" s="350">
        <v>0.5</v>
      </c>
      <c r="Q137" s="688"/>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7" t="str">
        <f>General!L37</f>
        <v>t</v>
      </c>
      <c r="H138" s="350">
        <v>250</v>
      </c>
      <c r="I138" s="350">
        <v>30</v>
      </c>
      <c r="J138" s="350">
        <v>60</v>
      </c>
      <c r="K138" s="28"/>
      <c r="L138" s="688" t="str">
        <f t="shared" si="3"/>
        <v>t</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88" customFormat="1" ht="15" outlineLevel="1" x14ac:dyDescent="0.25">
      <c r="A139" s="692"/>
      <c r="B139" s="689"/>
      <c r="C139" s="701"/>
      <c r="D139" s="701"/>
      <c r="E139" s="701"/>
      <c r="F139" s="705"/>
      <c r="G139" s="907" t="str">
        <f>General!L38</f>
        <v>tc</v>
      </c>
      <c r="H139" s="931">
        <f>H140*$T$645+H138*(1-$T$645)</f>
        <v>250</v>
      </c>
      <c r="I139" s="931">
        <f>I140*$T$645+I138*(1-$T$645)</f>
        <v>30</v>
      </c>
      <c r="J139" s="931">
        <f>J140*$T$645+J138*(1-$T$645)</f>
        <v>62.5</v>
      </c>
      <c r="K139" s="265"/>
      <c r="L139" s="688" t="str">
        <f t="shared" si="3"/>
        <v>tc</v>
      </c>
      <c r="M139" s="931">
        <f>M140*$T$645+M138*(1-$T$645)</f>
        <v>0.25</v>
      </c>
      <c r="N139" s="931">
        <f>N140*$T$645+N138*(1-$T$645)</f>
        <v>0.5</v>
      </c>
      <c r="O139" s="931">
        <f>O140*$T$645+O138*(1-$T$645)</f>
        <v>0.5</v>
      </c>
      <c r="S139" s="307"/>
      <c r="T139" s="307"/>
      <c r="U139" s="307"/>
      <c r="V139" s="307"/>
      <c r="W139" s="696"/>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c r="BM139" s="691"/>
      <c r="BN139" s="691"/>
      <c r="BO139" s="691"/>
      <c r="BP139" s="691"/>
    </row>
    <row r="140" spans="1:68" ht="15" outlineLevel="1" x14ac:dyDescent="0.25">
      <c r="A140" s="6"/>
      <c r="B140" s="7"/>
      <c r="C140" s="18"/>
      <c r="D140" s="18"/>
      <c r="E140" s="18"/>
      <c r="F140" s="27"/>
      <c r="G140" s="907" t="str">
        <f>General!L39</f>
        <v>tr</v>
      </c>
      <c r="H140" s="350">
        <v>250</v>
      </c>
      <c r="I140" s="350">
        <v>30</v>
      </c>
      <c r="J140" s="350">
        <v>85</v>
      </c>
      <c r="L140" s="688" t="str">
        <f t="shared" si="3"/>
        <v>tr</v>
      </c>
      <c r="M140" s="351">
        <f t="shared" si="4"/>
        <v>0.25</v>
      </c>
      <c r="N140" s="350">
        <v>0.5</v>
      </c>
      <c r="O140" s="350">
        <v>0.5</v>
      </c>
      <c r="Q140" s="688"/>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7" t="str">
        <f>General!L40</f>
        <v>u</v>
      </c>
      <c r="H141" s="350">
        <v>250</v>
      </c>
      <c r="I141" s="350">
        <v>30</v>
      </c>
      <c r="J141" s="350">
        <v>60</v>
      </c>
      <c r="L141" s="688" t="str">
        <f t="shared" si="3"/>
        <v>u</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88" customFormat="1" ht="15" outlineLevel="1" x14ac:dyDescent="0.25">
      <c r="A142" s="692"/>
      <c r="B142" s="689"/>
      <c r="C142" s="701"/>
      <c r="D142" s="701"/>
      <c r="E142" s="701"/>
      <c r="F142" s="705"/>
      <c r="G142" s="907" t="str">
        <f>General!L41</f>
        <v>uc</v>
      </c>
      <c r="H142" s="931">
        <f>H143*$T$648+H141*(1-$T$648)</f>
        <v>250</v>
      </c>
      <c r="I142" s="931">
        <f>I143*$T$648+I141*(1-$T$648)</f>
        <v>30</v>
      </c>
      <c r="J142" s="931">
        <f>J143*$T$648+J141*(1-$T$648)</f>
        <v>62.5</v>
      </c>
      <c r="L142" s="688" t="str">
        <f t="shared" si="3"/>
        <v>uc</v>
      </c>
      <c r="M142" s="931">
        <f>M143*$T$648+M141*(1-$T$648)</f>
        <v>0.25</v>
      </c>
      <c r="N142" s="931">
        <f>N143*$T$648+N141*(1-$T$648)</f>
        <v>0.5</v>
      </c>
      <c r="O142" s="931">
        <f>O143*$T$648+O141*(1-$T$648)</f>
        <v>0.5</v>
      </c>
      <c r="S142" s="307"/>
      <c r="T142" s="307"/>
      <c r="U142" s="307"/>
      <c r="V142" s="307"/>
      <c r="W142" s="696"/>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row>
    <row r="143" spans="1:68" ht="15" outlineLevel="1" x14ac:dyDescent="0.25">
      <c r="A143" s="6"/>
      <c r="B143" s="7"/>
      <c r="C143" s="18"/>
      <c r="D143" s="18"/>
      <c r="E143" s="18"/>
      <c r="F143" s="27"/>
      <c r="G143" s="907" t="str">
        <f>General!L42</f>
        <v>ur</v>
      </c>
      <c r="H143" s="350">
        <v>250</v>
      </c>
      <c r="I143" s="350">
        <v>30</v>
      </c>
      <c r="J143" s="350">
        <v>85</v>
      </c>
      <c r="K143" s="28"/>
      <c r="L143" s="688" t="str">
        <f t="shared" si="3"/>
        <v>ur</v>
      </c>
      <c r="M143" s="351">
        <f t="shared" si="4"/>
        <v>0.25</v>
      </c>
      <c r="N143" s="350">
        <v>0.5</v>
      </c>
      <c r="O143" s="350">
        <v>0.5</v>
      </c>
      <c r="Q143" s="688"/>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7" t="str">
        <f>General!L43</f>
        <v>v</v>
      </c>
      <c r="H144" s="350">
        <v>250</v>
      </c>
      <c r="I144" s="350">
        <v>0</v>
      </c>
      <c r="J144" s="350">
        <v>0</v>
      </c>
      <c r="K144" s="28"/>
      <c r="L144" s="688" t="str">
        <f t="shared" si="3"/>
        <v>v</v>
      </c>
      <c r="M144" s="351">
        <f t="shared" si="4"/>
        <v>0.25</v>
      </c>
      <c r="N144" s="350">
        <f t="shared" ref="N144:O146" si="8">IF(I144&gt;0,1,0)</f>
        <v>0</v>
      </c>
      <c r="O144" s="350">
        <f t="shared" si="8"/>
        <v>0</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w</v>
      </c>
      <c r="H145" s="350">
        <v>250</v>
      </c>
      <c r="I145" s="350">
        <v>0</v>
      </c>
      <c r="J145" s="350">
        <v>0</v>
      </c>
      <c r="K145" s="28"/>
      <c r="L145" s="688" t="str">
        <f t="shared" si="3"/>
        <v>w</v>
      </c>
      <c r="M145" s="351">
        <f t="shared" si="4"/>
        <v>0.25</v>
      </c>
      <c r="N145" s="350">
        <f t="shared" si="8"/>
        <v>0</v>
      </c>
      <c r="O145" s="350">
        <f t="shared" si="8"/>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wd</v>
      </c>
      <c r="H146" s="350">
        <v>250</v>
      </c>
      <c r="I146" s="350">
        <v>0</v>
      </c>
      <c r="J146" s="350">
        <v>0</v>
      </c>
      <c r="K146" s="28"/>
      <c r="L146" s="688" t="str">
        <f t="shared" si="3"/>
        <v>wd</v>
      </c>
      <c r="M146" s="351">
        <f t="shared" si="4"/>
        <v>0.25</v>
      </c>
      <c r="N146" s="350">
        <f t="shared" si="8"/>
        <v>0</v>
      </c>
      <c r="O146" s="350">
        <f t="shared" si="8"/>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x</v>
      </c>
      <c r="H147" s="350">
        <v>250</v>
      </c>
      <c r="I147" s="350">
        <v>30</v>
      </c>
      <c r="J147" s="350">
        <v>60</v>
      </c>
      <c r="K147" s="28"/>
      <c r="L147" s="688" t="str">
        <f t="shared" si="3"/>
        <v>x</v>
      </c>
      <c r="M147" s="351">
        <f t="shared" si="4"/>
        <v>0.25</v>
      </c>
      <c r="N147" s="350">
        <v>0.5</v>
      </c>
      <c r="O147" s="350">
        <v>0.5</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88" customFormat="1" ht="15" outlineLevel="1" x14ac:dyDescent="0.25">
      <c r="A148" s="692"/>
      <c r="B148" s="689"/>
      <c r="C148" s="701"/>
      <c r="D148" s="701"/>
      <c r="E148" s="701"/>
      <c r="F148" s="705"/>
      <c r="G148" s="907" t="str">
        <f>General!L47</f>
        <v>xc</v>
      </c>
      <c r="H148" s="931">
        <f>H149*$T$654+H147*(1-$T$654)</f>
        <v>250</v>
      </c>
      <c r="I148" s="931">
        <f>I149*$T$654+I147*(1-$T$654)</f>
        <v>30</v>
      </c>
      <c r="J148" s="931">
        <f>J149*$T$654+J147*(1-$T$654)</f>
        <v>62.5</v>
      </c>
      <c r="K148" s="265"/>
      <c r="L148" s="688" t="str">
        <f t="shared" si="3"/>
        <v>xc</v>
      </c>
      <c r="M148" s="931">
        <f>M149*$T$654+M147*(1-$T$654)</f>
        <v>0.25</v>
      </c>
      <c r="N148" s="931">
        <f>N149*$T$654+N147*(1-$T$654)</f>
        <v>0.5</v>
      </c>
      <c r="O148" s="931">
        <f>O149*$T$654+O147*(1-$T$654)</f>
        <v>0.5</v>
      </c>
      <c r="S148" s="307"/>
      <c r="T148" s="307"/>
      <c r="U148" s="307"/>
      <c r="V148" s="307"/>
      <c r="W148" s="696"/>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row>
    <row r="149" spans="1:84" ht="15" outlineLevel="1" x14ac:dyDescent="0.25">
      <c r="A149" s="6"/>
      <c r="B149" s="7"/>
      <c r="C149" s="18"/>
      <c r="D149" s="18"/>
      <c r="E149" s="18"/>
      <c r="F149" s="27"/>
      <c r="G149" s="907" t="str">
        <f>General!L48</f>
        <v>xr</v>
      </c>
      <c r="H149" s="350">
        <v>250</v>
      </c>
      <c r="I149" s="350">
        <v>30</v>
      </c>
      <c r="J149" s="350">
        <v>85</v>
      </c>
      <c r="K149" s="27"/>
      <c r="L149" s="688" t="str">
        <f t="shared" si="3"/>
        <v>xr</v>
      </c>
      <c r="M149" s="351">
        <f t="shared" si="4"/>
        <v>0.25</v>
      </c>
      <c r="N149" s="350">
        <v>0.5</v>
      </c>
      <c r="O149" s="350">
        <v>0.5</v>
      </c>
      <c r="Q149" s="688"/>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7" t="str">
        <f>General!L49</f>
        <v>z</v>
      </c>
      <c r="H150" s="350">
        <v>250</v>
      </c>
      <c r="I150" s="350">
        <v>0</v>
      </c>
      <c r="J150" s="350">
        <v>0</v>
      </c>
      <c r="K150" s="27"/>
      <c r="L150" s="688" t="str">
        <f t="shared" si="3"/>
        <v>z</v>
      </c>
      <c r="M150" s="351">
        <f t="shared" si="4"/>
        <v>0.25</v>
      </c>
      <c r="N150" s="350">
        <f t="shared" ref="N150:O151" si="9">IF(I150&gt;0,1,0)</f>
        <v>0</v>
      </c>
      <c r="O150" s="350">
        <f t="shared" si="9"/>
        <v>0</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zd</v>
      </c>
      <c r="H151" s="350">
        <v>250</v>
      </c>
      <c r="I151" s="350">
        <v>0</v>
      </c>
      <c r="J151" s="350">
        <v>0</v>
      </c>
      <c r="L151" s="688" t="str">
        <f t="shared" si="3"/>
        <v>zd</v>
      </c>
      <c r="M151" s="351">
        <f t="shared" si="4"/>
        <v>0.25</v>
      </c>
      <c r="N151" s="350">
        <f t="shared" si="9"/>
        <v>0</v>
      </c>
      <c r="O151" s="350">
        <f t="shared" si="9"/>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88"/>
      <c r="I152" s="688"/>
      <c r="J152" s="688"/>
      <c r="K152" s="36"/>
      <c r="M152" s="688"/>
      <c r="N152" s="688"/>
      <c r="O152" s="688"/>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1"/>
      <c r="O165" s="741"/>
      <c r="P165" s="741"/>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918</v>
      </c>
      <c r="P168" s="244" t="s">
        <v>919</v>
      </c>
      <c r="Q168" s="244" t="s">
        <v>920</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1"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6" t="s">
        <v>64</v>
      </c>
      <c r="I170" s="911"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88" customFormat="1" ht="15" outlineLevel="1" x14ac:dyDescent="0.25">
      <c r="A173" s="692"/>
      <c r="B173" s="689"/>
      <c r="C173" s="701"/>
      <c r="D173" s="701"/>
      <c r="E173" s="701"/>
      <c r="F173" s="705"/>
      <c r="G173" s="706"/>
      <c r="H173" s="706" t="s">
        <v>64</v>
      </c>
      <c r="I173" s="911" t="str">
        <f>General!J21</f>
        <v>jc</v>
      </c>
      <c r="J173" s="352">
        <v>0</v>
      </c>
      <c r="K173" s="352">
        <v>0</v>
      </c>
      <c r="L173" s="352">
        <v>0</v>
      </c>
      <c r="M173" s="352">
        <v>0</v>
      </c>
      <c r="N173" s="352">
        <v>0</v>
      </c>
      <c r="O173" s="352">
        <v>0</v>
      </c>
      <c r="P173" s="352">
        <v>0</v>
      </c>
      <c r="Q173" s="352">
        <v>0</v>
      </c>
      <c r="R173" s="63"/>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27"/>
      <c r="B174" s="228"/>
      <c r="C174" s="238"/>
      <c r="D174" s="238"/>
      <c r="E174" s="238"/>
      <c r="F174" s="246"/>
      <c r="G174" s="247"/>
      <c r="H174" s="706" t="s">
        <v>64</v>
      </c>
      <c r="I174" s="911"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6" t="s">
        <v>64</v>
      </c>
      <c r="I175" s="911"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6" t="s">
        <v>64</v>
      </c>
      <c r="I177" s="911"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88" customFormat="1" ht="15" outlineLevel="1" x14ac:dyDescent="0.25">
      <c r="A178" s="692"/>
      <c r="B178" s="689"/>
      <c r="C178" s="701"/>
      <c r="D178" s="701"/>
      <c r="E178" s="701"/>
      <c r="F178" s="705"/>
      <c r="G178" s="706"/>
      <c r="H178" s="706" t="s">
        <v>64</v>
      </c>
      <c r="I178" s="911" t="str">
        <f>General!J26</f>
        <v>tc</v>
      </c>
      <c r="J178" s="352">
        <v>0</v>
      </c>
      <c r="K178" s="352">
        <v>0</v>
      </c>
      <c r="L178" s="352">
        <v>0</v>
      </c>
      <c r="M178" s="352">
        <v>0</v>
      </c>
      <c r="N178" s="352">
        <v>0</v>
      </c>
      <c r="O178" s="352">
        <v>0</v>
      </c>
      <c r="P178" s="352">
        <v>0</v>
      </c>
      <c r="Q178" s="352">
        <v>0</v>
      </c>
      <c r="R178" s="63"/>
      <c r="S178" s="63"/>
      <c r="T178" s="63"/>
      <c r="U178" s="63"/>
      <c r="V178" s="61"/>
      <c r="W178" s="696"/>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c r="BM178" s="691"/>
      <c r="BN178" s="691"/>
      <c r="BO178" s="691"/>
      <c r="BP178" s="691"/>
    </row>
    <row r="179" spans="1:68" s="76" customFormat="1" ht="15" outlineLevel="1" x14ac:dyDescent="0.25">
      <c r="A179" s="227"/>
      <c r="B179" s="228"/>
      <c r="C179" s="238"/>
      <c r="D179" s="238"/>
      <c r="E179" s="238"/>
      <c r="F179" s="246"/>
      <c r="G179" s="247"/>
      <c r="H179" s="706" t="s">
        <v>64</v>
      </c>
      <c r="I179" s="911"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6" t="s">
        <v>64</v>
      </c>
      <c r="I180" s="911"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88" customFormat="1" ht="15" outlineLevel="1" x14ac:dyDescent="0.25">
      <c r="A181" s="692"/>
      <c r="B181" s="689"/>
      <c r="C181" s="701"/>
      <c r="D181" s="701"/>
      <c r="E181" s="701"/>
      <c r="F181" s="705"/>
      <c r="G181" s="706"/>
      <c r="H181" s="706" t="s">
        <v>64</v>
      </c>
      <c r="I181" s="911" t="str">
        <f>General!J29</f>
        <v>uc</v>
      </c>
      <c r="J181" s="352">
        <v>0</v>
      </c>
      <c r="K181" s="352">
        <v>0</v>
      </c>
      <c r="L181" s="352">
        <v>0</v>
      </c>
      <c r="M181" s="352">
        <v>0</v>
      </c>
      <c r="N181" s="352">
        <v>0</v>
      </c>
      <c r="O181" s="352">
        <v>0</v>
      </c>
      <c r="P181" s="352">
        <v>0</v>
      </c>
      <c r="Q181" s="352">
        <v>0</v>
      </c>
      <c r="R181" s="63"/>
      <c r="S181" s="63"/>
      <c r="T181" s="63"/>
      <c r="U181" s="63"/>
      <c r="V181" s="61"/>
      <c r="W181" s="696"/>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c r="BM181" s="691"/>
      <c r="BN181" s="691"/>
      <c r="BO181" s="691"/>
      <c r="BP181" s="691"/>
    </row>
    <row r="182" spans="1:68" s="76" customFormat="1" ht="15" outlineLevel="1" x14ac:dyDescent="0.25">
      <c r="A182" s="227"/>
      <c r="B182" s="228"/>
      <c r="C182" s="238"/>
      <c r="D182" s="238"/>
      <c r="E182" s="238"/>
      <c r="F182" s="246"/>
      <c r="G182" s="247"/>
      <c r="H182" s="706" t="s">
        <v>64</v>
      </c>
      <c r="I182" s="911"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6" t="s">
        <v>64</v>
      </c>
      <c r="I183" s="911"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88" customFormat="1" ht="15" outlineLevel="1" x14ac:dyDescent="0.25">
      <c r="A184" s="692"/>
      <c r="B184" s="689"/>
      <c r="C184" s="701"/>
      <c r="D184" s="701"/>
      <c r="E184" s="701"/>
      <c r="F184" s="705"/>
      <c r="G184" s="706"/>
      <c r="H184" s="706" t="s">
        <v>64</v>
      </c>
      <c r="I184" s="911" t="str">
        <f>General!J32</f>
        <v>xc</v>
      </c>
      <c r="J184" s="352">
        <v>0</v>
      </c>
      <c r="K184" s="352">
        <v>0</v>
      </c>
      <c r="L184" s="352">
        <v>0</v>
      </c>
      <c r="M184" s="352">
        <v>0</v>
      </c>
      <c r="N184" s="352">
        <v>0</v>
      </c>
      <c r="O184" s="352">
        <v>0</v>
      </c>
      <c r="P184" s="352">
        <v>0</v>
      </c>
      <c r="Q184" s="352">
        <v>0</v>
      </c>
      <c r="R184" s="63"/>
      <c r="S184" s="63"/>
      <c r="T184" s="63"/>
      <c r="U184" s="63"/>
      <c r="V184" s="61"/>
      <c r="W184" s="696"/>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c r="BM184" s="691"/>
      <c r="BN184" s="691"/>
      <c r="BO184" s="691"/>
      <c r="BP184" s="691"/>
    </row>
    <row r="185" spans="1:68" s="76" customFormat="1" ht="15" outlineLevel="1" x14ac:dyDescent="0.25">
      <c r="A185" s="227"/>
      <c r="B185" s="228"/>
      <c r="C185" s="238"/>
      <c r="D185" s="238"/>
      <c r="E185" s="238"/>
      <c r="F185" s="246"/>
      <c r="G185" s="247"/>
      <c r="H185" s="706" t="s">
        <v>64</v>
      </c>
      <c r="I185" s="911"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6"/>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918</v>
      </c>
      <c r="P187" s="218" t="s">
        <v>919</v>
      </c>
      <c r="Q187" s="218" t="s">
        <v>920</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1"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6" t="s">
        <v>64</v>
      </c>
      <c r="I189" s="911"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6" t="s">
        <v>64</v>
      </c>
      <c r="I190" s="911"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88" customFormat="1" ht="15" outlineLevel="1" x14ac:dyDescent="0.25">
      <c r="A192" s="692"/>
      <c r="B192" s="689"/>
      <c r="C192" s="701"/>
      <c r="D192" s="701"/>
      <c r="E192" s="701"/>
      <c r="F192" s="705"/>
      <c r="G192" s="706"/>
      <c r="H192" s="706" t="s">
        <v>64</v>
      </c>
      <c r="I192" s="911" t="str">
        <f>General!J21</f>
        <v>jc</v>
      </c>
      <c r="J192" s="324">
        <v>0</v>
      </c>
      <c r="K192" s="324">
        <v>0</v>
      </c>
      <c r="L192" s="324">
        <v>0</v>
      </c>
      <c r="M192" s="324">
        <v>0</v>
      </c>
      <c r="N192" s="324">
        <v>0</v>
      </c>
      <c r="O192" s="324">
        <v>0</v>
      </c>
      <c r="P192" s="324">
        <v>0</v>
      </c>
      <c r="Q192" s="324">
        <v>0</v>
      </c>
      <c r="R192" s="63"/>
      <c r="S192" s="63"/>
      <c r="T192" s="63"/>
      <c r="U192" s="63"/>
      <c r="V192" s="61"/>
      <c r="W192" s="696"/>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c r="BM192" s="691"/>
      <c r="BN192" s="691"/>
      <c r="BO192" s="691"/>
      <c r="BP192" s="691"/>
    </row>
    <row r="193" spans="1:84" s="76" customFormat="1" ht="15" outlineLevel="1" x14ac:dyDescent="0.25">
      <c r="A193" s="227"/>
      <c r="B193" s="228"/>
      <c r="C193" s="238"/>
      <c r="D193" s="238"/>
      <c r="E193" s="238"/>
      <c r="F193" s="246"/>
      <c r="G193" s="247"/>
      <c r="H193" s="706" t="s">
        <v>64</v>
      </c>
      <c r="I193" s="911"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6" t="s">
        <v>64</v>
      </c>
      <c r="I194" s="911"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6" t="s">
        <v>64</v>
      </c>
      <c r="I195" s="911"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6" t="s">
        <v>64</v>
      </c>
      <c r="I196" s="911"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88" customFormat="1" ht="15" outlineLevel="1" x14ac:dyDescent="0.25">
      <c r="A197" s="692"/>
      <c r="B197" s="689"/>
      <c r="C197" s="701"/>
      <c r="D197" s="701"/>
      <c r="E197" s="701"/>
      <c r="F197" s="705"/>
      <c r="G197" s="706"/>
      <c r="H197" s="706" t="s">
        <v>64</v>
      </c>
      <c r="I197" s="911" t="str">
        <f>General!J26</f>
        <v>tc</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84" s="76" customFormat="1" ht="15" outlineLevel="1" x14ac:dyDescent="0.25">
      <c r="A198" s="227"/>
      <c r="B198" s="228"/>
      <c r="C198" s="238"/>
      <c r="D198" s="238"/>
      <c r="E198" s="238"/>
      <c r="F198" s="246"/>
      <c r="G198" s="247"/>
      <c r="H198" s="706" t="s">
        <v>64</v>
      </c>
      <c r="I198" s="911"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6" t="s">
        <v>64</v>
      </c>
      <c r="I199" s="911"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88" customFormat="1" ht="15" outlineLevel="1" x14ac:dyDescent="0.25">
      <c r="A200" s="692"/>
      <c r="B200" s="689"/>
      <c r="C200" s="701"/>
      <c r="D200" s="701"/>
      <c r="E200" s="701"/>
      <c r="F200" s="705"/>
      <c r="G200" s="706"/>
      <c r="H200" s="706" t="s">
        <v>64</v>
      </c>
      <c r="I200" s="911" t="str">
        <f>General!J29</f>
        <v>uc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84" s="76" customFormat="1" ht="15" outlineLevel="1" x14ac:dyDescent="0.25">
      <c r="A201" s="227"/>
      <c r="B201" s="228"/>
      <c r="C201" s="238"/>
      <c r="D201" s="238"/>
      <c r="E201" s="238"/>
      <c r="F201" s="246"/>
      <c r="G201" s="247"/>
      <c r="H201" s="706" t="s">
        <v>64</v>
      </c>
      <c r="I201" s="911"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6" t="s">
        <v>64</v>
      </c>
      <c r="I202" s="911"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88" customFormat="1" ht="15" outlineLevel="1" x14ac:dyDescent="0.25">
      <c r="A203" s="692"/>
      <c r="B203" s="689"/>
      <c r="C203" s="701"/>
      <c r="D203" s="701"/>
      <c r="E203" s="701"/>
      <c r="F203" s="705"/>
      <c r="G203" s="706"/>
      <c r="H203" s="706" t="s">
        <v>64</v>
      </c>
      <c r="I203" s="911" t="str">
        <f>General!J32</f>
        <v>xc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84" s="76" customFormat="1" ht="15" outlineLevel="1" x14ac:dyDescent="0.25">
      <c r="A204" s="227"/>
      <c r="B204" s="228"/>
      <c r="C204" s="238"/>
      <c r="D204" s="238"/>
      <c r="E204" s="238"/>
      <c r="F204" s="246"/>
      <c r="G204" s="247"/>
      <c r="H204" s="706" t="s">
        <v>64</v>
      </c>
      <c r="I204" s="911"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8"/>
      <c r="AB221" s="628"/>
      <c r="AC221" s="628"/>
      <c r="AD221" s="628"/>
      <c r="AE221" s="628"/>
      <c r="AF221" s="628"/>
      <c r="AG221" s="628"/>
      <c r="AH221" s="628"/>
      <c r="AI221" s="628"/>
      <c r="AJ221" s="628"/>
      <c r="AK221" s="628"/>
      <c r="AL221" s="628"/>
      <c r="AM221" s="628"/>
      <c r="AN221" s="628"/>
      <c r="AO221" s="628"/>
      <c r="AP221" s="628"/>
      <c r="AQ221" s="628"/>
      <c r="AR221" s="628"/>
      <c r="AS221" s="628"/>
      <c r="AT221" s="628"/>
      <c r="AU221" s="628"/>
      <c r="AV221" s="628"/>
      <c r="AW221" s="62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8"/>
      <c r="AB222" s="628"/>
      <c r="AC222" s="628"/>
      <c r="AD222" s="628"/>
      <c r="AE222" s="628"/>
      <c r="AF222" s="628"/>
      <c r="AG222" s="628"/>
      <c r="AH222" s="628"/>
      <c r="AI222" s="628"/>
      <c r="AJ222" s="628"/>
      <c r="AK222" s="628"/>
      <c r="AL222" s="628"/>
      <c r="AM222" s="628"/>
      <c r="AN222" s="628"/>
      <c r="AO222" s="628"/>
      <c r="AP222" s="628"/>
      <c r="AQ222" s="628"/>
      <c r="AR222" s="628"/>
      <c r="AS222" s="628"/>
      <c r="AT222" s="628"/>
      <c r="AU222" s="628"/>
      <c r="AV222" s="628"/>
      <c r="AW222" s="62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8"/>
      <c r="O223" s="628"/>
      <c r="P223" s="628"/>
      <c r="Q223" s="628"/>
      <c r="R223" s="628"/>
      <c r="S223" s="628"/>
      <c r="T223" s="628"/>
      <c r="U223" s="628"/>
      <c r="V223" s="628"/>
      <c r="W223" s="628"/>
      <c r="X223" s="628"/>
      <c r="Y223" s="628"/>
      <c r="Z223" s="628"/>
      <c r="AA223" s="628"/>
      <c r="AB223" s="628"/>
      <c r="AC223" s="628"/>
      <c r="AD223" s="628"/>
      <c r="AE223" s="628"/>
      <c r="AF223" s="628"/>
      <c r="AG223" s="628"/>
      <c r="AH223" s="628"/>
      <c r="AI223" s="628"/>
      <c r="AJ223" s="628"/>
      <c r="AK223" s="628"/>
      <c r="AL223" s="628"/>
      <c r="AM223" s="628"/>
      <c r="AN223" s="628"/>
      <c r="AO223" s="628"/>
      <c r="AP223" s="628"/>
      <c r="AQ223" s="628"/>
      <c r="AR223" s="628"/>
      <c r="AS223" s="628"/>
      <c r="AT223" s="628"/>
      <c r="AU223" s="628"/>
      <c r="AV223" s="628"/>
      <c r="AW223" s="62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8" t="s">
        <v>852</v>
      </c>
      <c r="O224" s="628"/>
      <c r="P224" s="628"/>
      <c r="Q224" s="628"/>
      <c r="R224" s="628"/>
      <c r="S224" s="628"/>
      <c r="T224" s="628"/>
      <c r="U224" s="628"/>
      <c r="V224" s="628"/>
      <c r="W224" s="628"/>
      <c r="X224" s="628"/>
      <c r="Y224" s="628"/>
      <c r="Z224" s="628"/>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5" t="s">
        <v>23</v>
      </c>
      <c r="I225" s="935" t="s">
        <v>23</v>
      </c>
      <c r="J225" s="935" t="s">
        <v>23</v>
      </c>
      <c r="K225" s="935" t="s">
        <v>23</v>
      </c>
      <c r="L225" s="935" t="s">
        <v>23</v>
      </c>
      <c r="M225" s="936" t="s">
        <v>74</v>
      </c>
      <c r="N225" s="9" t="b">
        <f>AND(COUNTIF(G226:$G$257,G225))</f>
        <v>0</v>
      </c>
      <c r="O225" s="703"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5" t="s">
        <v>378</v>
      </c>
      <c r="I226" s="935" t="s">
        <v>23</v>
      </c>
      <c r="J226" s="935" t="s">
        <v>14</v>
      </c>
      <c r="K226" s="935" t="s">
        <v>23</v>
      </c>
      <c r="L226" s="935" t="s">
        <v>14</v>
      </c>
      <c r="M226" s="936" t="s">
        <v>74</v>
      </c>
      <c r="N226" s="76" t="b">
        <f>AND(COUNTIF(G227:$G$257,G226))</f>
        <v>0</v>
      </c>
      <c r="O226" s="703"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5" t="s">
        <v>23</v>
      </c>
      <c r="I227" s="935" t="s">
        <v>378</v>
      </c>
      <c r="J227" s="935" t="s">
        <v>23</v>
      </c>
      <c r="K227" s="935" t="s">
        <v>14</v>
      </c>
      <c r="L227" s="935" t="s">
        <v>23</v>
      </c>
      <c r="M227" s="936" t="s">
        <v>71</v>
      </c>
      <c r="N227" s="76" t="b">
        <f>AND(COUNTIF(G231:$G$257,G227))</f>
        <v>0</v>
      </c>
      <c r="O227" s="703" t="s">
        <v>380</v>
      </c>
      <c r="AX227" s="17"/>
      <c r="AY227" s="8"/>
      <c r="AZ227" s="8"/>
      <c r="BA227" s="8"/>
      <c r="BB227" s="9"/>
      <c r="BC227" s="9"/>
      <c r="BD227" s="9"/>
      <c r="BE227" s="9"/>
      <c r="BF227" s="9"/>
      <c r="BG227" s="9"/>
      <c r="BH227" s="9"/>
      <c r="BI227" s="9"/>
      <c r="BJ227" s="9"/>
      <c r="BK227" s="9"/>
      <c r="BL227" s="9"/>
      <c r="BM227" s="9"/>
      <c r="BN227" s="9"/>
      <c r="BO227" s="9"/>
      <c r="BP227" s="9"/>
    </row>
    <row r="228" spans="1:68" s="688" customFormat="1" ht="15" outlineLevel="1" x14ac:dyDescent="0.25">
      <c r="A228" s="692"/>
      <c r="B228" s="689"/>
      <c r="C228" s="701"/>
      <c r="D228" s="701"/>
      <c r="E228" s="701"/>
      <c r="F228" s="705"/>
      <c r="G228" s="688" t="str">
        <f t="shared" ref="G228" si="11">_xlfn.CONCAT(H228:M228)</f>
        <v>AYABAbd</v>
      </c>
      <c r="H228" s="935" t="s">
        <v>23</v>
      </c>
      <c r="I228" s="935" t="s">
        <v>378</v>
      </c>
      <c r="J228" s="935" t="s">
        <v>23</v>
      </c>
      <c r="K228" s="935" t="s">
        <v>14</v>
      </c>
      <c r="L228" s="935" t="s">
        <v>23</v>
      </c>
      <c r="M228" s="936" t="s">
        <v>989</v>
      </c>
      <c r="N228" s="688" t="b">
        <f>AND(COUNTIF(G232:$G$257,G228))</f>
        <v>0</v>
      </c>
      <c r="O228" s="703" t="s">
        <v>993</v>
      </c>
      <c r="AX228" s="696"/>
      <c r="AY228" s="691"/>
      <c r="AZ228" s="691"/>
      <c r="BA228" s="691"/>
    </row>
    <row r="229" spans="1:68" s="688" customFormat="1" ht="15" outlineLevel="1" x14ac:dyDescent="0.25">
      <c r="A229" s="692"/>
      <c r="B229" s="689"/>
      <c r="C229" s="701"/>
      <c r="D229" s="701"/>
      <c r="E229" s="701"/>
      <c r="F229" s="705"/>
      <c r="G229" s="688" t="str">
        <f t="shared" ref="G229:G230" si="12">_xlfn.CONCAT(H229:M229)</f>
        <v>YAOAOFa</v>
      </c>
      <c r="H229" s="935" t="s">
        <v>378</v>
      </c>
      <c r="I229" s="935" t="s">
        <v>23</v>
      </c>
      <c r="J229" s="935" t="s">
        <v>12</v>
      </c>
      <c r="K229" s="935" t="s">
        <v>23</v>
      </c>
      <c r="L229" s="935" t="s">
        <v>163</v>
      </c>
      <c r="M229" s="936" t="s">
        <v>74</v>
      </c>
      <c r="N229" s="688" t="b">
        <f>AND(COUNTIF(G230:$G$257,G229))</f>
        <v>0</v>
      </c>
      <c r="O229" s="703" t="s">
        <v>986</v>
      </c>
      <c r="AX229" s="696"/>
      <c r="AY229" s="691"/>
      <c r="AZ229" s="691"/>
      <c r="BA229" s="691"/>
    </row>
    <row r="230" spans="1:68" s="688" customFormat="1" ht="15" outlineLevel="1" x14ac:dyDescent="0.25">
      <c r="A230" s="692"/>
      <c r="B230" s="689"/>
      <c r="C230" s="701"/>
      <c r="D230" s="701"/>
      <c r="E230" s="701"/>
      <c r="F230" s="705"/>
      <c r="G230" s="688" t="str">
        <f t="shared" si="12"/>
        <v>AYAOAof</v>
      </c>
      <c r="H230" s="935" t="s">
        <v>23</v>
      </c>
      <c r="I230" s="935" t="s">
        <v>378</v>
      </c>
      <c r="J230" s="935" t="s">
        <v>23</v>
      </c>
      <c r="K230" s="935" t="s">
        <v>12</v>
      </c>
      <c r="L230" s="935" t="s">
        <v>23</v>
      </c>
      <c r="M230" s="936" t="s">
        <v>236</v>
      </c>
      <c r="N230" s="688" t="b">
        <f>AND(COUNTIF(G233:$G$257,G230))</f>
        <v>0</v>
      </c>
      <c r="O230" s="703" t="s">
        <v>986</v>
      </c>
      <c r="AX230" s="696"/>
      <c r="AY230" s="691"/>
      <c r="AZ230" s="691"/>
      <c r="BA230" s="691"/>
    </row>
    <row r="231" spans="1:68" ht="15" outlineLevel="1" x14ac:dyDescent="0.25">
      <c r="A231" s="6"/>
      <c r="B231" s="7"/>
      <c r="C231" s="18"/>
      <c r="D231" s="18"/>
      <c r="E231" s="18"/>
      <c r="F231" s="27"/>
      <c r="G231" s="76" t="str">
        <f t="shared" si="10"/>
        <v>YYNBNb</v>
      </c>
      <c r="H231" s="935" t="s">
        <v>378</v>
      </c>
      <c r="I231" s="935" t="s">
        <v>378</v>
      </c>
      <c r="J231" s="935" t="s">
        <v>81</v>
      </c>
      <c r="K231" s="935" t="s">
        <v>14</v>
      </c>
      <c r="L231" s="935" t="s">
        <v>81</v>
      </c>
      <c r="M231" s="936" t="s">
        <v>71</v>
      </c>
      <c r="N231" s="76" t="b">
        <f>AND(COUNTIF(G232:$G$257,G231))</f>
        <v>0</v>
      </c>
      <c r="O231" s="703"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5" t="s">
        <v>378</v>
      </c>
      <c r="I232" s="935" t="s">
        <v>378</v>
      </c>
      <c r="J232" s="935" t="s">
        <v>14</v>
      </c>
      <c r="K232" s="935" t="s">
        <v>81</v>
      </c>
      <c r="L232" s="935" t="s">
        <v>14</v>
      </c>
      <c r="M232" s="935" t="s">
        <v>76</v>
      </c>
      <c r="N232" s="76" t="b">
        <f>AND(COUNTIF(G233:$G$257,G232))</f>
        <v>0</v>
      </c>
      <c r="O232" s="703"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5" t="s">
        <v>378</v>
      </c>
      <c r="I233" s="935" t="s">
        <v>378</v>
      </c>
      <c r="J233" s="935" t="s">
        <v>14</v>
      </c>
      <c r="K233" s="935" t="s">
        <v>81</v>
      </c>
      <c r="L233" s="935" t="s">
        <v>14</v>
      </c>
      <c r="M233" s="935" t="s">
        <v>67</v>
      </c>
      <c r="N233" s="76" t="b">
        <f>AND(COUNTIF(G234:$G$257,G233))</f>
        <v>0</v>
      </c>
      <c r="O233" s="703" t="s">
        <v>381</v>
      </c>
      <c r="AX233" s="237"/>
      <c r="AY233" s="229"/>
      <c r="AZ233" s="229"/>
      <c r="BA233" s="229"/>
    </row>
    <row r="234" spans="1:68" s="76" customFormat="1" ht="15" outlineLevel="1" x14ac:dyDescent="0.25">
      <c r="A234" s="227"/>
      <c r="B234" s="228"/>
      <c r="C234" s="238"/>
      <c r="D234" s="238"/>
      <c r="E234" s="238"/>
      <c r="F234" s="246"/>
      <c r="G234" s="76" t="str">
        <f t="shared" si="10"/>
        <v>YYNWBr</v>
      </c>
      <c r="H234" s="935" t="s">
        <v>378</v>
      </c>
      <c r="I234" s="935" t="s">
        <v>378</v>
      </c>
      <c r="J234" s="935" t="s">
        <v>81</v>
      </c>
      <c r="K234" s="935" t="s">
        <v>8</v>
      </c>
      <c r="L234" s="935" t="s">
        <v>14</v>
      </c>
      <c r="M234" s="935" t="s">
        <v>67</v>
      </c>
      <c r="N234" s="76" t="b">
        <f>AND(COUNTIF(G235:$G$257,G234))</f>
        <v>0</v>
      </c>
      <c r="O234" s="703" t="s">
        <v>851</v>
      </c>
      <c r="AX234" s="237"/>
      <c r="AY234" s="229"/>
      <c r="AZ234" s="229"/>
      <c r="BA234" s="229"/>
    </row>
    <row r="235" spans="1:68" s="76" customFormat="1" ht="15" outlineLevel="1" x14ac:dyDescent="0.25">
      <c r="A235" s="227"/>
      <c r="B235" s="228"/>
      <c r="C235" s="238"/>
      <c r="D235" s="238"/>
      <c r="E235" s="238"/>
      <c r="F235" s="246"/>
      <c r="G235" s="76" t="str">
        <f t="shared" si="10"/>
        <v>YYWBNw</v>
      </c>
      <c r="H235" s="935" t="s">
        <v>378</v>
      </c>
      <c r="I235" s="935" t="s">
        <v>378</v>
      </c>
      <c r="J235" s="935" t="s">
        <v>8</v>
      </c>
      <c r="K235" s="935" t="s">
        <v>14</v>
      </c>
      <c r="L235" s="935" t="s">
        <v>81</v>
      </c>
      <c r="M235" s="935" t="s">
        <v>68</v>
      </c>
      <c r="N235" s="76" t="b">
        <f>AND(COUNTIF(G236:$G$257,G235))</f>
        <v>0</v>
      </c>
      <c r="O235" s="703" t="s">
        <v>851</v>
      </c>
      <c r="AX235" s="237"/>
      <c r="AY235" s="229"/>
      <c r="AZ235" s="229"/>
      <c r="BA235" s="229"/>
    </row>
    <row r="236" spans="1:68" s="76" customFormat="1" ht="15" outlineLevel="1" x14ac:dyDescent="0.25">
      <c r="A236" s="227"/>
      <c r="B236" s="228"/>
      <c r="C236" s="238"/>
      <c r="D236" s="238"/>
      <c r="E236" s="238"/>
      <c r="F236" s="246"/>
      <c r="G236" s="76" t="str">
        <f t="shared" si="10"/>
        <v>YYBNWb</v>
      </c>
      <c r="H236" s="935" t="s">
        <v>378</v>
      </c>
      <c r="I236" s="935" t="s">
        <v>378</v>
      </c>
      <c r="J236" s="935" t="s">
        <v>14</v>
      </c>
      <c r="K236" s="935" t="s">
        <v>81</v>
      </c>
      <c r="L236" s="935" t="s">
        <v>8</v>
      </c>
      <c r="M236" s="935" t="s">
        <v>71</v>
      </c>
      <c r="N236" s="76" t="b">
        <f>AND(COUNTIF(G237:$G$257,G236))</f>
        <v>0</v>
      </c>
      <c r="O236" s="703" t="s">
        <v>851</v>
      </c>
      <c r="AX236" s="237"/>
      <c r="AY236" s="229"/>
      <c r="AZ236" s="229"/>
      <c r="BA236" s="229"/>
    </row>
    <row r="237" spans="1:68" s="76" customFormat="1" ht="15" outlineLevel="1" x14ac:dyDescent="0.25">
      <c r="A237" s="227"/>
      <c r="B237" s="228"/>
      <c r="C237" s="238"/>
      <c r="D237" s="238"/>
      <c r="E237" s="238"/>
      <c r="F237" s="246"/>
      <c r="G237" s="76" t="str">
        <f t="shared" si="10"/>
        <v>AAAAAz</v>
      </c>
      <c r="H237" s="935" t="s">
        <v>23</v>
      </c>
      <c r="I237" s="935" t="s">
        <v>23</v>
      </c>
      <c r="J237" s="935" t="s">
        <v>23</v>
      </c>
      <c r="K237" s="935" t="s">
        <v>23</v>
      </c>
      <c r="L237" s="935" t="s">
        <v>23</v>
      </c>
      <c r="M237" s="935" t="s">
        <v>76</v>
      </c>
      <c r="N237" s="76" t="b">
        <f>AND(COUNTIF(G238:$G$257,G237))</f>
        <v>0</v>
      </c>
      <c r="O237" s="703" t="s">
        <v>853</v>
      </c>
      <c r="AX237" s="237"/>
      <c r="AY237" s="229"/>
      <c r="AZ237" s="229"/>
      <c r="BA237" s="229"/>
    </row>
    <row r="238" spans="1:68" s="76" customFormat="1" ht="15" outlineLevel="1" x14ac:dyDescent="0.25">
      <c r="A238" s="227"/>
      <c r="B238" s="228"/>
      <c r="C238" s="238"/>
      <c r="D238" s="238"/>
      <c r="E238" s="238"/>
      <c r="F238" s="246"/>
      <c r="G238" s="76" t="str">
        <f t="shared" si="10"/>
        <v>AAAANw</v>
      </c>
      <c r="H238" s="935" t="s">
        <v>23</v>
      </c>
      <c r="I238" s="935" t="s">
        <v>23</v>
      </c>
      <c r="J238" s="935" t="s">
        <v>23</v>
      </c>
      <c r="K238" s="935" t="s">
        <v>23</v>
      </c>
      <c r="L238" s="935" t="s">
        <v>81</v>
      </c>
      <c r="M238" s="935" t="s">
        <v>68</v>
      </c>
      <c r="N238" s="76" t="b">
        <f>AND(COUNTIF(G239:$G$257,G238))</f>
        <v>0</v>
      </c>
      <c r="O238" s="703" t="s">
        <v>853</v>
      </c>
      <c r="AX238" s="237"/>
      <c r="AY238" s="229"/>
      <c r="AZ238" s="229"/>
      <c r="BA238" s="229"/>
    </row>
    <row r="239" spans="1:68" s="76" customFormat="1" ht="15" outlineLevel="1" x14ac:dyDescent="0.25">
      <c r="A239" s="227"/>
      <c r="B239" s="228"/>
      <c r="C239" s="238"/>
      <c r="D239" s="238"/>
      <c r="E239" s="238"/>
      <c r="F239" s="246"/>
      <c r="G239" s="76" t="str">
        <f t="shared" si="10"/>
        <v>AAANWb</v>
      </c>
      <c r="H239" s="935" t="s">
        <v>23</v>
      </c>
      <c r="I239" s="935" t="s">
        <v>23</v>
      </c>
      <c r="J239" s="935" t="s">
        <v>23</v>
      </c>
      <c r="K239" s="935" t="s">
        <v>81</v>
      </c>
      <c r="L239" s="935" t="s">
        <v>8</v>
      </c>
      <c r="M239" s="935" t="s">
        <v>71</v>
      </c>
      <c r="N239" s="76" t="b">
        <f>AND(COUNTIF(G240:$G$257,G239))</f>
        <v>0</v>
      </c>
      <c r="O239" s="703" t="s">
        <v>853</v>
      </c>
      <c r="AX239" s="237"/>
      <c r="AY239" s="229"/>
      <c r="AZ239" s="229"/>
      <c r="BA239" s="229"/>
    </row>
    <row r="240" spans="1:68" s="76" customFormat="1" ht="15" outlineLevel="1" x14ac:dyDescent="0.25">
      <c r="A240" s="227"/>
      <c r="B240" s="228"/>
      <c r="C240" s="238"/>
      <c r="D240" s="238"/>
      <c r="E240" s="238"/>
      <c r="F240" s="246"/>
      <c r="G240" s="76" t="str">
        <f t="shared" si="10"/>
        <v>AANWBa</v>
      </c>
      <c r="H240" s="935" t="s">
        <v>23</v>
      </c>
      <c r="I240" s="935" t="s">
        <v>23</v>
      </c>
      <c r="J240" s="935" t="s">
        <v>81</v>
      </c>
      <c r="K240" s="935" t="s">
        <v>8</v>
      </c>
      <c r="L240" s="935" t="s">
        <v>14</v>
      </c>
      <c r="M240" s="935" t="s">
        <v>74</v>
      </c>
      <c r="N240" s="76" t="b">
        <f>AND(COUNTIF(G241:$G$257,G240))</f>
        <v>0</v>
      </c>
      <c r="O240" s="703" t="s">
        <v>853</v>
      </c>
      <c r="AX240" s="237"/>
      <c r="AY240" s="229"/>
      <c r="AZ240" s="229"/>
      <c r="BA240" s="229"/>
    </row>
    <row r="241" spans="1:53" s="76" customFormat="1" ht="15" outlineLevel="1" x14ac:dyDescent="0.25">
      <c r="A241" s="227"/>
      <c r="B241" s="228"/>
      <c r="C241" s="238"/>
      <c r="D241" s="238"/>
      <c r="E241" s="238"/>
      <c r="F241" s="246"/>
      <c r="G241" s="76" t="str">
        <f t="shared" si="10"/>
        <v>AYWBAa</v>
      </c>
      <c r="H241" s="935" t="s">
        <v>23</v>
      </c>
      <c r="I241" s="935" t="s">
        <v>378</v>
      </c>
      <c r="J241" s="935" t="s">
        <v>8</v>
      </c>
      <c r="K241" s="935" t="s">
        <v>14</v>
      </c>
      <c r="L241" s="935" t="s">
        <v>23</v>
      </c>
      <c r="M241" s="935" t="s">
        <v>74</v>
      </c>
      <c r="N241" s="76" t="b">
        <f>AND(COUNTIF(G242:$G$257,G241))</f>
        <v>0</v>
      </c>
      <c r="O241" s="703" t="s">
        <v>853</v>
      </c>
      <c r="AX241" s="237"/>
      <c r="AY241" s="229"/>
      <c r="AZ241" s="229"/>
      <c r="BA241" s="229"/>
    </row>
    <row r="242" spans="1:53" s="76" customFormat="1" ht="15" outlineLevel="1" x14ac:dyDescent="0.25">
      <c r="A242" s="227"/>
      <c r="B242" s="228"/>
      <c r="C242" s="238"/>
      <c r="D242" s="238"/>
      <c r="E242" s="238"/>
      <c r="F242" s="246"/>
      <c r="G242" s="76" t="str">
        <f t="shared" si="10"/>
        <v>YYBAAa</v>
      </c>
      <c r="H242" s="935" t="s">
        <v>378</v>
      </c>
      <c r="I242" s="935" t="s">
        <v>378</v>
      </c>
      <c r="J242" s="935" t="s">
        <v>14</v>
      </c>
      <c r="K242" s="935" t="s">
        <v>23</v>
      </c>
      <c r="L242" s="935" t="s">
        <v>23</v>
      </c>
      <c r="M242" s="935" t="s">
        <v>74</v>
      </c>
      <c r="N242" s="76" t="b">
        <f>AND(COUNTIF(G243:$G$257,G242))</f>
        <v>0</v>
      </c>
      <c r="O242" s="703" t="s">
        <v>853</v>
      </c>
      <c r="AX242" s="237"/>
      <c r="AY242" s="229"/>
      <c r="AZ242" s="229"/>
      <c r="BA242" s="229"/>
    </row>
    <row r="243" spans="1:53" s="76" customFormat="1" ht="15" outlineLevel="1" x14ac:dyDescent="0.25">
      <c r="A243" s="227"/>
      <c r="B243" s="228"/>
      <c r="C243" s="238"/>
      <c r="D243" s="238"/>
      <c r="E243" s="238"/>
      <c r="F243" s="246"/>
      <c r="G243" s="76" t="str">
        <f t="shared" si="10"/>
        <v>YYAAAa</v>
      </c>
      <c r="H243" s="935" t="s">
        <v>378</v>
      </c>
      <c r="I243" s="935" t="s">
        <v>378</v>
      </c>
      <c r="J243" s="935" t="s">
        <v>23</v>
      </c>
      <c r="K243" s="935" t="s">
        <v>23</v>
      </c>
      <c r="L243" s="935" t="s">
        <v>23</v>
      </c>
      <c r="M243" s="935" t="s">
        <v>74</v>
      </c>
      <c r="N243" s="76" t="b">
        <f>AND(COUNTIF(G244:$G$257,G243))</f>
        <v>0</v>
      </c>
      <c r="O243" s="703" t="s">
        <v>853</v>
      </c>
      <c r="AX243" s="237"/>
      <c r="AY243" s="229"/>
      <c r="AZ243" s="229"/>
      <c r="BA243" s="229"/>
    </row>
    <row r="244" spans="1:53" s="76" customFormat="1" ht="15" outlineLevel="1" x14ac:dyDescent="0.25">
      <c r="A244" s="227"/>
      <c r="B244" s="228"/>
      <c r="C244" s="238"/>
      <c r="D244" s="238"/>
      <c r="E244" s="238"/>
      <c r="F244" s="246"/>
      <c r="G244" s="76" t="str">
        <f t="shared" si="10"/>
        <v>YAAAAa</v>
      </c>
      <c r="H244" s="935" t="s">
        <v>378</v>
      </c>
      <c r="I244" s="935" t="s">
        <v>23</v>
      </c>
      <c r="J244" s="935" t="s">
        <v>23</v>
      </c>
      <c r="K244" s="935" t="s">
        <v>23</v>
      </c>
      <c r="L244" s="935" t="s">
        <v>23</v>
      </c>
      <c r="M244" s="935" t="s">
        <v>74</v>
      </c>
      <c r="N244" s="76" t="b">
        <f>AND(COUNTIF(G245:$G$257,G244))</f>
        <v>0</v>
      </c>
      <c r="O244" s="703" t="s">
        <v>853</v>
      </c>
      <c r="AX244" s="237"/>
      <c r="AY244" s="229"/>
      <c r="AZ244" s="229"/>
      <c r="BA244" s="229"/>
    </row>
    <row r="245" spans="1:53" s="76" customFormat="1" ht="15" outlineLevel="1" x14ac:dyDescent="0.25">
      <c r="A245" s="227"/>
      <c r="B245" s="228"/>
      <c r="C245" s="238"/>
      <c r="D245" s="238"/>
      <c r="E245" s="238"/>
      <c r="F245" s="246"/>
      <c r="G245" s="76" t="str">
        <f t="shared" si="10"/>
        <v>YYWNWl</v>
      </c>
      <c r="H245" s="935" t="s">
        <v>378</v>
      </c>
      <c r="I245" s="935" t="s">
        <v>378</v>
      </c>
      <c r="J245" s="935" t="s">
        <v>8</v>
      </c>
      <c r="K245" s="935" t="s">
        <v>81</v>
      </c>
      <c r="L245" s="935" t="s">
        <v>8</v>
      </c>
      <c r="M245" s="935" t="s">
        <v>72</v>
      </c>
      <c r="N245" s="76" t="b">
        <f>AND(COUNTIF(G246:$G$257,G245))</f>
        <v>0</v>
      </c>
      <c r="O245" s="254" t="s">
        <v>923</v>
      </c>
      <c r="AX245" s="237"/>
      <c r="AY245" s="229"/>
      <c r="AZ245" s="229"/>
      <c r="BA245" s="229"/>
    </row>
    <row r="246" spans="1:53" s="76" customFormat="1" ht="15" outlineLevel="1" x14ac:dyDescent="0.25">
      <c r="A246" s="227"/>
      <c r="B246" s="228"/>
      <c r="C246" s="238"/>
      <c r="D246" s="238"/>
      <c r="E246" s="238"/>
      <c r="F246" s="246"/>
      <c r="G246" s="76" t="str">
        <f t="shared" si="10"/>
        <v>YYLWNw</v>
      </c>
      <c r="H246" s="935" t="s">
        <v>378</v>
      </c>
      <c r="I246" s="935" t="s">
        <v>378</v>
      </c>
      <c r="J246" s="935" t="s">
        <v>16</v>
      </c>
      <c r="K246" s="935" t="s">
        <v>8</v>
      </c>
      <c r="L246" s="935" t="s">
        <v>81</v>
      </c>
      <c r="M246" s="935" t="s">
        <v>68</v>
      </c>
      <c r="N246" s="76" t="b">
        <f>AND(COUNTIF(G247:$G$257,G246))</f>
        <v>0</v>
      </c>
      <c r="O246" s="254" t="s">
        <v>923</v>
      </c>
      <c r="AX246" s="237"/>
      <c r="AY246" s="229"/>
      <c r="AZ246" s="229"/>
      <c r="BA246" s="229"/>
    </row>
    <row r="247" spans="1:53" s="76" customFormat="1" ht="15" outlineLevel="1" x14ac:dyDescent="0.25">
      <c r="A247" s="227"/>
      <c r="B247" s="228"/>
      <c r="C247" s="238"/>
      <c r="D247" s="238"/>
      <c r="E247" s="238"/>
      <c r="F247" s="246"/>
      <c r="G247" s="76" t="str">
        <f t="shared" si="10"/>
        <v>YYWLWz</v>
      </c>
      <c r="H247" s="935" t="s">
        <v>378</v>
      </c>
      <c r="I247" s="935" t="s">
        <v>378</v>
      </c>
      <c r="J247" s="935" t="s">
        <v>8</v>
      </c>
      <c r="K247" s="935" t="s">
        <v>16</v>
      </c>
      <c r="L247" s="935" t="s">
        <v>8</v>
      </c>
      <c r="M247" s="935" t="s">
        <v>76</v>
      </c>
      <c r="N247" s="76" t="b">
        <f>AND(COUNTIF(G249:$G$257,G247))</f>
        <v>0</v>
      </c>
      <c r="O247" s="254" t="s">
        <v>923</v>
      </c>
      <c r="AX247" s="237"/>
      <c r="AY247" s="229"/>
      <c r="AZ247" s="229"/>
      <c r="BA247" s="229"/>
    </row>
    <row r="248" spans="1:53" s="76" customFormat="1" ht="15" outlineLevel="1" x14ac:dyDescent="0.25">
      <c r="A248" s="227"/>
      <c r="B248" s="228"/>
      <c r="C248" s="238"/>
      <c r="D248" s="238"/>
      <c r="E248" s="238"/>
      <c r="F248" s="246"/>
      <c r="G248" s="76" t="str">
        <f t="shared" si="10"/>
        <v>YYNWLw</v>
      </c>
      <c r="H248" s="935" t="s">
        <v>378</v>
      </c>
      <c r="I248" s="935" t="s">
        <v>378</v>
      </c>
      <c r="J248" s="935" t="s">
        <v>81</v>
      </c>
      <c r="K248" s="935" t="s">
        <v>8</v>
      </c>
      <c r="L248" s="935" t="s">
        <v>16</v>
      </c>
      <c r="M248" s="935" t="s">
        <v>68</v>
      </c>
      <c r="N248" s="76" t="b">
        <f>AND(COUNTIF(G250:$G$257,G248))</f>
        <v>0</v>
      </c>
      <c r="O248" s="254" t="s">
        <v>923</v>
      </c>
      <c r="AX248" s="237"/>
      <c r="AY248" s="229"/>
      <c r="AZ248" s="229"/>
      <c r="BA248" s="229"/>
    </row>
    <row r="249" spans="1:53" s="76" customFormat="1" ht="15" outlineLevel="1" x14ac:dyDescent="0.25">
      <c r="A249" s="227"/>
      <c r="B249" s="228"/>
      <c r="C249" s="238"/>
      <c r="D249" s="238"/>
      <c r="E249" s="238"/>
      <c r="F249" s="246"/>
      <c r="G249" s="76" t="str">
        <f t="shared" si="10"/>
        <v>AYAAAw</v>
      </c>
      <c r="H249" s="935" t="s">
        <v>23</v>
      </c>
      <c r="I249" s="935" t="s">
        <v>378</v>
      </c>
      <c r="J249" s="935" t="s">
        <v>23</v>
      </c>
      <c r="K249" s="935" t="s">
        <v>23</v>
      </c>
      <c r="L249" s="935" t="s">
        <v>23</v>
      </c>
      <c r="M249" s="935" t="s">
        <v>68</v>
      </c>
      <c r="N249" s="76" t="b">
        <f>AND(COUNTIF(G250:$G$257,G249))</f>
        <v>0</v>
      </c>
      <c r="O249" s="254" t="s">
        <v>924</v>
      </c>
      <c r="AX249" s="237"/>
      <c r="AY249" s="229"/>
      <c r="AZ249" s="229"/>
      <c r="BA249" s="229"/>
    </row>
    <row r="250" spans="1:53" s="76" customFormat="1" ht="15" outlineLevel="1" x14ac:dyDescent="0.25">
      <c r="A250" s="227"/>
      <c r="B250" s="228"/>
      <c r="C250" s="238"/>
      <c r="D250" s="238"/>
      <c r="E250" s="238"/>
      <c r="F250" s="246"/>
      <c r="G250" s="76" t="str">
        <f t="shared" si="10"/>
        <v>AAWAAa</v>
      </c>
      <c r="H250" s="935" t="s">
        <v>23</v>
      </c>
      <c r="I250" s="935" t="s">
        <v>23</v>
      </c>
      <c r="J250" s="935" t="s">
        <v>8</v>
      </c>
      <c r="K250" s="935" t="s">
        <v>23</v>
      </c>
      <c r="L250" s="935" t="s">
        <v>23</v>
      </c>
      <c r="M250" s="935" t="s">
        <v>74</v>
      </c>
      <c r="N250" s="76" t="b">
        <f>AND(COUNTIF(G251:$G$257,G250))</f>
        <v>0</v>
      </c>
      <c r="O250" s="254" t="s">
        <v>924</v>
      </c>
      <c r="AX250" s="237"/>
      <c r="AY250" s="229"/>
      <c r="AZ250" s="229"/>
      <c r="BA250" s="229"/>
    </row>
    <row r="251" spans="1:53" s="76" customFormat="1" ht="15" outlineLevel="1" x14ac:dyDescent="0.25">
      <c r="A251" s="227"/>
      <c r="B251" s="228"/>
      <c r="C251" s="238"/>
      <c r="D251" s="238"/>
      <c r="E251" s="238"/>
      <c r="F251" s="246"/>
      <c r="G251" s="76" t="str">
        <f t="shared" si="10"/>
        <v>AAAWAa</v>
      </c>
      <c r="H251" s="935" t="s">
        <v>23</v>
      </c>
      <c r="I251" s="935" t="s">
        <v>23</v>
      </c>
      <c r="J251" s="935" t="s">
        <v>23</v>
      </c>
      <c r="K251" s="935" t="s">
        <v>8</v>
      </c>
      <c r="L251" s="935" t="s">
        <v>23</v>
      </c>
      <c r="M251" s="935" t="s">
        <v>74</v>
      </c>
      <c r="N251" s="76" t="b">
        <f>AND(COUNTIF(G257:$G$257,G251))</f>
        <v>0</v>
      </c>
      <c r="O251" s="254" t="s">
        <v>924</v>
      </c>
      <c r="AX251" s="237"/>
      <c r="AY251" s="229"/>
      <c r="AZ251" s="229"/>
      <c r="BA251" s="229"/>
    </row>
    <row r="252" spans="1:53" s="76" customFormat="1" ht="15" outlineLevel="1" x14ac:dyDescent="0.25">
      <c r="A252" s="227"/>
      <c r="B252" s="228"/>
      <c r="C252" s="238"/>
      <c r="D252" s="238"/>
      <c r="E252" s="238"/>
      <c r="F252" s="246"/>
      <c r="G252" s="76" t="str">
        <f t="shared" si="10"/>
        <v>YAAAWa</v>
      </c>
      <c r="H252" s="935" t="s">
        <v>378</v>
      </c>
      <c r="I252" s="935" t="s">
        <v>23</v>
      </c>
      <c r="J252" s="935" t="s">
        <v>23</v>
      </c>
      <c r="K252" s="935" t="s">
        <v>23</v>
      </c>
      <c r="L252" s="935" t="s">
        <v>8</v>
      </c>
      <c r="M252" s="935" t="s">
        <v>74</v>
      </c>
      <c r="N252" s="76" t="b">
        <f>AND(COUNTIF(G$257:$G258,G252))</f>
        <v>0</v>
      </c>
      <c r="O252" s="254" t="s">
        <v>924</v>
      </c>
      <c r="AX252" s="237"/>
      <c r="AY252" s="229"/>
      <c r="AZ252" s="229"/>
      <c r="BA252" s="229"/>
    </row>
    <row r="253" spans="1:53" s="76" customFormat="1" ht="15" outlineLevel="1" x14ac:dyDescent="0.25">
      <c r="A253" s="227"/>
      <c r="B253" s="228"/>
      <c r="C253" s="238"/>
      <c r="D253" s="238"/>
      <c r="E253" s="238"/>
      <c r="F253" s="246"/>
      <c r="G253" s="76" t="str">
        <f t="shared" si="10"/>
        <v>YAAANw</v>
      </c>
      <c r="H253" s="935" t="s">
        <v>378</v>
      </c>
      <c r="I253" s="935" t="s">
        <v>23</v>
      </c>
      <c r="J253" s="935" t="s">
        <v>23</v>
      </c>
      <c r="K253" s="935" t="s">
        <v>23</v>
      </c>
      <c r="L253" s="935" t="s">
        <v>81</v>
      </c>
      <c r="M253" s="935" t="s">
        <v>68</v>
      </c>
      <c r="N253" s="76" t="b">
        <f>AND(COUNTIF(G$257:$G259,G253))</f>
        <v>0</v>
      </c>
      <c r="O253" s="254" t="s">
        <v>925</v>
      </c>
      <c r="AX253" s="237"/>
      <c r="AY253" s="229"/>
      <c r="AZ253" s="229"/>
      <c r="BA253" s="229"/>
    </row>
    <row r="254" spans="1:53" s="76" customFormat="1" ht="15" outlineLevel="1" x14ac:dyDescent="0.25">
      <c r="A254" s="227"/>
      <c r="B254" s="228"/>
      <c r="C254" s="238"/>
      <c r="D254" s="238"/>
      <c r="E254" s="238"/>
      <c r="F254" s="246"/>
      <c r="G254" s="76" t="str">
        <f t="shared" si="10"/>
        <v>AYAAAz</v>
      </c>
      <c r="H254" s="935" t="s">
        <v>23</v>
      </c>
      <c r="I254" s="935" t="s">
        <v>378</v>
      </c>
      <c r="J254" s="935" t="s">
        <v>23</v>
      </c>
      <c r="K254" s="935" t="s">
        <v>23</v>
      </c>
      <c r="L254" s="935" t="s">
        <v>23</v>
      </c>
      <c r="M254" s="935" t="s">
        <v>76</v>
      </c>
      <c r="N254" s="76" t="b">
        <f>AND(COUNTIF(G$257:$G260,G254))</f>
        <v>0</v>
      </c>
      <c r="O254" s="254" t="s">
        <v>925</v>
      </c>
      <c r="AX254" s="237"/>
      <c r="AY254" s="229"/>
      <c r="AZ254" s="229"/>
      <c r="BA254" s="229"/>
    </row>
    <row r="255" spans="1:53" s="76" customFormat="1" ht="15" outlineLevel="1" x14ac:dyDescent="0.25">
      <c r="A255" s="227"/>
      <c r="B255" s="228"/>
      <c r="C255" s="238"/>
      <c r="D255" s="238"/>
      <c r="E255" s="238"/>
      <c r="F255" s="246"/>
      <c r="G255" s="76" t="str">
        <f t="shared" si="10"/>
        <v>AYWAAa</v>
      </c>
      <c r="H255" s="935" t="s">
        <v>23</v>
      </c>
      <c r="I255" s="935" t="s">
        <v>378</v>
      </c>
      <c r="J255" s="935" t="s">
        <v>8</v>
      </c>
      <c r="K255" s="935" t="s">
        <v>23</v>
      </c>
      <c r="L255" s="935" t="s">
        <v>23</v>
      </c>
      <c r="M255" s="935" t="s">
        <v>74</v>
      </c>
      <c r="N255" s="76" t="b">
        <f>AND(COUNTIF(G$257:$G262,G255))</f>
        <v>0</v>
      </c>
      <c r="O255" s="254" t="s">
        <v>925</v>
      </c>
      <c r="AX255" s="237"/>
      <c r="AY255" s="229"/>
      <c r="AZ255" s="229"/>
      <c r="BA255" s="229"/>
    </row>
    <row r="256" spans="1:53" s="76" customFormat="1" ht="15" outlineLevel="1" x14ac:dyDescent="0.25">
      <c r="A256" s="227"/>
      <c r="B256" s="228"/>
      <c r="C256" s="238"/>
      <c r="D256" s="238"/>
      <c r="E256" s="238"/>
      <c r="F256" s="246"/>
      <c r="G256" s="76" t="str">
        <f t="shared" si="10"/>
        <v>AANWAa</v>
      </c>
      <c r="H256" s="935" t="s">
        <v>23</v>
      </c>
      <c r="I256" s="935" t="s">
        <v>23</v>
      </c>
      <c r="J256" s="935" t="s">
        <v>81</v>
      </c>
      <c r="K256" s="935" t="s">
        <v>8</v>
      </c>
      <c r="L256" s="935" t="s">
        <v>23</v>
      </c>
      <c r="M256" s="935" t="s">
        <v>74</v>
      </c>
      <c r="N256" s="76" t="b">
        <f>AND(COUNTIF(G$257:$G263,G256))</f>
        <v>0</v>
      </c>
      <c r="O256" s="254" t="s">
        <v>925</v>
      </c>
      <c r="AX256" s="237"/>
      <c r="AY256" s="229"/>
      <c r="AZ256" s="229"/>
      <c r="BA256" s="229"/>
    </row>
    <row r="257" spans="1:68" s="76" customFormat="1" ht="15" outlineLevel="1" x14ac:dyDescent="0.25">
      <c r="A257" s="227"/>
      <c r="B257" s="228"/>
      <c r="C257" s="238"/>
      <c r="D257" s="238"/>
      <c r="E257" s="238"/>
      <c r="F257" s="246"/>
      <c r="G257" s="76" t="str">
        <f t="shared" si="10"/>
        <v>AAANWa</v>
      </c>
      <c r="H257" s="935" t="s">
        <v>23</v>
      </c>
      <c r="I257" s="935" t="s">
        <v>23</v>
      </c>
      <c r="J257" s="935" t="s">
        <v>23</v>
      </c>
      <c r="K257" s="935" t="s">
        <v>81</v>
      </c>
      <c r="L257" s="935" t="s">
        <v>8</v>
      </c>
      <c r="M257" s="935" t="s">
        <v>74</v>
      </c>
      <c r="N257" s="76" t="b">
        <v>0</v>
      </c>
      <c r="O257" s="254" t="s">
        <v>925</v>
      </c>
      <c r="AX257" s="237"/>
      <c r="AY257" s="229"/>
      <c r="AZ257" s="229"/>
      <c r="BA257" s="229"/>
    </row>
    <row r="258" spans="1:68" s="76" customFormat="1" ht="15" customHeight="1" outlineLevel="1" x14ac:dyDescent="0.3">
      <c r="A258" s="227"/>
      <c r="B258" s="228"/>
      <c r="C258" s="238"/>
      <c r="D258" s="238"/>
      <c r="E258" s="238"/>
      <c r="F258" s="246"/>
      <c r="N258" s="666"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7" t="s">
        <v>1082</v>
      </c>
      <c r="I260" s="705" t="s">
        <v>1146</v>
      </c>
      <c r="J260" s="705"/>
      <c r="K260" s="705"/>
      <c r="L260" s="705"/>
      <c r="M260" s="705"/>
      <c r="N260" s="705"/>
      <c r="O260" s="299"/>
      <c r="P260" s="299"/>
      <c r="Q260" s="299"/>
      <c r="R260" s="299"/>
      <c r="S260" s="299"/>
      <c r="T260" s="299"/>
      <c r="U260" s="945" t="s">
        <v>1084</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88" customFormat="1" ht="15" outlineLevel="1" x14ac:dyDescent="0.25">
      <c r="A261" s="692"/>
      <c r="B261" s="689"/>
      <c r="C261" s="701"/>
      <c r="D261" s="701"/>
      <c r="E261" s="701"/>
      <c r="F261" s="705"/>
      <c r="G261" s="647"/>
      <c r="I261" s="1009">
        <v>1</v>
      </c>
      <c r="J261" s="1009">
        <v>1</v>
      </c>
      <c r="K261" s="1009">
        <v>1</v>
      </c>
      <c r="L261" s="1009">
        <v>1</v>
      </c>
      <c r="M261" s="1009">
        <v>1</v>
      </c>
      <c r="N261" s="1009">
        <v>1</v>
      </c>
      <c r="O261" s="1009">
        <v>1</v>
      </c>
      <c r="P261" s="1009">
        <v>1</v>
      </c>
      <c r="Q261" s="1009">
        <v>1</v>
      </c>
      <c r="R261" s="299"/>
      <c r="S261" s="299"/>
      <c r="T261" s="299"/>
      <c r="U261" s="945"/>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6"/>
      <c r="AY261" s="691"/>
      <c r="AZ261" s="691"/>
      <c r="BA261" s="691"/>
    </row>
    <row r="262" spans="1:68" s="76" customFormat="1" ht="15" outlineLevel="1" x14ac:dyDescent="0.25">
      <c r="A262" s="227"/>
      <c r="B262" s="228"/>
      <c r="C262" s="238"/>
      <c r="D262" s="238"/>
      <c r="E262" s="238"/>
      <c r="F262" s="246"/>
      <c r="G262" s="246" t="s">
        <v>838</v>
      </c>
      <c r="H262" s="76" t="s">
        <v>856</v>
      </c>
      <c r="I262" s="76" t="s">
        <v>422</v>
      </c>
      <c r="J262" s="76" t="s">
        <v>824</v>
      </c>
      <c r="K262" s="76" t="s">
        <v>825</v>
      </c>
      <c r="L262" s="76" t="s">
        <v>826</v>
      </c>
      <c r="M262" s="76" t="s">
        <v>827</v>
      </c>
      <c r="N262" s="76" t="s">
        <v>828</v>
      </c>
      <c r="O262" s="76" t="s">
        <v>829</v>
      </c>
      <c r="P262" s="76" t="s">
        <v>830</v>
      </c>
      <c r="Q262" s="76" t="s">
        <v>831</v>
      </c>
      <c r="S262" s="76" t="s">
        <v>1083</v>
      </c>
      <c r="T262" s="943" t="str">
        <f>G262</f>
        <v>season</v>
      </c>
      <c r="U262" s="688" t="s">
        <v>856</v>
      </c>
      <c r="V262" s="688" t="s">
        <v>422</v>
      </c>
      <c r="W262" s="688" t="s">
        <v>824</v>
      </c>
      <c r="X262" s="688" t="s">
        <v>825</v>
      </c>
      <c r="Y262" s="688" t="s">
        <v>826</v>
      </c>
      <c r="Z262" s="688" t="s">
        <v>827</v>
      </c>
      <c r="AA262" s="688" t="s">
        <v>828</v>
      </c>
      <c r="AB262" s="688" t="s">
        <v>829</v>
      </c>
      <c r="AC262" s="688" t="s">
        <v>830</v>
      </c>
      <c r="AD262" s="688" t="s">
        <v>831</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4">
        <v>0</v>
      </c>
      <c r="I263" s="944">
        <v>0</v>
      </c>
      <c r="J263" s="944">
        <v>0</v>
      </c>
      <c r="K263" s="944">
        <v>0</v>
      </c>
      <c r="L263" s="944">
        <v>0</v>
      </c>
      <c r="M263" s="944">
        <v>0</v>
      </c>
      <c r="N263" s="944">
        <v>0</v>
      </c>
      <c r="O263" s="944">
        <v>0</v>
      </c>
      <c r="P263" s="944">
        <v>0</v>
      </c>
      <c r="Q263" s="944">
        <v>0</v>
      </c>
      <c r="R263" s="299"/>
      <c r="S263" s="941" t="b">
        <v>0</v>
      </c>
      <c r="T263" s="943" t="str">
        <f t="shared" ref="T263:T295" si="14">G263</f>
        <v>AAAAAa</v>
      </c>
      <c r="U263" s="942">
        <f>IF($S263,H263/VLOOKUP($M225,CropResidue!$H$94:$L$110,5,FALSE)/VLOOKUP($M225,CropResidue!$H$94:$L$110,4,FALSE)/VLOOKUP($M225,CropResidue!$H$94:$L$110,2,FALSE)*VLOOKUP($M225,CropResidue!$G$153:$H$169,2,FALSE),Crop!H263)</f>
        <v>0</v>
      </c>
      <c r="V263" s="942">
        <f>IF($S263,I263/VLOOKUP($M225,CropResidue!$H$94:$L$110,5,FALSE)/VLOOKUP($M225,CropResidue!$H$94:$L$110,4,FALSE)/VLOOKUP($M225,CropResidue!$H$94:$L$110,2,FALSE)*VLOOKUP($M225,CropResidue!$G$153:$H$169,2,FALSE),Crop!I263)</f>
        <v>0</v>
      </c>
      <c r="W263" s="942">
        <f>IF($S263,J263/VLOOKUP($M225,CropResidue!$H$94:$L$110,5,FALSE)/VLOOKUP($M225,CropResidue!$H$94:$L$110,4,FALSE)/VLOOKUP($M225,CropResidue!$H$94:$L$110,2,FALSE)*VLOOKUP($M225,CropResidue!$G$153:$H$169,2,FALSE),Crop!J263)</f>
        <v>0</v>
      </c>
      <c r="X263" s="942">
        <f>IF($S263,K263/VLOOKUP($M225,CropResidue!$H$94:$L$110,5,FALSE)/VLOOKUP($M225,CropResidue!$H$94:$L$110,4,FALSE)/VLOOKUP($M225,CropResidue!$H$94:$L$110,2,FALSE)*VLOOKUP($M225,CropResidue!$G$153:$H$169,2,FALSE),Crop!K263)</f>
        <v>0</v>
      </c>
      <c r="Y263" s="942">
        <f>IF($S263,L263/VLOOKUP($M225,CropResidue!$H$94:$L$110,5,FALSE)/VLOOKUP($M225,CropResidue!$H$94:$L$110,4,FALSE)/VLOOKUP($M225,CropResidue!$H$94:$L$110,2,FALSE)*VLOOKUP($M225,CropResidue!$G$153:$H$169,2,FALSE),Crop!L263)</f>
        <v>0</v>
      </c>
      <c r="Z263" s="942">
        <f>IF($S263,M263/VLOOKUP($M225,CropResidue!$H$94:$L$110,5,FALSE)/VLOOKUP($M225,CropResidue!$H$94:$L$110,4,FALSE)/VLOOKUP($M225,CropResidue!$H$94:$L$110,2,FALSE)*VLOOKUP($M225,CropResidue!$G$153:$H$169,2,FALSE),Crop!M263)</f>
        <v>0</v>
      </c>
      <c r="AA263" s="942">
        <f>IF($S263,N263/VLOOKUP($M225,CropResidue!$H$94:$L$110,5,FALSE)/VLOOKUP($M225,CropResidue!$H$94:$L$110,4,FALSE)/VLOOKUP($M225,CropResidue!$H$94:$L$110,2,FALSE)*VLOOKUP($M225,CropResidue!$G$153:$H$169,2,FALSE),Crop!N263)</f>
        <v>0</v>
      </c>
      <c r="AB263" s="942">
        <f>IF($S263,O263/VLOOKUP($M225,CropResidue!$H$94:$L$110,5,FALSE)/VLOOKUP($M225,CropResidue!$H$94:$L$110,4,FALSE)/VLOOKUP($M225,CropResidue!$H$94:$L$110,2,FALSE)*VLOOKUP($M225,CropResidue!$G$153:$H$169,2,FALSE),Crop!O263)</f>
        <v>0</v>
      </c>
      <c r="AC263" s="942">
        <f>IF($S263,P263/VLOOKUP($M225,CropResidue!$H$94:$L$110,5,FALSE)/VLOOKUP($M225,CropResidue!$H$94:$L$110,4,FALSE)/VLOOKUP($M225,CropResidue!$H$94:$L$110,2,FALSE)*VLOOKUP($M225,CropResidue!$G$153:$H$169,2,FALSE),Crop!P263)</f>
        <v>0</v>
      </c>
      <c r="AD263" s="942">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5" t="str">
        <f t="shared" si="13"/>
        <v>YABABa</v>
      </c>
      <c r="H264" s="944">
        <v>0</v>
      </c>
      <c r="I264" s="944">
        <v>0</v>
      </c>
      <c r="J264" s="944">
        <v>0</v>
      </c>
      <c r="K264" s="944">
        <v>0</v>
      </c>
      <c r="L264" s="944">
        <v>0</v>
      </c>
      <c r="M264" s="944">
        <v>0</v>
      </c>
      <c r="N264" s="944">
        <v>0</v>
      </c>
      <c r="O264" s="944">
        <v>0</v>
      </c>
      <c r="P264" s="944">
        <v>0</v>
      </c>
      <c r="Q264" s="944">
        <v>0</v>
      </c>
      <c r="S264" s="941" t="b">
        <v>0</v>
      </c>
      <c r="T264" s="943" t="str">
        <f t="shared" si="14"/>
        <v>YABABa</v>
      </c>
      <c r="U264" s="942">
        <f>IF($S264,H264/VLOOKUP($M226,CropResidue!$H$94:$L$110,5,FALSE)/VLOOKUP($M226,CropResidue!$H$94:$L$110,4,FALSE)/VLOOKUP($M226,CropResidue!$H$94:$L$110,2,FALSE)*VLOOKUP($M226,CropResidue!$G$153:$H$169,2,FALSE),Crop!H264)</f>
        <v>0</v>
      </c>
      <c r="V264" s="942">
        <f>IF($S264,I264/VLOOKUP($M226,CropResidue!$H$94:$L$110,5,FALSE)/VLOOKUP($M226,CropResidue!$H$94:$L$110,4,FALSE)/VLOOKUP($M226,CropResidue!$H$94:$L$110,2,FALSE)*VLOOKUP($M226,CropResidue!$G$153:$H$169,2,FALSE),Crop!I264)</f>
        <v>0</v>
      </c>
      <c r="W264" s="942">
        <f>IF($S264,J264/VLOOKUP($M226,CropResidue!$H$94:$L$110,5,FALSE)/VLOOKUP($M226,CropResidue!$H$94:$L$110,4,FALSE)/VLOOKUP($M226,CropResidue!$H$94:$L$110,2,FALSE)*VLOOKUP($M226,CropResidue!$G$153:$H$169,2,FALSE),Crop!J264)</f>
        <v>0</v>
      </c>
      <c r="X264" s="942">
        <f>IF($S264,K264/VLOOKUP($M226,CropResidue!$H$94:$L$110,5,FALSE)/VLOOKUP($M226,CropResidue!$H$94:$L$110,4,FALSE)/VLOOKUP($M226,CropResidue!$H$94:$L$110,2,FALSE)*VLOOKUP($M226,CropResidue!$G$153:$H$169,2,FALSE),Crop!K264)</f>
        <v>0</v>
      </c>
      <c r="Y264" s="942">
        <f>IF($S264,L264/VLOOKUP($M226,CropResidue!$H$94:$L$110,5,FALSE)/VLOOKUP($M226,CropResidue!$H$94:$L$110,4,FALSE)/VLOOKUP($M226,CropResidue!$H$94:$L$110,2,FALSE)*VLOOKUP($M226,CropResidue!$G$153:$H$169,2,FALSE),Crop!L264)</f>
        <v>0</v>
      </c>
      <c r="Z264" s="942">
        <f>IF($S264,M264/VLOOKUP($M226,CropResidue!$H$94:$L$110,5,FALSE)/VLOOKUP($M226,CropResidue!$H$94:$L$110,4,FALSE)/VLOOKUP($M226,CropResidue!$H$94:$L$110,2,FALSE)*VLOOKUP($M226,CropResidue!$G$153:$H$169,2,FALSE),Crop!M264)</f>
        <v>0</v>
      </c>
      <c r="AA264" s="942">
        <f>IF($S264,N264/VLOOKUP($M226,CropResidue!$H$94:$L$110,5,FALSE)/VLOOKUP($M226,CropResidue!$H$94:$L$110,4,FALSE)/VLOOKUP($M226,CropResidue!$H$94:$L$110,2,FALSE)*VLOOKUP($M226,CropResidue!$G$153:$H$169,2,FALSE),Crop!N264)</f>
        <v>0</v>
      </c>
      <c r="AB264" s="942">
        <f>IF($S264,O264/VLOOKUP($M226,CropResidue!$H$94:$L$110,5,FALSE)/VLOOKUP($M226,CropResidue!$H$94:$L$110,4,FALSE)/VLOOKUP($M226,CropResidue!$H$94:$L$110,2,FALSE)*VLOOKUP($M226,CropResidue!$G$153:$H$169,2,FALSE),Crop!O264)</f>
        <v>0</v>
      </c>
      <c r="AC264" s="942">
        <f>IF($S264,P264/VLOOKUP($M226,CropResidue!$H$94:$L$110,5,FALSE)/VLOOKUP($M226,CropResidue!$H$94:$L$110,4,FALSE)/VLOOKUP($M226,CropResidue!$H$94:$L$110,2,FALSE)*VLOOKUP($M226,CropResidue!$G$153:$H$169,2,FALSE),Crop!P264)</f>
        <v>0</v>
      </c>
      <c r="AD264" s="942">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5" t="str">
        <f t="shared" si="13"/>
        <v>AYABAb</v>
      </c>
      <c r="H265" s="944">
        <v>0</v>
      </c>
      <c r="I265" s="944">
        <v>0</v>
      </c>
      <c r="J265" s="944">
        <v>0</v>
      </c>
      <c r="K265" s="944">
        <v>0</v>
      </c>
      <c r="L265" s="944">
        <v>0</v>
      </c>
      <c r="M265" s="944">
        <v>0</v>
      </c>
      <c r="N265" s="944">
        <v>0</v>
      </c>
      <c r="O265" s="944">
        <v>0</v>
      </c>
      <c r="P265" s="944">
        <v>0</v>
      </c>
      <c r="Q265" s="944">
        <v>0</v>
      </c>
      <c r="R265" s="299"/>
      <c r="S265" s="941" t="b">
        <v>0</v>
      </c>
      <c r="T265" s="943" t="str">
        <f t="shared" si="14"/>
        <v>AYABAb</v>
      </c>
      <c r="U265" s="942">
        <f>IF($S265,H265/VLOOKUP($M227,CropResidue!$H$94:$L$110,5,FALSE)/VLOOKUP($M227,CropResidue!$H$94:$L$110,4,FALSE)/VLOOKUP($M227,CropResidue!$H$94:$L$110,2,FALSE)*VLOOKUP($M227,CropResidue!$G$153:$H$169,2,FALSE),Crop!H265)</f>
        <v>0</v>
      </c>
      <c r="V265" s="942">
        <f>IF($S265,I265/VLOOKUP($M227,CropResidue!$H$94:$L$110,5,FALSE)/VLOOKUP($M227,CropResidue!$H$94:$L$110,4,FALSE)/VLOOKUP($M227,CropResidue!$H$94:$L$110,2,FALSE)*VLOOKUP($M227,CropResidue!$G$153:$H$169,2,FALSE),Crop!I265)</f>
        <v>0</v>
      </c>
      <c r="W265" s="942">
        <f>IF($S265,J265/VLOOKUP($M227,CropResidue!$H$94:$L$110,5,FALSE)/VLOOKUP($M227,CropResidue!$H$94:$L$110,4,FALSE)/VLOOKUP($M227,CropResidue!$H$94:$L$110,2,FALSE)*VLOOKUP($M227,CropResidue!$G$153:$H$169,2,FALSE),Crop!J265)</f>
        <v>0</v>
      </c>
      <c r="X265" s="942">
        <f>IF($S265,K265/VLOOKUP($M227,CropResidue!$H$94:$L$110,5,FALSE)/VLOOKUP($M227,CropResidue!$H$94:$L$110,4,FALSE)/VLOOKUP($M227,CropResidue!$H$94:$L$110,2,FALSE)*VLOOKUP($M227,CropResidue!$G$153:$H$169,2,FALSE),Crop!K265)</f>
        <v>0</v>
      </c>
      <c r="Y265" s="942">
        <f>IF($S265,L265/VLOOKUP($M227,CropResidue!$H$94:$L$110,5,FALSE)/VLOOKUP($M227,CropResidue!$H$94:$L$110,4,FALSE)/VLOOKUP($M227,CropResidue!$H$94:$L$110,2,FALSE)*VLOOKUP($M227,CropResidue!$G$153:$H$169,2,FALSE),Crop!L265)</f>
        <v>0</v>
      </c>
      <c r="Z265" s="942">
        <f>IF($S265,M265/VLOOKUP($M227,CropResidue!$H$94:$L$110,5,FALSE)/VLOOKUP($M227,CropResidue!$H$94:$L$110,4,FALSE)/VLOOKUP($M227,CropResidue!$H$94:$L$110,2,FALSE)*VLOOKUP($M227,CropResidue!$G$153:$H$169,2,FALSE),Crop!M265)</f>
        <v>0</v>
      </c>
      <c r="AA265" s="942">
        <f>IF($S265,N265/VLOOKUP($M227,CropResidue!$H$94:$L$110,5,FALSE)/VLOOKUP($M227,CropResidue!$H$94:$L$110,4,FALSE)/VLOOKUP($M227,CropResidue!$H$94:$L$110,2,FALSE)*VLOOKUP($M227,CropResidue!$G$153:$H$169,2,FALSE),Crop!N265)</f>
        <v>0</v>
      </c>
      <c r="AB265" s="942">
        <f>IF($S265,O265/VLOOKUP($M227,CropResidue!$H$94:$L$110,5,FALSE)/VLOOKUP($M227,CropResidue!$H$94:$L$110,4,FALSE)/VLOOKUP($M227,CropResidue!$H$94:$L$110,2,FALSE)*VLOOKUP($M227,CropResidue!$G$153:$H$169,2,FALSE),Crop!O265)</f>
        <v>0</v>
      </c>
      <c r="AC265" s="942">
        <f>IF($S265,P265/VLOOKUP($M227,CropResidue!$H$94:$L$110,5,FALSE)/VLOOKUP($M227,CropResidue!$H$94:$L$110,4,FALSE)/VLOOKUP($M227,CropResidue!$H$94:$L$110,2,FALSE)*VLOOKUP($M227,CropResidue!$G$153:$H$169,2,FALSE),Crop!P265)</f>
        <v>0</v>
      </c>
      <c r="AD265" s="942">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88" customFormat="1" ht="15" outlineLevel="1" x14ac:dyDescent="0.25">
      <c r="A266" s="692"/>
      <c r="B266" s="689"/>
      <c r="C266" s="701"/>
      <c r="D266" s="701"/>
      <c r="E266" s="701"/>
      <c r="F266" s="705"/>
      <c r="G266" s="705" t="str">
        <f t="shared" si="13"/>
        <v>AYABAbd</v>
      </c>
      <c r="H266" s="944">
        <v>0</v>
      </c>
      <c r="I266" s="944">
        <v>0</v>
      </c>
      <c r="J266" s="944">
        <v>0</v>
      </c>
      <c r="K266" s="944">
        <v>0</v>
      </c>
      <c r="L266" s="944">
        <v>0</v>
      </c>
      <c r="M266" s="944">
        <v>0</v>
      </c>
      <c r="N266" s="944">
        <v>0</v>
      </c>
      <c r="O266" s="944">
        <v>0</v>
      </c>
      <c r="P266" s="944">
        <v>0</v>
      </c>
      <c r="Q266" s="944">
        <v>0</v>
      </c>
      <c r="R266" s="299"/>
      <c r="S266" s="941" t="b">
        <v>0</v>
      </c>
      <c r="T266" s="943" t="str">
        <f t="shared" si="14"/>
        <v>AYABAbd</v>
      </c>
      <c r="U266" s="942">
        <f>IF($S266,H266/VLOOKUP($M228,CropResidue!$H$94:$L$110,5,FALSE)/VLOOKUP($M228,CropResidue!$H$94:$L$110,4,FALSE)/VLOOKUP($M228,CropResidue!$H$94:$L$110,2,FALSE)*VLOOKUP($M228,CropResidue!$G$153:$H$169,2,FALSE),Crop!H266)</f>
        <v>0</v>
      </c>
      <c r="V266" s="942">
        <f>IF($S266,I266/VLOOKUP($M228,CropResidue!$H$94:$L$110,5,FALSE)/VLOOKUP($M228,CropResidue!$H$94:$L$110,4,FALSE)/VLOOKUP($M228,CropResidue!$H$94:$L$110,2,FALSE)*VLOOKUP($M228,CropResidue!$G$153:$H$169,2,FALSE),Crop!I266)</f>
        <v>0</v>
      </c>
      <c r="W266" s="942">
        <f>IF($S266,J266/VLOOKUP($M228,CropResidue!$H$94:$L$110,5,FALSE)/VLOOKUP($M228,CropResidue!$H$94:$L$110,4,FALSE)/VLOOKUP($M228,CropResidue!$H$94:$L$110,2,FALSE)*VLOOKUP($M228,CropResidue!$G$153:$H$169,2,FALSE),Crop!J266)</f>
        <v>0</v>
      </c>
      <c r="X266" s="942">
        <f>IF($S266,K266/VLOOKUP($M228,CropResidue!$H$94:$L$110,5,FALSE)/VLOOKUP($M228,CropResidue!$H$94:$L$110,4,FALSE)/VLOOKUP($M228,CropResidue!$H$94:$L$110,2,FALSE)*VLOOKUP($M228,CropResidue!$G$153:$H$169,2,FALSE),Crop!K266)</f>
        <v>0</v>
      </c>
      <c r="Y266" s="942">
        <f>IF($S266,L266/VLOOKUP($M228,CropResidue!$H$94:$L$110,5,FALSE)/VLOOKUP($M228,CropResidue!$H$94:$L$110,4,FALSE)/VLOOKUP($M228,CropResidue!$H$94:$L$110,2,FALSE)*VLOOKUP($M228,CropResidue!$G$153:$H$169,2,FALSE),Crop!L266)</f>
        <v>0</v>
      </c>
      <c r="Z266" s="942">
        <f>IF($S266,M266/VLOOKUP($M228,CropResidue!$H$94:$L$110,5,FALSE)/VLOOKUP($M228,CropResidue!$H$94:$L$110,4,FALSE)/VLOOKUP($M228,CropResidue!$H$94:$L$110,2,FALSE)*VLOOKUP($M228,CropResidue!$G$153:$H$169,2,FALSE),Crop!M266)</f>
        <v>0</v>
      </c>
      <c r="AA266" s="942">
        <f>IF($S266,N266/VLOOKUP($M228,CropResidue!$H$94:$L$110,5,FALSE)/VLOOKUP($M228,CropResidue!$H$94:$L$110,4,FALSE)/VLOOKUP($M228,CropResidue!$H$94:$L$110,2,FALSE)*VLOOKUP($M228,CropResidue!$G$153:$H$169,2,FALSE),Crop!N266)</f>
        <v>0</v>
      </c>
      <c r="AB266" s="942">
        <f>IF($S266,O266/VLOOKUP($M228,CropResidue!$H$94:$L$110,5,FALSE)/VLOOKUP($M228,CropResidue!$H$94:$L$110,4,FALSE)/VLOOKUP($M228,CropResidue!$H$94:$L$110,2,FALSE)*VLOOKUP($M228,CropResidue!$G$153:$H$169,2,FALSE),Crop!O266)</f>
        <v>0</v>
      </c>
      <c r="AC266" s="942">
        <f>IF($S266,P266/VLOOKUP($M228,CropResidue!$H$94:$L$110,5,FALSE)/VLOOKUP($M228,CropResidue!$H$94:$L$110,4,FALSE)/VLOOKUP($M228,CropResidue!$H$94:$L$110,2,FALSE)*VLOOKUP($M228,CropResidue!$G$153:$H$169,2,FALSE),Crop!P266)</f>
        <v>0</v>
      </c>
      <c r="AD266" s="942">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6"/>
      <c r="AY266" s="691"/>
      <c r="AZ266" s="691"/>
      <c r="BA266" s="691"/>
    </row>
    <row r="267" spans="1:68" s="688" customFormat="1" ht="15" outlineLevel="1" x14ac:dyDescent="0.25">
      <c r="A267" s="692"/>
      <c r="B267" s="689"/>
      <c r="C267" s="701"/>
      <c r="D267" s="701"/>
      <c r="E267" s="701"/>
      <c r="F267" s="705"/>
      <c r="G267" s="705" t="str">
        <f t="shared" si="13"/>
        <v>YAOAOFa</v>
      </c>
      <c r="H267" s="944">
        <v>0</v>
      </c>
      <c r="I267" s="944">
        <v>0</v>
      </c>
      <c r="J267" s="944">
        <v>0</v>
      </c>
      <c r="K267" s="944">
        <v>0</v>
      </c>
      <c r="L267" s="944">
        <v>0</v>
      </c>
      <c r="M267" s="944">
        <v>0</v>
      </c>
      <c r="N267" s="944">
        <v>0</v>
      </c>
      <c r="O267" s="944">
        <v>0</v>
      </c>
      <c r="P267" s="944">
        <v>0</v>
      </c>
      <c r="Q267" s="944">
        <v>0</v>
      </c>
      <c r="S267" s="941" t="b">
        <v>0</v>
      </c>
      <c r="T267" s="943" t="str">
        <f t="shared" si="14"/>
        <v>YAOAOFa</v>
      </c>
      <c r="U267" s="942">
        <f>IF($S267,H267/VLOOKUP($M229,CropResidue!$H$94:$L$110,5,FALSE)/VLOOKUP($M229,CropResidue!$H$94:$L$110,4,FALSE)/VLOOKUP($M229,CropResidue!$H$94:$L$110,2,FALSE)*VLOOKUP($M229,CropResidue!$G$153:$H$169,2,FALSE),Crop!H267)</f>
        <v>0</v>
      </c>
      <c r="V267" s="942">
        <f>IF($S267,I267/VLOOKUP($M229,CropResidue!$H$94:$L$110,5,FALSE)/VLOOKUP($M229,CropResidue!$H$94:$L$110,4,FALSE)/VLOOKUP($M229,CropResidue!$H$94:$L$110,2,FALSE)*VLOOKUP($M229,CropResidue!$G$153:$H$169,2,FALSE),Crop!I267)</f>
        <v>0</v>
      </c>
      <c r="W267" s="942">
        <f>IF($S267,J267/VLOOKUP($M229,CropResidue!$H$94:$L$110,5,FALSE)/VLOOKUP($M229,CropResidue!$H$94:$L$110,4,FALSE)/VLOOKUP($M229,CropResidue!$H$94:$L$110,2,FALSE)*VLOOKUP($M229,CropResidue!$G$153:$H$169,2,FALSE),Crop!J267)</f>
        <v>0</v>
      </c>
      <c r="X267" s="942">
        <f>IF($S267,K267/VLOOKUP($M229,CropResidue!$H$94:$L$110,5,FALSE)/VLOOKUP($M229,CropResidue!$H$94:$L$110,4,FALSE)/VLOOKUP($M229,CropResidue!$H$94:$L$110,2,FALSE)*VLOOKUP($M229,CropResidue!$G$153:$H$169,2,FALSE),Crop!K267)</f>
        <v>0</v>
      </c>
      <c r="Y267" s="942">
        <f>IF($S267,L267/VLOOKUP($M229,CropResidue!$H$94:$L$110,5,FALSE)/VLOOKUP($M229,CropResidue!$H$94:$L$110,4,FALSE)/VLOOKUP($M229,CropResidue!$H$94:$L$110,2,FALSE)*VLOOKUP($M229,CropResidue!$G$153:$H$169,2,FALSE),Crop!L267)</f>
        <v>0</v>
      </c>
      <c r="Z267" s="942">
        <f>IF($S267,M267/VLOOKUP($M229,CropResidue!$H$94:$L$110,5,FALSE)/VLOOKUP($M229,CropResidue!$H$94:$L$110,4,FALSE)/VLOOKUP($M229,CropResidue!$H$94:$L$110,2,FALSE)*VLOOKUP($M229,CropResidue!$G$153:$H$169,2,FALSE),Crop!M267)</f>
        <v>0</v>
      </c>
      <c r="AA267" s="942">
        <f>IF($S267,N267/VLOOKUP($M229,CropResidue!$H$94:$L$110,5,FALSE)/VLOOKUP($M229,CropResidue!$H$94:$L$110,4,FALSE)/VLOOKUP($M229,CropResidue!$H$94:$L$110,2,FALSE)*VLOOKUP($M229,CropResidue!$G$153:$H$169,2,FALSE),Crop!N267)</f>
        <v>0</v>
      </c>
      <c r="AB267" s="942">
        <f>IF($S267,O267/VLOOKUP($M229,CropResidue!$H$94:$L$110,5,FALSE)/VLOOKUP($M229,CropResidue!$H$94:$L$110,4,FALSE)/VLOOKUP($M229,CropResidue!$H$94:$L$110,2,FALSE)*VLOOKUP($M229,CropResidue!$G$153:$H$169,2,FALSE),Crop!O267)</f>
        <v>0</v>
      </c>
      <c r="AC267" s="942">
        <f>IF($S267,P267/VLOOKUP($M229,CropResidue!$H$94:$L$110,5,FALSE)/VLOOKUP($M229,CropResidue!$H$94:$L$110,4,FALSE)/VLOOKUP($M229,CropResidue!$H$94:$L$110,2,FALSE)*VLOOKUP($M229,CropResidue!$G$153:$H$169,2,FALSE),Crop!P267)</f>
        <v>0</v>
      </c>
      <c r="AD267" s="942">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6"/>
      <c r="AY267" s="691"/>
      <c r="AZ267" s="691"/>
      <c r="BA267" s="691"/>
    </row>
    <row r="268" spans="1:68" s="688" customFormat="1" ht="15" outlineLevel="1" x14ac:dyDescent="0.25">
      <c r="A268" s="692"/>
      <c r="B268" s="689"/>
      <c r="C268" s="701"/>
      <c r="D268" s="701"/>
      <c r="E268" s="701"/>
      <c r="F268" s="705"/>
      <c r="G268" s="705" t="str">
        <f t="shared" si="13"/>
        <v>AYAOAof</v>
      </c>
      <c r="H268" s="944">
        <v>0</v>
      </c>
      <c r="I268" s="944">
        <v>0</v>
      </c>
      <c r="J268" s="944">
        <v>0</v>
      </c>
      <c r="K268" s="944">
        <v>0</v>
      </c>
      <c r="L268" s="944">
        <v>0</v>
      </c>
      <c r="M268" s="944">
        <v>0</v>
      </c>
      <c r="N268" s="944">
        <v>0</v>
      </c>
      <c r="O268" s="944">
        <v>0</v>
      </c>
      <c r="P268" s="944">
        <v>0</v>
      </c>
      <c r="Q268" s="944">
        <v>0</v>
      </c>
      <c r="R268" s="299"/>
      <c r="S268" s="941" t="b">
        <v>0</v>
      </c>
      <c r="T268" s="943" t="str">
        <f t="shared" si="14"/>
        <v>AYAOAof</v>
      </c>
      <c r="U268" s="942">
        <f>IF($S268,H268/VLOOKUP($M230,CropResidue!$H$94:$L$110,5,FALSE)/VLOOKUP($M230,CropResidue!$H$94:$L$110,4,FALSE)/VLOOKUP($M230,CropResidue!$H$94:$L$110,2,FALSE)*VLOOKUP($M230,CropResidue!$G$153:$H$169,2,FALSE),Crop!H268)</f>
        <v>0</v>
      </c>
      <c r="V268" s="942">
        <f>IF($S268,I268/VLOOKUP($M230,CropResidue!$H$94:$L$110,5,FALSE)/VLOOKUP($M230,CropResidue!$H$94:$L$110,4,FALSE)/VLOOKUP($M230,CropResidue!$H$94:$L$110,2,FALSE)*VLOOKUP($M230,CropResidue!$G$153:$H$169,2,FALSE),Crop!I268)</f>
        <v>0</v>
      </c>
      <c r="W268" s="942">
        <f>IF($S268,J268/VLOOKUP($M230,CropResidue!$H$94:$L$110,5,FALSE)/VLOOKUP($M230,CropResidue!$H$94:$L$110,4,FALSE)/VLOOKUP($M230,CropResidue!$H$94:$L$110,2,FALSE)*VLOOKUP($M230,CropResidue!$G$153:$H$169,2,FALSE),Crop!J268)</f>
        <v>0</v>
      </c>
      <c r="X268" s="942">
        <f>IF($S268,K268/VLOOKUP($M230,CropResidue!$H$94:$L$110,5,FALSE)/VLOOKUP($M230,CropResidue!$H$94:$L$110,4,FALSE)/VLOOKUP($M230,CropResidue!$H$94:$L$110,2,FALSE)*VLOOKUP($M230,CropResidue!$G$153:$H$169,2,FALSE),Crop!K268)</f>
        <v>0</v>
      </c>
      <c r="Y268" s="942">
        <f>IF($S268,L268/VLOOKUP($M230,CropResidue!$H$94:$L$110,5,FALSE)/VLOOKUP($M230,CropResidue!$H$94:$L$110,4,FALSE)/VLOOKUP($M230,CropResidue!$H$94:$L$110,2,FALSE)*VLOOKUP($M230,CropResidue!$G$153:$H$169,2,FALSE),Crop!L268)</f>
        <v>0</v>
      </c>
      <c r="Z268" s="942">
        <f>IF($S268,M268/VLOOKUP($M230,CropResidue!$H$94:$L$110,5,FALSE)/VLOOKUP($M230,CropResidue!$H$94:$L$110,4,FALSE)/VLOOKUP($M230,CropResidue!$H$94:$L$110,2,FALSE)*VLOOKUP($M230,CropResidue!$G$153:$H$169,2,FALSE),Crop!M268)</f>
        <v>0</v>
      </c>
      <c r="AA268" s="942">
        <f>IF($S268,N268/VLOOKUP($M230,CropResidue!$H$94:$L$110,5,FALSE)/VLOOKUP($M230,CropResidue!$H$94:$L$110,4,FALSE)/VLOOKUP($M230,CropResidue!$H$94:$L$110,2,FALSE)*VLOOKUP($M230,CropResidue!$G$153:$H$169,2,FALSE),Crop!N268)</f>
        <v>0</v>
      </c>
      <c r="AB268" s="942">
        <f>IF($S268,O268/VLOOKUP($M230,CropResidue!$H$94:$L$110,5,FALSE)/VLOOKUP($M230,CropResidue!$H$94:$L$110,4,FALSE)/VLOOKUP($M230,CropResidue!$H$94:$L$110,2,FALSE)*VLOOKUP($M230,CropResidue!$G$153:$H$169,2,FALSE),Crop!O268)</f>
        <v>0</v>
      </c>
      <c r="AC268" s="942">
        <f>IF($S268,P268/VLOOKUP($M230,CropResidue!$H$94:$L$110,5,FALSE)/VLOOKUP($M230,CropResidue!$H$94:$L$110,4,FALSE)/VLOOKUP($M230,CropResidue!$H$94:$L$110,2,FALSE)*VLOOKUP($M230,CropResidue!$G$153:$H$169,2,FALSE),Crop!P268)</f>
        <v>0</v>
      </c>
      <c r="AD268" s="942">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3"/>
        <v>YYNBNb</v>
      </c>
      <c r="H269" s="944">
        <v>0</v>
      </c>
      <c r="I269" s="944">
        <v>0</v>
      </c>
      <c r="J269" s="944">
        <v>0</v>
      </c>
      <c r="K269" s="944">
        <v>0</v>
      </c>
      <c r="L269" s="944">
        <v>0</v>
      </c>
      <c r="M269" s="944">
        <v>0</v>
      </c>
      <c r="N269" s="944">
        <v>0</v>
      </c>
      <c r="O269" s="944">
        <v>0</v>
      </c>
      <c r="P269" s="944">
        <v>0</v>
      </c>
      <c r="Q269" s="944">
        <v>0</v>
      </c>
      <c r="S269" s="941" t="b">
        <v>0</v>
      </c>
      <c r="T269" s="943" t="str">
        <f t="shared" si="14"/>
        <v>YYNBNb</v>
      </c>
      <c r="U269" s="942">
        <f>IF($S269,H269/VLOOKUP($M231,CropResidue!$H$94:$L$110,5,FALSE)/VLOOKUP($M231,CropResidue!$H$94:$L$110,4,FALSE)/VLOOKUP($M231,CropResidue!$H$94:$L$110,2,FALSE)*VLOOKUP($M231,CropResidue!$G$153:$H$169,2,FALSE),Crop!H269)</f>
        <v>0</v>
      </c>
      <c r="V269" s="942">
        <f>IF($S269,I269/VLOOKUP($M231,CropResidue!$H$94:$L$110,5,FALSE)/VLOOKUP($M231,CropResidue!$H$94:$L$110,4,FALSE)/VLOOKUP($M231,CropResidue!$H$94:$L$110,2,FALSE)*VLOOKUP($M231,CropResidue!$G$153:$H$169,2,FALSE),Crop!I269)</f>
        <v>0</v>
      </c>
      <c r="W269" s="942">
        <f>IF($S269,J269/VLOOKUP($M231,CropResidue!$H$94:$L$110,5,FALSE)/VLOOKUP($M231,CropResidue!$H$94:$L$110,4,FALSE)/VLOOKUP($M231,CropResidue!$H$94:$L$110,2,FALSE)*VLOOKUP($M231,CropResidue!$G$153:$H$169,2,FALSE),Crop!J269)</f>
        <v>0</v>
      </c>
      <c r="X269" s="942">
        <f>IF($S269,K269/VLOOKUP($M231,CropResidue!$H$94:$L$110,5,FALSE)/VLOOKUP($M231,CropResidue!$H$94:$L$110,4,FALSE)/VLOOKUP($M231,CropResidue!$H$94:$L$110,2,FALSE)*VLOOKUP($M231,CropResidue!$G$153:$H$169,2,FALSE),Crop!K269)</f>
        <v>0</v>
      </c>
      <c r="Y269" s="942">
        <f>IF($S269,L269/VLOOKUP($M231,CropResidue!$H$94:$L$110,5,FALSE)/VLOOKUP($M231,CropResidue!$H$94:$L$110,4,FALSE)/VLOOKUP($M231,CropResidue!$H$94:$L$110,2,FALSE)*VLOOKUP($M231,CropResidue!$G$153:$H$169,2,FALSE),Crop!L269)</f>
        <v>0</v>
      </c>
      <c r="Z269" s="942">
        <f>IF($S269,M269/VLOOKUP($M231,CropResidue!$H$94:$L$110,5,FALSE)/VLOOKUP($M231,CropResidue!$H$94:$L$110,4,FALSE)/VLOOKUP($M231,CropResidue!$H$94:$L$110,2,FALSE)*VLOOKUP($M231,CropResidue!$G$153:$H$169,2,FALSE),Crop!M269)</f>
        <v>0</v>
      </c>
      <c r="AA269" s="942">
        <f>IF($S269,N269/VLOOKUP($M231,CropResidue!$H$94:$L$110,5,FALSE)/VLOOKUP($M231,CropResidue!$H$94:$L$110,4,FALSE)/VLOOKUP($M231,CropResidue!$H$94:$L$110,2,FALSE)*VLOOKUP($M231,CropResidue!$G$153:$H$169,2,FALSE),Crop!N269)</f>
        <v>0</v>
      </c>
      <c r="AB269" s="942">
        <f>IF($S269,O269/VLOOKUP($M231,CropResidue!$H$94:$L$110,5,FALSE)/VLOOKUP($M231,CropResidue!$H$94:$L$110,4,FALSE)/VLOOKUP($M231,CropResidue!$H$94:$L$110,2,FALSE)*VLOOKUP($M231,CropResidue!$G$153:$H$169,2,FALSE),Crop!O269)</f>
        <v>0</v>
      </c>
      <c r="AC269" s="942">
        <f>IF($S269,P269/VLOOKUP($M231,CropResidue!$H$94:$L$110,5,FALSE)/VLOOKUP($M231,CropResidue!$H$94:$L$110,4,FALSE)/VLOOKUP($M231,CropResidue!$H$94:$L$110,2,FALSE)*VLOOKUP($M231,CropResidue!$G$153:$H$169,2,FALSE),Crop!P269)</f>
        <v>0</v>
      </c>
      <c r="AD269" s="942">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3"/>
        <v>YYBNBz</v>
      </c>
      <c r="H270" s="944">
        <v>0</v>
      </c>
      <c r="I270" s="944">
        <v>0</v>
      </c>
      <c r="J270" s="944">
        <v>0</v>
      </c>
      <c r="K270" s="944">
        <v>0</v>
      </c>
      <c r="L270" s="944">
        <v>0</v>
      </c>
      <c r="M270" s="944">
        <v>0</v>
      </c>
      <c r="N270" s="944">
        <v>0</v>
      </c>
      <c r="O270" s="944">
        <v>0</v>
      </c>
      <c r="P270" s="944">
        <v>0</v>
      </c>
      <c r="Q270" s="944">
        <v>0</v>
      </c>
      <c r="R270" s="299"/>
      <c r="S270" s="941" t="b">
        <v>0</v>
      </c>
      <c r="T270" s="943" t="str">
        <f t="shared" si="14"/>
        <v>YYBNBz</v>
      </c>
      <c r="U270" s="942">
        <f>IF($S270,H270/VLOOKUP($M232,CropResidue!$H$94:$L$110,5,FALSE)/VLOOKUP($M232,CropResidue!$H$94:$L$110,4,FALSE)/VLOOKUP($M232,CropResidue!$H$94:$L$110,2,FALSE)*VLOOKUP($M232,CropResidue!$G$153:$H$169,2,FALSE),Crop!H270)</f>
        <v>0</v>
      </c>
      <c r="V270" s="942">
        <f>IF($S270,I270/VLOOKUP($M232,CropResidue!$H$94:$L$110,5,FALSE)/VLOOKUP($M232,CropResidue!$H$94:$L$110,4,FALSE)/VLOOKUP($M232,CropResidue!$H$94:$L$110,2,FALSE)*VLOOKUP($M232,CropResidue!$G$153:$H$169,2,FALSE),Crop!I270)</f>
        <v>0</v>
      </c>
      <c r="W270" s="942">
        <f>IF($S270,J270/VLOOKUP($M232,CropResidue!$H$94:$L$110,5,FALSE)/VLOOKUP($M232,CropResidue!$H$94:$L$110,4,FALSE)/VLOOKUP($M232,CropResidue!$H$94:$L$110,2,FALSE)*VLOOKUP($M232,CropResidue!$G$153:$H$169,2,FALSE),Crop!J270)</f>
        <v>0</v>
      </c>
      <c r="X270" s="942">
        <f>IF($S270,K270/VLOOKUP($M232,CropResidue!$H$94:$L$110,5,FALSE)/VLOOKUP($M232,CropResidue!$H$94:$L$110,4,FALSE)/VLOOKUP($M232,CropResidue!$H$94:$L$110,2,FALSE)*VLOOKUP($M232,CropResidue!$G$153:$H$169,2,FALSE),Crop!K270)</f>
        <v>0</v>
      </c>
      <c r="Y270" s="942">
        <f>IF($S270,L270/VLOOKUP($M232,CropResidue!$H$94:$L$110,5,FALSE)/VLOOKUP($M232,CropResidue!$H$94:$L$110,4,FALSE)/VLOOKUP($M232,CropResidue!$H$94:$L$110,2,FALSE)*VLOOKUP($M232,CropResidue!$G$153:$H$169,2,FALSE),Crop!L270)</f>
        <v>0</v>
      </c>
      <c r="Z270" s="942">
        <f>IF($S270,M270/VLOOKUP($M232,CropResidue!$H$94:$L$110,5,FALSE)/VLOOKUP($M232,CropResidue!$H$94:$L$110,4,FALSE)/VLOOKUP($M232,CropResidue!$H$94:$L$110,2,FALSE)*VLOOKUP($M232,CropResidue!$G$153:$H$169,2,FALSE),Crop!M270)</f>
        <v>0</v>
      </c>
      <c r="AA270" s="942">
        <f>IF($S270,N270/VLOOKUP($M232,CropResidue!$H$94:$L$110,5,FALSE)/VLOOKUP($M232,CropResidue!$H$94:$L$110,4,FALSE)/VLOOKUP($M232,CropResidue!$H$94:$L$110,2,FALSE)*VLOOKUP($M232,CropResidue!$G$153:$H$169,2,FALSE),Crop!N270)</f>
        <v>0</v>
      </c>
      <c r="AB270" s="942">
        <f>IF($S270,O270/VLOOKUP($M232,CropResidue!$H$94:$L$110,5,FALSE)/VLOOKUP($M232,CropResidue!$H$94:$L$110,4,FALSE)/VLOOKUP($M232,CropResidue!$H$94:$L$110,2,FALSE)*VLOOKUP($M232,CropResidue!$G$153:$H$169,2,FALSE),Crop!O270)</f>
        <v>0</v>
      </c>
      <c r="AC270" s="942">
        <f>IF($S270,P270/VLOOKUP($M232,CropResidue!$H$94:$L$110,5,FALSE)/VLOOKUP($M232,CropResidue!$H$94:$L$110,4,FALSE)/VLOOKUP($M232,CropResidue!$H$94:$L$110,2,FALSE)*VLOOKUP($M232,CropResidue!$G$153:$H$169,2,FALSE),Crop!P270)</f>
        <v>0</v>
      </c>
      <c r="AD270" s="942">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5" t="str">
        <f t="shared" si="13"/>
        <v>YYBNBr</v>
      </c>
      <c r="H271" s="944">
        <v>0</v>
      </c>
      <c r="I271" s="944">
        <v>0</v>
      </c>
      <c r="J271" s="944">
        <v>0</v>
      </c>
      <c r="K271" s="944">
        <v>0</v>
      </c>
      <c r="L271" s="944">
        <v>0</v>
      </c>
      <c r="M271" s="944">
        <v>0</v>
      </c>
      <c r="N271" s="944">
        <v>0</v>
      </c>
      <c r="O271" s="944">
        <v>0</v>
      </c>
      <c r="P271" s="944">
        <v>0</v>
      </c>
      <c r="Q271" s="944">
        <v>0</v>
      </c>
      <c r="R271" s="299"/>
      <c r="S271" s="941" t="b">
        <v>0</v>
      </c>
      <c r="T271" s="943" t="str">
        <f t="shared" si="14"/>
        <v>YYBNBr</v>
      </c>
      <c r="U271" s="942">
        <f>IF($S271,H271/VLOOKUP($M233,CropResidue!$H$94:$L$110,5,FALSE)/VLOOKUP($M233,CropResidue!$H$94:$L$110,4,FALSE)/VLOOKUP($M233,CropResidue!$H$94:$L$110,2,FALSE)*VLOOKUP($M233,CropResidue!$G$153:$H$169,2,FALSE),Crop!H271)</f>
        <v>0</v>
      </c>
      <c r="V271" s="942">
        <f>IF($S271,I271/VLOOKUP($M233,CropResidue!$H$94:$L$110,5,FALSE)/VLOOKUP($M233,CropResidue!$H$94:$L$110,4,FALSE)/VLOOKUP($M233,CropResidue!$H$94:$L$110,2,FALSE)*VLOOKUP($M233,CropResidue!$G$153:$H$169,2,FALSE),Crop!I271)</f>
        <v>0</v>
      </c>
      <c r="W271" s="942">
        <f>IF($S271,J271/VLOOKUP($M233,CropResidue!$H$94:$L$110,5,FALSE)/VLOOKUP($M233,CropResidue!$H$94:$L$110,4,FALSE)/VLOOKUP($M233,CropResidue!$H$94:$L$110,2,FALSE)*VLOOKUP($M233,CropResidue!$G$153:$H$169,2,FALSE),Crop!J271)</f>
        <v>0</v>
      </c>
      <c r="X271" s="942">
        <f>IF($S271,K271/VLOOKUP($M233,CropResidue!$H$94:$L$110,5,FALSE)/VLOOKUP($M233,CropResidue!$H$94:$L$110,4,FALSE)/VLOOKUP($M233,CropResidue!$H$94:$L$110,2,FALSE)*VLOOKUP($M233,CropResidue!$G$153:$H$169,2,FALSE),Crop!K271)</f>
        <v>0</v>
      </c>
      <c r="Y271" s="942">
        <f>IF($S271,L271/VLOOKUP($M233,CropResidue!$H$94:$L$110,5,FALSE)/VLOOKUP($M233,CropResidue!$H$94:$L$110,4,FALSE)/VLOOKUP($M233,CropResidue!$H$94:$L$110,2,FALSE)*VLOOKUP($M233,CropResidue!$G$153:$H$169,2,FALSE),Crop!L271)</f>
        <v>0</v>
      </c>
      <c r="Z271" s="942">
        <f>IF($S271,M271/VLOOKUP($M233,CropResidue!$H$94:$L$110,5,FALSE)/VLOOKUP($M233,CropResidue!$H$94:$L$110,4,FALSE)/VLOOKUP($M233,CropResidue!$H$94:$L$110,2,FALSE)*VLOOKUP($M233,CropResidue!$G$153:$H$169,2,FALSE),Crop!M271)</f>
        <v>0</v>
      </c>
      <c r="AA271" s="942">
        <f>IF($S271,N271/VLOOKUP($M233,CropResidue!$H$94:$L$110,5,FALSE)/VLOOKUP($M233,CropResidue!$H$94:$L$110,4,FALSE)/VLOOKUP($M233,CropResidue!$H$94:$L$110,2,FALSE)*VLOOKUP($M233,CropResidue!$G$153:$H$169,2,FALSE),Crop!N271)</f>
        <v>0</v>
      </c>
      <c r="AB271" s="942">
        <f>IF($S271,O271/VLOOKUP($M233,CropResidue!$H$94:$L$110,5,FALSE)/VLOOKUP($M233,CropResidue!$H$94:$L$110,4,FALSE)/VLOOKUP($M233,CropResidue!$H$94:$L$110,2,FALSE)*VLOOKUP($M233,CropResidue!$G$153:$H$169,2,FALSE),Crop!O271)</f>
        <v>0</v>
      </c>
      <c r="AC271" s="942">
        <f>IF($S271,P271/VLOOKUP($M233,CropResidue!$H$94:$L$110,5,FALSE)/VLOOKUP($M233,CropResidue!$H$94:$L$110,4,FALSE)/VLOOKUP($M233,CropResidue!$H$94:$L$110,2,FALSE)*VLOOKUP($M233,CropResidue!$G$153:$H$169,2,FALSE),Crop!P271)</f>
        <v>0</v>
      </c>
      <c r="AD271" s="942">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5" t="str">
        <f t="shared" si="13"/>
        <v>YYNWBr</v>
      </c>
      <c r="H272" s="944">
        <v>0</v>
      </c>
      <c r="I272" s="944">
        <v>0</v>
      </c>
      <c r="J272" s="944">
        <v>0</v>
      </c>
      <c r="K272" s="944">
        <v>0</v>
      </c>
      <c r="L272" s="944">
        <v>0</v>
      </c>
      <c r="M272" s="944">
        <v>0</v>
      </c>
      <c r="N272" s="944">
        <v>0</v>
      </c>
      <c r="O272" s="944">
        <v>0</v>
      </c>
      <c r="P272" s="944">
        <v>0</v>
      </c>
      <c r="Q272" s="944">
        <v>0</v>
      </c>
      <c r="R272" s="299"/>
      <c r="S272" s="941" t="b">
        <v>0</v>
      </c>
      <c r="T272" s="943" t="str">
        <f t="shared" si="14"/>
        <v>YYNWBr</v>
      </c>
      <c r="U272" s="942">
        <f>IF($S272,H272/VLOOKUP($M234,CropResidue!$H$94:$L$110,5,FALSE)/VLOOKUP($M234,CropResidue!$H$94:$L$110,4,FALSE)/VLOOKUP($M234,CropResidue!$H$94:$L$110,2,FALSE)*VLOOKUP($M234,CropResidue!$G$153:$H$169,2,FALSE),Crop!H272)</f>
        <v>0</v>
      </c>
      <c r="V272" s="942">
        <f>IF($S272,I272/VLOOKUP($M234,CropResidue!$H$94:$L$110,5,FALSE)/VLOOKUP($M234,CropResidue!$H$94:$L$110,4,FALSE)/VLOOKUP($M234,CropResidue!$H$94:$L$110,2,FALSE)*VLOOKUP($M234,CropResidue!$G$153:$H$169,2,FALSE),Crop!I272)</f>
        <v>0</v>
      </c>
      <c r="W272" s="942">
        <f>IF($S272,J272/VLOOKUP($M234,CropResidue!$H$94:$L$110,5,FALSE)/VLOOKUP($M234,CropResidue!$H$94:$L$110,4,FALSE)/VLOOKUP($M234,CropResidue!$H$94:$L$110,2,FALSE)*VLOOKUP($M234,CropResidue!$G$153:$H$169,2,FALSE),Crop!J272)</f>
        <v>0</v>
      </c>
      <c r="X272" s="942">
        <f>IF($S272,K272/VLOOKUP($M234,CropResidue!$H$94:$L$110,5,FALSE)/VLOOKUP($M234,CropResidue!$H$94:$L$110,4,FALSE)/VLOOKUP($M234,CropResidue!$H$94:$L$110,2,FALSE)*VLOOKUP($M234,CropResidue!$G$153:$H$169,2,FALSE),Crop!K272)</f>
        <v>0</v>
      </c>
      <c r="Y272" s="942">
        <f>IF($S272,L272/VLOOKUP($M234,CropResidue!$H$94:$L$110,5,FALSE)/VLOOKUP($M234,CropResidue!$H$94:$L$110,4,FALSE)/VLOOKUP($M234,CropResidue!$H$94:$L$110,2,FALSE)*VLOOKUP($M234,CropResidue!$G$153:$H$169,2,FALSE),Crop!L272)</f>
        <v>0</v>
      </c>
      <c r="Z272" s="942">
        <f>IF($S272,M272/VLOOKUP($M234,CropResidue!$H$94:$L$110,5,FALSE)/VLOOKUP($M234,CropResidue!$H$94:$L$110,4,FALSE)/VLOOKUP($M234,CropResidue!$H$94:$L$110,2,FALSE)*VLOOKUP($M234,CropResidue!$G$153:$H$169,2,FALSE),Crop!M272)</f>
        <v>0</v>
      </c>
      <c r="AA272" s="942">
        <f>IF($S272,N272/VLOOKUP($M234,CropResidue!$H$94:$L$110,5,FALSE)/VLOOKUP($M234,CropResidue!$H$94:$L$110,4,FALSE)/VLOOKUP($M234,CropResidue!$H$94:$L$110,2,FALSE)*VLOOKUP($M234,CropResidue!$G$153:$H$169,2,FALSE),Crop!N272)</f>
        <v>0</v>
      </c>
      <c r="AB272" s="942">
        <f>IF($S272,O272/VLOOKUP($M234,CropResidue!$H$94:$L$110,5,FALSE)/VLOOKUP($M234,CropResidue!$H$94:$L$110,4,FALSE)/VLOOKUP($M234,CropResidue!$H$94:$L$110,2,FALSE)*VLOOKUP($M234,CropResidue!$G$153:$H$169,2,FALSE),Crop!O272)</f>
        <v>0</v>
      </c>
      <c r="AC272" s="942">
        <f>IF($S272,P272/VLOOKUP($M234,CropResidue!$H$94:$L$110,5,FALSE)/VLOOKUP($M234,CropResidue!$H$94:$L$110,4,FALSE)/VLOOKUP($M234,CropResidue!$H$94:$L$110,2,FALSE)*VLOOKUP($M234,CropResidue!$G$153:$H$169,2,FALSE),Crop!P272)</f>
        <v>0</v>
      </c>
      <c r="AD272" s="942">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5" t="str">
        <f t="shared" si="13"/>
        <v>YYWBNw</v>
      </c>
      <c r="H273" s="944">
        <v>0</v>
      </c>
      <c r="I273" s="944">
        <v>0</v>
      </c>
      <c r="J273" s="944">
        <v>0</v>
      </c>
      <c r="K273" s="944">
        <v>0</v>
      </c>
      <c r="L273" s="944">
        <v>0</v>
      </c>
      <c r="M273" s="944">
        <v>0</v>
      </c>
      <c r="N273" s="944">
        <v>0</v>
      </c>
      <c r="O273" s="944">
        <v>0</v>
      </c>
      <c r="P273" s="944">
        <v>0</v>
      </c>
      <c r="Q273" s="944">
        <v>0</v>
      </c>
      <c r="R273" s="299"/>
      <c r="S273" s="941" t="b">
        <v>0</v>
      </c>
      <c r="T273" s="943" t="str">
        <f t="shared" si="14"/>
        <v>YYWBNw</v>
      </c>
      <c r="U273" s="942">
        <f>IF($S273,H273/VLOOKUP($M235,CropResidue!$H$94:$L$110,5,FALSE)/VLOOKUP($M235,CropResidue!$H$94:$L$110,4,FALSE)/VLOOKUP($M235,CropResidue!$H$94:$L$110,2,FALSE)*VLOOKUP($M235,CropResidue!$G$153:$H$169,2,FALSE),Crop!H273)</f>
        <v>0</v>
      </c>
      <c r="V273" s="942">
        <f>IF($S273,I273/VLOOKUP($M235,CropResidue!$H$94:$L$110,5,FALSE)/VLOOKUP($M235,CropResidue!$H$94:$L$110,4,FALSE)/VLOOKUP($M235,CropResidue!$H$94:$L$110,2,FALSE)*VLOOKUP($M235,CropResidue!$G$153:$H$169,2,FALSE),Crop!I273)</f>
        <v>0</v>
      </c>
      <c r="W273" s="942">
        <f>IF($S273,J273/VLOOKUP($M235,CropResidue!$H$94:$L$110,5,FALSE)/VLOOKUP($M235,CropResidue!$H$94:$L$110,4,FALSE)/VLOOKUP($M235,CropResidue!$H$94:$L$110,2,FALSE)*VLOOKUP($M235,CropResidue!$G$153:$H$169,2,FALSE),Crop!J273)</f>
        <v>0</v>
      </c>
      <c r="X273" s="942">
        <f>IF($S273,K273/VLOOKUP($M235,CropResidue!$H$94:$L$110,5,FALSE)/VLOOKUP($M235,CropResidue!$H$94:$L$110,4,FALSE)/VLOOKUP($M235,CropResidue!$H$94:$L$110,2,FALSE)*VLOOKUP($M235,CropResidue!$G$153:$H$169,2,FALSE),Crop!K273)</f>
        <v>0</v>
      </c>
      <c r="Y273" s="942">
        <f>IF($S273,L273/VLOOKUP($M235,CropResidue!$H$94:$L$110,5,FALSE)/VLOOKUP($M235,CropResidue!$H$94:$L$110,4,FALSE)/VLOOKUP($M235,CropResidue!$H$94:$L$110,2,FALSE)*VLOOKUP($M235,CropResidue!$G$153:$H$169,2,FALSE),Crop!L273)</f>
        <v>0</v>
      </c>
      <c r="Z273" s="942">
        <f>IF($S273,M273/VLOOKUP($M235,CropResidue!$H$94:$L$110,5,FALSE)/VLOOKUP($M235,CropResidue!$H$94:$L$110,4,FALSE)/VLOOKUP($M235,CropResidue!$H$94:$L$110,2,FALSE)*VLOOKUP($M235,CropResidue!$G$153:$H$169,2,FALSE),Crop!M273)</f>
        <v>0</v>
      </c>
      <c r="AA273" s="942">
        <f>IF($S273,N273/VLOOKUP($M235,CropResidue!$H$94:$L$110,5,FALSE)/VLOOKUP($M235,CropResidue!$H$94:$L$110,4,FALSE)/VLOOKUP($M235,CropResidue!$H$94:$L$110,2,FALSE)*VLOOKUP($M235,CropResidue!$G$153:$H$169,2,FALSE),Crop!N273)</f>
        <v>0</v>
      </c>
      <c r="AB273" s="942">
        <f>IF($S273,O273/VLOOKUP($M235,CropResidue!$H$94:$L$110,5,FALSE)/VLOOKUP($M235,CropResidue!$H$94:$L$110,4,FALSE)/VLOOKUP($M235,CropResidue!$H$94:$L$110,2,FALSE)*VLOOKUP($M235,CropResidue!$G$153:$H$169,2,FALSE),Crop!O273)</f>
        <v>0</v>
      </c>
      <c r="AC273" s="942">
        <f>IF($S273,P273/VLOOKUP($M235,CropResidue!$H$94:$L$110,5,FALSE)/VLOOKUP($M235,CropResidue!$H$94:$L$110,4,FALSE)/VLOOKUP($M235,CropResidue!$H$94:$L$110,2,FALSE)*VLOOKUP($M235,CropResidue!$G$153:$H$169,2,FALSE),Crop!P273)</f>
        <v>0</v>
      </c>
      <c r="AD273" s="942">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5" t="str">
        <f t="shared" si="13"/>
        <v>YYBNWb</v>
      </c>
      <c r="H274" s="944">
        <v>0</v>
      </c>
      <c r="I274" s="944">
        <v>0</v>
      </c>
      <c r="J274" s="944">
        <v>0</v>
      </c>
      <c r="K274" s="944">
        <v>0</v>
      </c>
      <c r="L274" s="944">
        <v>0</v>
      </c>
      <c r="M274" s="944">
        <v>0</v>
      </c>
      <c r="N274" s="944">
        <v>0</v>
      </c>
      <c r="O274" s="944">
        <v>0</v>
      </c>
      <c r="P274" s="944">
        <v>0</v>
      </c>
      <c r="Q274" s="944">
        <v>0</v>
      </c>
      <c r="S274" s="941" t="b">
        <v>0</v>
      </c>
      <c r="T274" s="943" t="str">
        <f t="shared" si="14"/>
        <v>YYBNWb</v>
      </c>
      <c r="U274" s="942">
        <f>IF($S274,H274/VLOOKUP($M236,CropResidue!$H$94:$L$110,5,FALSE)/VLOOKUP($M236,CropResidue!$H$94:$L$110,4,FALSE)/VLOOKUP($M236,CropResidue!$H$94:$L$110,2,FALSE)*VLOOKUP($M236,CropResidue!$G$153:$H$169,2,FALSE),Crop!H274)</f>
        <v>0</v>
      </c>
      <c r="V274" s="942">
        <f>IF($S274,I274/VLOOKUP($M236,CropResidue!$H$94:$L$110,5,FALSE)/VLOOKUP($M236,CropResidue!$H$94:$L$110,4,FALSE)/VLOOKUP($M236,CropResidue!$H$94:$L$110,2,FALSE)*VLOOKUP($M236,CropResidue!$G$153:$H$169,2,FALSE),Crop!I274)</f>
        <v>0</v>
      </c>
      <c r="W274" s="942">
        <f>IF($S274,J274/VLOOKUP($M236,CropResidue!$H$94:$L$110,5,FALSE)/VLOOKUP($M236,CropResidue!$H$94:$L$110,4,FALSE)/VLOOKUP($M236,CropResidue!$H$94:$L$110,2,FALSE)*VLOOKUP($M236,CropResidue!$G$153:$H$169,2,FALSE),Crop!J274)</f>
        <v>0</v>
      </c>
      <c r="X274" s="942">
        <f>IF($S274,K274/VLOOKUP($M236,CropResidue!$H$94:$L$110,5,FALSE)/VLOOKUP($M236,CropResidue!$H$94:$L$110,4,FALSE)/VLOOKUP($M236,CropResidue!$H$94:$L$110,2,FALSE)*VLOOKUP($M236,CropResidue!$G$153:$H$169,2,FALSE),Crop!K274)</f>
        <v>0</v>
      </c>
      <c r="Y274" s="942">
        <f>IF($S274,L274/VLOOKUP($M236,CropResidue!$H$94:$L$110,5,FALSE)/VLOOKUP($M236,CropResidue!$H$94:$L$110,4,FALSE)/VLOOKUP($M236,CropResidue!$H$94:$L$110,2,FALSE)*VLOOKUP($M236,CropResidue!$G$153:$H$169,2,FALSE),Crop!L274)</f>
        <v>0</v>
      </c>
      <c r="Z274" s="942">
        <f>IF($S274,M274/VLOOKUP($M236,CropResidue!$H$94:$L$110,5,FALSE)/VLOOKUP($M236,CropResidue!$H$94:$L$110,4,FALSE)/VLOOKUP($M236,CropResidue!$H$94:$L$110,2,FALSE)*VLOOKUP($M236,CropResidue!$G$153:$H$169,2,FALSE),Crop!M274)</f>
        <v>0</v>
      </c>
      <c r="AA274" s="942">
        <f>IF($S274,N274/VLOOKUP($M236,CropResidue!$H$94:$L$110,5,FALSE)/VLOOKUP($M236,CropResidue!$H$94:$L$110,4,FALSE)/VLOOKUP($M236,CropResidue!$H$94:$L$110,2,FALSE)*VLOOKUP($M236,CropResidue!$G$153:$H$169,2,FALSE),Crop!N274)</f>
        <v>0</v>
      </c>
      <c r="AB274" s="942">
        <f>IF($S274,O274/VLOOKUP($M236,CropResidue!$H$94:$L$110,5,FALSE)/VLOOKUP($M236,CropResidue!$H$94:$L$110,4,FALSE)/VLOOKUP($M236,CropResidue!$H$94:$L$110,2,FALSE)*VLOOKUP($M236,CropResidue!$G$153:$H$169,2,FALSE),Crop!O274)</f>
        <v>0</v>
      </c>
      <c r="AC274" s="942">
        <f>IF($S274,P274/VLOOKUP($M236,CropResidue!$H$94:$L$110,5,FALSE)/VLOOKUP($M236,CropResidue!$H$94:$L$110,4,FALSE)/VLOOKUP($M236,CropResidue!$H$94:$L$110,2,FALSE)*VLOOKUP($M236,CropResidue!$G$153:$H$169,2,FALSE),Crop!P274)</f>
        <v>0</v>
      </c>
      <c r="AD274" s="942">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3"/>
        <v>AAAAAz</v>
      </c>
      <c r="H275" s="944">
        <v>0</v>
      </c>
      <c r="I275" s="944">
        <v>0</v>
      </c>
      <c r="J275" s="944">
        <v>0</v>
      </c>
      <c r="K275" s="944">
        <v>0</v>
      </c>
      <c r="L275" s="944">
        <v>0</v>
      </c>
      <c r="M275" s="944">
        <v>0</v>
      </c>
      <c r="N275" s="944">
        <v>0</v>
      </c>
      <c r="O275" s="944">
        <v>0</v>
      </c>
      <c r="P275" s="944">
        <v>0</v>
      </c>
      <c r="Q275" s="944">
        <v>0</v>
      </c>
      <c r="R275" s="299"/>
      <c r="S275" s="941" t="b">
        <v>0</v>
      </c>
      <c r="T275" s="943" t="str">
        <f t="shared" si="14"/>
        <v>AAAAAz</v>
      </c>
      <c r="U275" s="942">
        <f>IF($S275,H275/VLOOKUP($M237,CropResidue!$H$94:$L$110,5,FALSE)/VLOOKUP($M237,CropResidue!$H$94:$L$110,4,FALSE)/VLOOKUP($M237,CropResidue!$H$94:$L$110,2,FALSE)*VLOOKUP($M237,CropResidue!$G$153:$H$169,2,FALSE),Crop!H275)</f>
        <v>0</v>
      </c>
      <c r="V275" s="942">
        <f>IF($S275,I275/VLOOKUP($M237,CropResidue!$H$94:$L$110,5,FALSE)/VLOOKUP($M237,CropResidue!$H$94:$L$110,4,FALSE)/VLOOKUP($M237,CropResidue!$H$94:$L$110,2,FALSE)*VLOOKUP($M237,CropResidue!$G$153:$H$169,2,FALSE),Crop!I275)</f>
        <v>0</v>
      </c>
      <c r="W275" s="942">
        <f>IF($S275,J275/VLOOKUP($M237,CropResidue!$H$94:$L$110,5,FALSE)/VLOOKUP($M237,CropResidue!$H$94:$L$110,4,FALSE)/VLOOKUP($M237,CropResidue!$H$94:$L$110,2,FALSE)*VLOOKUP($M237,CropResidue!$G$153:$H$169,2,FALSE),Crop!J275)</f>
        <v>0</v>
      </c>
      <c r="X275" s="942">
        <f>IF($S275,K275/VLOOKUP($M237,CropResidue!$H$94:$L$110,5,FALSE)/VLOOKUP($M237,CropResidue!$H$94:$L$110,4,FALSE)/VLOOKUP($M237,CropResidue!$H$94:$L$110,2,FALSE)*VLOOKUP($M237,CropResidue!$G$153:$H$169,2,FALSE),Crop!K275)</f>
        <v>0</v>
      </c>
      <c r="Y275" s="942">
        <f>IF($S275,L275/VLOOKUP($M237,CropResidue!$H$94:$L$110,5,FALSE)/VLOOKUP($M237,CropResidue!$H$94:$L$110,4,FALSE)/VLOOKUP($M237,CropResidue!$H$94:$L$110,2,FALSE)*VLOOKUP($M237,CropResidue!$G$153:$H$169,2,FALSE),Crop!L275)</f>
        <v>0</v>
      </c>
      <c r="Z275" s="942">
        <f>IF($S275,M275/VLOOKUP($M237,CropResidue!$H$94:$L$110,5,FALSE)/VLOOKUP($M237,CropResidue!$H$94:$L$110,4,FALSE)/VLOOKUP($M237,CropResidue!$H$94:$L$110,2,FALSE)*VLOOKUP($M237,CropResidue!$G$153:$H$169,2,FALSE),Crop!M275)</f>
        <v>0</v>
      </c>
      <c r="AA275" s="942">
        <f>IF($S275,N275/VLOOKUP($M237,CropResidue!$H$94:$L$110,5,FALSE)/VLOOKUP($M237,CropResidue!$H$94:$L$110,4,FALSE)/VLOOKUP($M237,CropResidue!$H$94:$L$110,2,FALSE)*VLOOKUP($M237,CropResidue!$G$153:$H$169,2,FALSE),Crop!N275)</f>
        <v>0</v>
      </c>
      <c r="AB275" s="942">
        <f>IF($S275,O275/VLOOKUP($M237,CropResidue!$H$94:$L$110,5,FALSE)/VLOOKUP($M237,CropResidue!$H$94:$L$110,4,FALSE)/VLOOKUP($M237,CropResidue!$H$94:$L$110,2,FALSE)*VLOOKUP($M237,CropResidue!$G$153:$H$169,2,FALSE),Crop!O275)</f>
        <v>0</v>
      </c>
      <c r="AC275" s="942">
        <f>IF($S275,P275/VLOOKUP($M237,CropResidue!$H$94:$L$110,5,FALSE)/VLOOKUP($M237,CropResidue!$H$94:$L$110,4,FALSE)/VLOOKUP($M237,CropResidue!$H$94:$L$110,2,FALSE)*VLOOKUP($M237,CropResidue!$G$153:$H$169,2,FALSE),Crop!P275)</f>
        <v>0</v>
      </c>
      <c r="AD275" s="942">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3"/>
        <v>AAAANw</v>
      </c>
      <c r="H276" s="944">
        <v>0</v>
      </c>
      <c r="I276" s="944">
        <v>0</v>
      </c>
      <c r="J276" s="944">
        <v>0</v>
      </c>
      <c r="K276" s="944">
        <v>0</v>
      </c>
      <c r="L276" s="944">
        <v>0</v>
      </c>
      <c r="M276" s="944">
        <v>0</v>
      </c>
      <c r="N276" s="944">
        <v>0</v>
      </c>
      <c r="O276" s="944">
        <v>0</v>
      </c>
      <c r="P276" s="944">
        <v>0</v>
      </c>
      <c r="Q276" s="944">
        <v>0</v>
      </c>
      <c r="R276" s="299"/>
      <c r="S276" s="941" t="b">
        <v>0</v>
      </c>
      <c r="T276" s="943" t="str">
        <f t="shared" si="14"/>
        <v>AAAANw</v>
      </c>
      <c r="U276" s="942">
        <f>IF($S276,H276/VLOOKUP($M238,CropResidue!$H$94:$L$110,5,FALSE)/VLOOKUP($M238,CropResidue!$H$94:$L$110,4,FALSE)/VLOOKUP($M238,CropResidue!$H$94:$L$110,2,FALSE)*VLOOKUP($M238,CropResidue!$G$153:$H$169,2,FALSE),Crop!H276)</f>
        <v>0</v>
      </c>
      <c r="V276" s="942">
        <f>IF($S276,I276/VLOOKUP($M238,CropResidue!$H$94:$L$110,5,FALSE)/VLOOKUP($M238,CropResidue!$H$94:$L$110,4,FALSE)/VLOOKUP($M238,CropResidue!$H$94:$L$110,2,FALSE)*VLOOKUP($M238,CropResidue!$G$153:$H$169,2,FALSE),Crop!I276)</f>
        <v>0</v>
      </c>
      <c r="W276" s="942">
        <f>IF($S276,J276/VLOOKUP($M238,CropResidue!$H$94:$L$110,5,FALSE)/VLOOKUP($M238,CropResidue!$H$94:$L$110,4,FALSE)/VLOOKUP($M238,CropResidue!$H$94:$L$110,2,FALSE)*VLOOKUP($M238,CropResidue!$G$153:$H$169,2,FALSE),Crop!J276)</f>
        <v>0</v>
      </c>
      <c r="X276" s="942">
        <f>IF($S276,K276/VLOOKUP($M238,CropResidue!$H$94:$L$110,5,FALSE)/VLOOKUP($M238,CropResidue!$H$94:$L$110,4,FALSE)/VLOOKUP($M238,CropResidue!$H$94:$L$110,2,FALSE)*VLOOKUP($M238,CropResidue!$G$153:$H$169,2,FALSE),Crop!K276)</f>
        <v>0</v>
      </c>
      <c r="Y276" s="942">
        <f>IF($S276,L276/VLOOKUP($M238,CropResidue!$H$94:$L$110,5,FALSE)/VLOOKUP($M238,CropResidue!$H$94:$L$110,4,FALSE)/VLOOKUP($M238,CropResidue!$H$94:$L$110,2,FALSE)*VLOOKUP($M238,CropResidue!$G$153:$H$169,2,FALSE),Crop!L276)</f>
        <v>0</v>
      </c>
      <c r="Z276" s="942">
        <f>IF($S276,M276/VLOOKUP($M238,CropResidue!$H$94:$L$110,5,FALSE)/VLOOKUP($M238,CropResidue!$H$94:$L$110,4,FALSE)/VLOOKUP($M238,CropResidue!$H$94:$L$110,2,FALSE)*VLOOKUP($M238,CropResidue!$G$153:$H$169,2,FALSE),Crop!M276)</f>
        <v>0</v>
      </c>
      <c r="AA276" s="942">
        <f>IF($S276,N276/VLOOKUP($M238,CropResidue!$H$94:$L$110,5,FALSE)/VLOOKUP($M238,CropResidue!$H$94:$L$110,4,FALSE)/VLOOKUP($M238,CropResidue!$H$94:$L$110,2,FALSE)*VLOOKUP($M238,CropResidue!$G$153:$H$169,2,FALSE),Crop!N276)</f>
        <v>0</v>
      </c>
      <c r="AB276" s="942">
        <f>IF($S276,O276/VLOOKUP($M238,CropResidue!$H$94:$L$110,5,FALSE)/VLOOKUP($M238,CropResidue!$H$94:$L$110,4,FALSE)/VLOOKUP($M238,CropResidue!$H$94:$L$110,2,FALSE)*VLOOKUP($M238,CropResidue!$G$153:$H$169,2,FALSE),Crop!O276)</f>
        <v>0</v>
      </c>
      <c r="AC276" s="942">
        <f>IF($S276,P276/VLOOKUP($M238,CropResidue!$H$94:$L$110,5,FALSE)/VLOOKUP($M238,CropResidue!$H$94:$L$110,4,FALSE)/VLOOKUP($M238,CropResidue!$H$94:$L$110,2,FALSE)*VLOOKUP($M238,CropResidue!$G$153:$H$169,2,FALSE),Crop!P276)</f>
        <v>0</v>
      </c>
      <c r="AD276" s="942">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3"/>
        <v>AAANWb</v>
      </c>
      <c r="H277" s="944">
        <v>0</v>
      </c>
      <c r="I277" s="944">
        <v>0</v>
      </c>
      <c r="J277" s="944">
        <v>0</v>
      </c>
      <c r="K277" s="944">
        <v>0</v>
      </c>
      <c r="L277" s="944">
        <v>0</v>
      </c>
      <c r="M277" s="944">
        <v>0</v>
      </c>
      <c r="N277" s="944">
        <v>0</v>
      </c>
      <c r="O277" s="944">
        <v>0</v>
      </c>
      <c r="P277" s="944">
        <v>0</v>
      </c>
      <c r="Q277" s="944">
        <v>0</v>
      </c>
      <c r="R277" s="299"/>
      <c r="S277" s="941" t="b">
        <v>0</v>
      </c>
      <c r="T277" s="943" t="str">
        <f t="shared" si="14"/>
        <v>AAANWb</v>
      </c>
      <c r="U277" s="942">
        <f>IF($S277,H277/VLOOKUP($M239,CropResidue!$H$94:$L$110,5,FALSE)/VLOOKUP($M239,CropResidue!$H$94:$L$110,4,FALSE)/VLOOKUP($M239,CropResidue!$H$94:$L$110,2,FALSE)*VLOOKUP($M239,CropResidue!$G$153:$H$169,2,FALSE),Crop!H277)</f>
        <v>0</v>
      </c>
      <c r="V277" s="942">
        <f>IF($S277,I277/VLOOKUP($M239,CropResidue!$H$94:$L$110,5,FALSE)/VLOOKUP($M239,CropResidue!$H$94:$L$110,4,FALSE)/VLOOKUP($M239,CropResidue!$H$94:$L$110,2,FALSE)*VLOOKUP($M239,CropResidue!$G$153:$H$169,2,FALSE),Crop!I277)</f>
        <v>0</v>
      </c>
      <c r="W277" s="942">
        <f>IF($S277,J277/VLOOKUP($M239,CropResidue!$H$94:$L$110,5,FALSE)/VLOOKUP($M239,CropResidue!$H$94:$L$110,4,FALSE)/VLOOKUP($M239,CropResidue!$H$94:$L$110,2,FALSE)*VLOOKUP($M239,CropResidue!$G$153:$H$169,2,FALSE),Crop!J277)</f>
        <v>0</v>
      </c>
      <c r="X277" s="942">
        <f>IF($S277,K277/VLOOKUP($M239,CropResidue!$H$94:$L$110,5,FALSE)/VLOOKUP($M239,CropResidue!$H$94:$L$110,4,FALSE)/VLOOKUP($M239,CropResidue!$H$94:$L$110,2,FALSE)*VLOOKUP($M239,CropResidue!$G$153:$H$169,2,FALSE),Crop!K277)</f>
        <v>0</v>
      </c>
      <c r="Y277" s="942">
        <f>IF($S277,L277/VLOOKUP($M239,CropResidue!$H$94:$L$110,5,FALSE)/VLOOKUP($M239,CropResidue!$H$94:$L$110,4,FALSE)/VLOOKUP($M239,CropResidue!$H$94:$L$110,2,FALSE)*VLOOKUP($M239,CropResidue!$G$153:$H$169,2,FALSE),Crop!L277)</f>
        <v>0</v>
      </c>
      <c r="Z277" s="942">
        <f>IF($S277,M277/VLOOKUP($M239,CropResidue!$H$94:$L$110,5,FALSE)/VLOOKUP($M239,CropResidue!$H$94:$L$110,4,FALSE)/VLOOKUP($M239,CropResidue!$H$94:$L$110,2,FALSE)*VLOOKUP($M239,CropResidue!$G$153:$H$169,2,FALSE),Crop!M277)</f>
        <v>0</v>
      </c>
      <c r="AA277" s="942">
        <f>IF($S277,N277/VLOOKUP($M239,CropResidue!$H$94:$L$110,5,FALSE)/VLOOKUP($M239,CropResidue!$H$94:$L$110,4,FALSE)/VLOOKUP($M239,CropResidue!$H$94:$L$110,2,FALSE)*VLOOKUP($M239,CropResidue!$G$153:$H$169,2,FALSE),Crop!N277)</f>
        <v>0</v>
      </c>
      <c r="AB277" s="942">
        <f>IF($S277,O277/VLOOKUP($M239,CropResidue!$H$94:$L$110,5,FALSE)/VLOOKUP($M239,CropResidue!$H$94:$L$110,4,FALSE)/VLOOKUP($M239,CropResidue!$H$94:$L$110,2,FALSE)*VLOOKUP($M239,CropResidue!$G$153:$H$169,2,FALSE),Crop!O277)</f>
        <v>0</v>
      </c>
      <c r="AC277" s="942">
        <f>IF($S277,P277/VLOOKUP($M239,CropResidue!$H$94:$L$110,5,FALSE)/VLOOKUP($M239,CropResidue!$H$94:$L$110,4,FALSE)/VLOOKUP($M239,CropResidue!$H$94:$L$110,2,FALSE)*VLOOKUP($M239,CropResidue!$G$153:$H$169,2,FALSE),Crop!P277)</f>
        <v>0</v>
      </c>
      <c r="AD277" s="942">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3"/>
        <v>AANWBa</v>
      </c>
      <c r="H278" s="944">
        <v>0</v>
      </c>
      <c r="I278" s="944">
        <v>0</v>
      </c>
      <c r="J278" s="944">
        <v>0</v>
      </c>
      <c r="K278" s="944">
        <v>0</v>
      </c>
      <c r="L278" s="944">
        <v>0</v>
      </c>
      <c r="M278" s="944">
        <v>0</v>
      </c>
      <c r="N278" s="944">
        <v>0</v>
      </c>
      <c r="O278" s="944">
        <v>0</v>
      </c>
      <c r="P278" s="944">
        <v>0</v>
      </c>
      <c r="Q278" s="944">
        <v>0</v>
      </c>
      <c r="R278" s="299"/>
      <c r="S278" s="941" t="b">
        <v>0</v>
      </c>
      <c r="T278" s="943" t="str">
        <f t="shared" si="14"/>
        <v>AANWBa</v>
      </c>
      <c r="U278" s="942">
        <f>IF($S278,H278/VLOOKUP($M240,CropResidue!$H$94:$L$110,5,FALSE)/VLOOKUP($M240,CropResidue!$H$94:$L$110,4,FALSE)/VLOOKUP($M240,CropResidue!$H$94:$L$110,2,FALSE)*VLOOKUP($M240,CropResidue!$G$153:$H$169,2,FALSE),Crop!H278)</f>
        <v>0</v>
      </c>
      <c r="V278" s="942">
        <f>IF($S278,I278/VLOOKUP($M240,CropResidue!$H$94:$L$110,5,FALSE)/VLOOKUP($M240,CropResidue!$H$94:$L$110,4,FALSE)/VLOOKUP($M240,CropResidue!$H$94:$L$110,2,FALSE)*VLOOKUP($M240,CropResidue!$G$153:$H$169,2,FALSE),Crop!I278)</f>
        <v>0</v>
      </c>
      <c r="W278" s="942">
        <f>IF($S278,J278/VLOOKUP($M240,CropResidue!$H$94:$L$110,5,FALSE)/VLOOKUP($M240,CropResidue!$H$94:$L$110,4,FALSE)/VLOOKUP($M240,CropResidue!$H$94:$L$110,2,FALSE)*VLOOKUP($M240,CropResidue!$G$153:$H$169,2,FALSE),Crop!J278)</f>
        <v>0</v>
      </c>
      <c r="X278" s="942">
        <f>IF($S278,K278/VLOOKUP($M240,CropResidue!$H$94:$L$110,5,FALSE)/VLOOKUP($M240,CropResidue!$H$94:$L$110,4,FALSE)/VLOOKUP($M240,CropResidue!$H$94:$L$110,2,FALSE)*VLOOKUP($M240,CropResidue!$G$153:$H$169,2,FALSE),Crop!K278)</f>
        <v>0</v>
      </c>
      <c r="Y278" s="942">
        <f>IF($S278,L278/VLOOKUP($M240,CropResidue!$H$94:$L$110,5,FALSE)/VLOOKUP($M240,CropResidue!$H$94:$L$110,4,FALSE)/VLOOKUP($M240,CropResidue!$H$94:$L$110,2,FALSE)*VLOOKUP($M240,CropResidue!$G$153:$H$169,2,FALSE),Crop!L278)</f>
        <v>0</v>
      </c>
      <c r="Z278" s="942">
        <f>IF($S278,M278/VLOOKUP($M240,CropResidue!$H$94:$L$110,5,FALSE)/VLOOKUP($M240,CropResidue!$H$94:$L$110,4,FALSE)/VLOOKUP($M240,CropResidue!$H$94:$L$110,2,FALSE)*VLOOKUP($M240,CropResidue!$G$153:$H$169,2,FALSE),Crop!M278)</f>
        <v>0</v>
      </c>
      <c r="AA278" s="942">
        <f>IF($S278,N278/VLOOKUP($M240,CropResidue!$H$94:$L$110,5,FALSE)/VLOOKUP($M240,CropResidue!$H$94:$L$110,4,FALSE)/VLOOKUP($M240,CropResidue!$H$94:$L$110,2,FALSE)*VLOOKUP($M240,CropResidue!$G$153:$H$169,2,FALSE),Crop!N278)</f>
        <v>0</v>
      </c>
      <c r="AB278" s="942">
        <f>IF($S278,O278/VLOOKUP($M240,CropResidue!$H$94:$L$110,5,FALSE)/VLOOKUP($M240,CropResidue!$H$94:$L$110,4,FALSE)/VLOOKUP($M240,CropResidue!$H$94:$L$110,2,FALSE)*VLOOKUP($M240,CropResidue!$G$153:$H$169,2,FALSE),Crop!O278)</f>
        <v>0</v>
      </c>
      <c r="AC278" s="942">
        <f>IF($S278,P278/VLOOKUP($M240,CropResidue!$H$94:$L$110,5,FALSE)/VLOOKUP($M240,CropResidue!$H$94:$L$110,4,FALSE)/VLOOKUP($M240,CropResidue!$H$94:$L$110,2,FALSE)*VLOOKUP($M240,CropResidue!$G$153:$H$169,2,FALSE),Crop!P278)</f>
        <v>0</v>
      </c>
      <c r="AD278" s="942">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3"/>
        <v>AYWBAa</v>
      </c>
      <c r="H279" s="944">
        <v>0</v>
      </c>
      <c r="I279" s="944">
        <v>0</v>
      </c>
      <c r="J279" s="944">
        <v>0</v>
      </c>
      <c r="K279" s="944">
        <v>0</v>
      </c>
      <c r="L279" s="944">
        <v>0</v>
      </c>
      <c r="M279" s="944">
        <v>0</v>
      </c>
      <c r="N279" s="944">
        <v>0</v>
      </c>
      <c r="O279" s="944">
        <v>0</v>
      </c>
      <c r="P279" s="944">
        <v>0</v>
      </c>
      <c r="Q279" s="944">
        <v>0</v>
      </c>
      <c r="R279" s="299"/>
      <c r="S279" s="941" t="b">
        <v>0</v>
      </c>
      <c r="T279" s="943" t="str">
        <f t="shared" si="14"/>
        <v>AYWBAa</v>
      </c>
      <c r="U279" s="942">
        <f>IF($S279,H279/VLOOKUP($M241,CropResidue!$H$94:$L$110,5,FALSE)/VLOOKUP($M241,CropResidue!$H$94:$L$110,4,FALSE)/VLOOKUP($M241,CropResidue!$H$94:$L$110,2,FALSE)*VLOOKUP($M241,CropResidue!$G$153:$H$169,2,FALSE),Crop!H279)</f>
        <v>0</v>
      </c>
      <c r="V279" s="942">
        <f>IF($S279,I279/VLOOKUP($M241,CropResidue!$H$94:$L$110,5,FALSE)/VLOOKUP($M241,CropResidue!$H$94:$L$110,4,FALSE)/VLOOKUP($M241,CropResidue!$H$94:$L$110,2,FALSE)*VLOOKUP($M241,CropResidue!$G$153:$H$169,2,FALSE),Crop!I279)</f>
        <v>0</v>
      </c>
      <c r="W279" s="942">
        <f>IF($S279,J279/VLOOKUP($M241,CropResidue!$H$94:$L$110,5,FALSE)/VLOOKUP($M241,CropResidue!$H$94:$L$110,4,FALSE)/VLOOKUP($M241,CropResidue!$H$94:$L$110,2,FALSE)*VLOOKUP($M241,CropResidue!$G$153:$H$169,2,FALSE),Crop!J279)</f>
        <v>0</v>
      </c>
      <c r="X279" s="942">
        <f>IF($S279,K279/VLOOKUP($M241,CropResidue!$H$94:$L$110,5,FALSE)/VLOOKUP($M241,CropResidue!$H$94:$L$110,4,FALSE)/VLOOKUP($M241,CropResidue!$H$94:$L$110,2,FALSE)*VLOOKUP($M241,CropResidue!$G$153:$H$169,2,FALSE),Crop!K279)</f>
        <v>0</v>
      </c>
      <c r="Y279" s="942">
        <f>IF($S279,L279/VLOOKUP($M241,CropResidue!$H$94:$L$110,5,FALSE)/VLOOKUP($M241,CropResidue!$H$94:$L$110,4,FALSE)/VLOOKUP($M241,CropResidue!$H$94:$L$110,2,FALSE)*VLOOKUP($M241,CropResidue!$G$153:$H$169,2,FALSE),Crop!L279)</f>
        <v>0</v>
      </c>
      <c r="Z279" s="942">
        <f>IF($S279,M279/VLOOKUP($M241,CropResidue!$H$94:$L$110,5,FALSE)/VLOOKUP($M241,CropResidue!$H$94:$L$110,4,FALSE)/VLOOKUP($M241,CropResidue!$H$94:$L$110,2,FALSE)*VLOOKUP($M241,CropResidue!$G$153:$H$169,2,FALSE),Crop!M279)</f>
        <v>0</v>
      </c>
      <c r="AA279" s="942">
        <f>IF($S279,N279/VLOOKUP($M241,CropResidue!$H$94:$L$110,5,FALSE)/VLOOKUP($M241,CropResidue!$H$94:$L$110,4,FALSE)/VLOOKUP($M241,CropResidue!$H$94:$L$110,2,FALSE)*VLOOKUP($M241,CropResidue!$G$153:$H$169,2,FALSE),Crop!N279)</f>
        <v>0</v>
      </c>
      <c r="AB279" s="942">
        <f>IF($S279,O279/VLOOKUP($M241,CropResidue!$H$94:$L$110,5,FALSE)/VLOOKUP($M241,CropResidue!$H$94:$L$110,4,FALSE)/VLOOKUP($M241,CropResidue!$H$94:$L$110,2,FALSE)*VLOOKUP($M241,CropResidue!$G$153:$H$169,2,FALSE),Crop!O279)</f>
        <v>0</v>
      </c>
      <c r="AC279" s="942">
        <f>IF($S279,P279/VLOOKUP($M241,CropResidue!$H$94:$L$110,5,FALSE)/VLOOKUP($M241,CropResidue!$H$94:$L$110,4,FALSE)/VLOOKUP($M241,CropResidue!$H$94:$L$110,2,FALSE)*VLOOKUP($M241,CropResidue!$G$153:$H$169,2,FALSE),Crop!P279)</f>
        <v>0</v>
      </c>
      <c r="AD279" s="942">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3"/>
        <v>YYBAAa</v>
      </c>
      <c r="H280" s="944">
        <v>0</v>
      </c>
      <c r="I280" s="944">
        <v>0</v>
      </c>
      <c r="J280" s="944">
        <v>0</v>
      </c>
      <c r="K280" s="944">
        <v>0</v>
      </c>
      <c r="L280" s="944">
        <v>0</v>
      </c>
      <c r="M280" s="944">
        <v>0</v>
      </c>
      <c r="N280" s="944">
        <v>0</v>
      </c>
      <c r="O280" s="944">
        <v>0</v>
      </c>
      <c r="P280" s="944">
        <v>0</v>
      </c>
      <c r="Q280" s="944">
        <v>0</v>
      </c>
      <c r="R280" s="299"/>
      <c r="S280" s="941" t="b">
        <v>0</v>
      </c>
      <c r="T280" s="943" t="str">
        <f t="shared" si="14"/>
        <v>YYBAAa</v>
      </c>
      <c r="U280" s="942">
        <f>IF($S280,H280/VLOOKUP($M242,CropResidue!$H$94:$L$110,5,FALSE)/VLOOKUP($M242,CropResidue!$H$94:$L$110,4,FALSE)/VLOOKUP($M242,CropResidue!$H$94:$L$110,2,FALSE)*VLOOKUP($M242,CropResidue!$G$153:$H$169,2,FALSE),Crop!H280)</f>
        <v>0</v>
      </c>
      <c r="V280" s="942">
        <f>IF($S280,I280/VLOOKUP($M242,CropResidue!$H$94:$L$110,5,FALSE)/VLOOKUP($M242,CropResidue!$H$94:$L$110,4,FALSE)/VLOOKUP($M242,CropResidue!$H$94:$L$110,2,FALSE)*VLOOKUP($M242,CropResidue!$G$153:$H$169,2,FALSE),Crop!I280)</f>
        <v>0</v>
      </c>
      <c r="W280" s="942">
        <f>IF($S280,J280/VLOOKUP($M242,CropResidue!$H$94:$L$110,5,FALSE)/VLOOKUP($M242,CropResidue!$H$94:$L$110,4,FALSE)/VLOOKUP($M242,CropResidue!$H$94:$L$110,2,FALSE)*VLOOKUP($M242,CropResidue!$G$153:$H$169,2,FALSE),Crop!J280)</f>
        <v>0</v>
      </c>
      <c r="X280" s="942">
        <f>IF($S280,K280/VLOOKUP($M242,CropResidue!$H$94:$L$110,5,FALSE)/VLOOKUP($M242,CropResidue!$H$94:$L$110,4,FALSE)/VLOOKUP($M242,CropResidue!$H$94:$L$110,2,FALSE)*VLOOKUP($M242,CropResidue!$G$153:$H$169,2,FALSE),Crop!K280)</f>
        <v>0</v>
      </c>
      <c r="Y280" s="942">
        <f>IF($S280,L280/VLOOKUP($M242,CropResidue!$H$94:$L$110,5,FALSE)/VLOOKUP($M242,CropResidue!$H$94:$L$110,4,FALSE)/VLOOKUP($M242,CropResidue!$H$94:$L$110,2,FALSE)*VLOOKUP($M242,CropResidue!$G$153:$H$169,2,FALSE),Crop!L280)</f>
        <v>0</v>
      </c>
      <c r="Z280" s="942">
        <f>IF($S280,M280/VLOOKUP($M242,CropResidue!$H$94:$L$110,5,FALSE)/VLOOKUP($M242,CropResidue!$H$94:$L$110,4,FALSE)/VLOOKUP($M242,CropResidue!$H$94:$L$110,2,FALSE)*VLOOKUP($M242,CropResidue!$G$153:$H$169,2,FALSE),Crop!M280)</f>
        <v>0</v>
      </c>
      <c r="AA280" s="942">
        <f>IF($S280,N280/VLOOKUP($M242,CropResidue!$H$94:$L$110,5,FALSE)/VLOOKUP($M242,CropResidue!$H$94:$L$110,4,FALSE)/VLOOKUP($M242,CropResidue!$H$94:$L$110,2,FALSE)*VLOOKUP($M242,CropResidue!$G$153:$H$169,2,FALSE),Crop!N280)</f>
        <v>0</v>
      </c>
      <c r="AB280" s="942">
        <f>IF($S280,O280/VLOOKUP($M242,CropResidue!$H$94:$L$110,5,FALSE)/VLOOKUP($M242,CropResidue!$H$94:$L$110,4,FALSE)/VLOOKUP($M242,CropResidue!$H$94:$L$110,2,FALSE)*VLOOKUP($M242,CropResidue!$G$153:$H$169,2,FALSE),Crop!O280)</f>
        <v>0</v>
      </c>
      <c r="AC280" s="942">
        <f>IF($S280,P280/VLOOKUP($M242,CropResidue!$H$94:$L$110,5,FALSE)/VLOOKUP($M242,CropResidue!$H$94:$L$110,4,FALSE)/VLOOKUP($M242,CropResidue!$H$94:$L$110,2,FALSE)*VLOOKUP($M242,CropResidue!$G$153:$H$169,2,FALSE),Crop!P280)</f>
        <v>0</v>
      </c>
      <c r="AD280" s="942">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3"/>
        <v>YYAAAa</v>
      </c>
      <c r="H281" s="944">
        <v>0</v>
      </c>
      <c r="I281" s="944">
        <v>0</v>
      </c>
      <c r="J281" s="944">
        <v>0</v>
      </c>
      <c r="K281" s="944">
        <v>0</v>
      </c>
      <c r="L281" s="944">
        <v>0</v>
      </c>
      <c r="M281" s="944">
        <v>0</v>
      </c>
      <c r="N281" s="944">
        <v>0</v>
      </c>
      <c r="O281" s="944">
        <v>0</v>
      </c>
      <c r="P281" s="944">
        <v>0</v>
      </c>
      <c r="Q281" s="944">
        <v>0</v>
      </c>
      <c r="R281" s="299"/>
      <c r="S281" s="941" t="b">
        <v>0</v>
      </c>
      <c r="T281" s="943" t="str">
        <f t="shared" si="14"/>
        <v>YYAAAa</v>
      </c>
      <c r="U281" s="942">
        <f>IF($S281,H281/VLOOKUP($M243,CropResidue!$H$94:$L$110,5,FALSE)/VLOOKUP($M243,CropResidue!$H$94:$L$110,4,FALSE)/VLOOKUP($M243,CropResidue!$H$94:$L$110,2,FALSE)*VLOOKUP($M243,CropResidue!$G$153:$H$169,2,FALSE),Crop!H281)</f>
        <v>0</v>
      </c>
      <c r="V281" s="942">
        <f>IF($S281,I281/VLOOKUP($M243,CropResidue!$H$94:$L$110,5,FALSE)/VLOOKUP($M243,CropResidue!$H$94:$L$110,4,FALSE)/VLOOKUP($M243,CropResidue!$H$94:$L$110,2,FALSE)*VLOOKUP($M243,CropResidue!$G$153:$H$169,2,FALSE),Crop!I281)</f>
        <v>0</v>
      </c>
      <c r="W281" s="942">
        <f>IF($S281,J281/VLOOKUP($M243,CropResidue!$H$94:$L$110,5,FALSE)/VLOOKUP($M243,CropResidue!$H$94:$L$110,4,FALSE)/VLOOKUP($M243,CropResidue!$H$94:$L$110,2,FALSE)*VLOOKUP($M243,CropResidue!$G$153:$H$169,2,FALSE),Crop!J281)</f>
        <v>0</v>
      </c>
      <c r="X281" s="942">
        <f>IF($S281,K281/VLOOKUP($M243,CropResidue!$H$94:$L$110,5,FALSE)/VLOOKUP($M243,CropResidue!$H$94:$L$110,4,FALSE)/VLOOKUP($M243,CropResidue!$H$94:$L$110,2,FALSE)*VLOOKUP($M243,CropResidue!$G$153:$H$169,2,FALSE),Crop!K281)</f>
        <v>0</v>
      </c>
      <c r="Y281" s="942">
        <f>IF($S281,L281/VLOOKUP($M243,CropResidue!$H$94:$L$110,5,FALSE)/VLOOKUP($M243,CropResidue!$H$94:$L$110,4,FALSE)/VLOOKUP($M243,CropResidue!$H$94:$L$110,2,FALSE)*VLOOKUP($M243,CropResidue!$G$153:$H$169,2,FALSE),Crop!L281)</f>
        <v>0</v>
      </c>
      <c r="Z281" s="942">
        <f>IF($S281,M281/VLOOKUP($M243,CropResidue!$H$94:$L$110,5,FALSE)/VLOOKUP($M243,CropResidue!$H$94:$L$110,4,FALSE)/VLOOKUP($M243,CropResidue!$H$94:$L$110,2,FALSE)*VLOOKUP($M243,CropResidue!$G$153:$H$169,2,FALSE),Crop!M281)</f>
        <v>0</v>
      </c>
      <c r="AA281" s="942">
        <f>IF($S281,N281/VLOOKUP($M243,CropResidue!$H$94:$L$110,5,FALSE)/VLOOKUP($M243,CropResidue!$H$94:$L$110,4,FALSE)/VLOOKUP($M243,CropResidue!$H$94:$L$110,2,FALSE)*VLOOKUP($M243,CropResidue!$G$153:$H$169,2,FALSE),Crop!N281)</f>
        <v>0</v>
      </c>
      <c r="AB281" s="942">
        <f>IF($S281,O281/VLOOKUP($M243,CropResidue!$H$94:$L$110,5,FALSE)/VLOOKUP($M243,CropResidue!$H$94:$L$110,4,FALSE)/VLOOKUP($M243,CropResidue!$H$94:$L$110,2,FALSE)*VLOOKUP($M243,CropResidue!$G$153:$H$169,2,FALSE),Crop!O281)</f>
        <v>0</v>
      </c>
      <c r="AC281" s="942">
        <f>IF($S281,P281/VLOOKUP($M243,CropResidue!$H$94:$L$110,5,FALSE)/VLOOKUP($M243,CropResidue!$H$94:$L$110,4,FALSE)/VLOOKUP($M243,CropResidue!$H$94:$L$110,2,FALSE)*VLOOKUP($M243,CropResidue!$G$153:$H$169,2,FALSE),Crop!P281)</f>
        <v>0</v>
      </c>
      <c r="AD281" s="942">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3"/>
        <v>YAAAAa</v>
      </c>
      <c r="H282" s="944">
        <v>0</v>
      </c>
      <c r="I282" s="944">
        <v>0</v>
      </c>
      <c r="J282" s="944">
        <v>0</v>
      </c>
      <c r="K282" s="944">
        <v>0</v>
      </c>
      <c r="L282" s="944">
        <v>0</v>
      </c>
      <c r="M282" s="944">
        <v>0</v>
      </c>
      <c r="N282" s="944">
        <v>0</v>
      </c>
      <c r="O282" s="944">
        <v>0</v>
      </c>
      <c r="P282" s="944">
        <v>0</v>
      </c>
      <c r="Q282" s="944">
        <v>0</v>
      </c>
      <c r="S282" s="941" t="b">
        <v>0</v>
      </c>
      <c r="T282" s="943" t="str">
        <f t="shared" si="14"/>
        <v>YAAAAa</v>
      </c>
      <c r="U282" s="942">
        <f>IF($S282,H282/VLOOKUP($M244,CropResidue!$H$94:$L$110,5,FALSE)/VLOOKUP($M244,CropResidue!$H$94:$L$110,4,FALSE)/VLOOKUP($M244,CropResidue!$H$94:$L$110,2,FALSE)*VLOOKUP($M244,CropResidue!$G$153:$H$169,2,FALSE),Crop!H282)</f>
        <v>0</v>
      </c>
      <c r="V282" s="942">
        <f>IF($S282,I282/VLOOKUP($M244,CropResidue!$H$94:$L$110,5,FALSE)/VLOOKUP($M244,CropResidue!$H$94:$L$110,4,FALSE)/VLOOKUP($M244,CropResidue!$H$94:$L$110,2,FALSE)*VLOOKUP($M244,CropResidue!$G$153:$H$169,2,FALSE),Crop!I282)</f>
        <v>0</v>
      </c>
      <c r="W282" s="942">
        <f>IF($S282,J282/VLOOKUP($M244,CropResidue!$H$94:$L$110,5,FALSE)/VLOOKUP($M244,CropResidue!$H$94:$L$110,4,FALSE)/VLOOKUP($M244,CropResidue!$H$94:$L$110,2,FALSE)*VLOOKUP($M244,CropResidue!$G$153:$H$169,2,FALSE),Crop!J282)</f>
        <v>0</v>
      </c>
      <c r="X282" s="942">
        <f>IF($S282,K282/VLOOKUP($M244,CropResidue!$H$94:$L$110,5,FALSE)/VLOOKUP($M244,CropResidue!$H$94:$L$110,4,FALSE)/VLOOKUP($M244,CropResidue!$H$94:$L$110,2,FALSE)*VLOOKUP($M244,CropResidue!$G$153:$H$169,2,FALSE),Crop!K282)</f>
        <v>0</v>
      </c>
      <c r="Y282" s="942">
        <f>IF($S282,L282/VLOOKUP($M244,CropResidue!$H$94:$L$110,5,FALSE)/VLOOKUP($M244,CropResidue!$H$94:$L$110,4,FALSE)/VLOOKUP($M244,CropResidue!$H$94:$L$110,2,FALSE)*VLOOKUP($M244,CropResidue!$G$153:$H$169,2,FALSE),Crop!L282)</f>
        <v>0</v>
      </c>
      <c r="Z282" s="942">
        <f>IF($S282,M282/VLOOKUP($M244,CropResidue!$H$94:$L$110,5,FALSE)/VLOOKUP($M244,CropResidue!$H$94:$L$110,4,FALSE)/VLOOKUP($M244,CropResidue!$H$94:$L$110,2,FALSE)*VLOOKUP($M244,CropResidue!$G$153:$H$169,2,FALSE),Crop!M282)</f>
        <v>0</v>
      </c>
      <c r="AA282" s="942">
        <f>IF($S282,N282/VLOOKUP($M244,CropResidue!$H$94:$L$110,5,FALSE)/VLOOKUP($M244,CropResidue!$H$94:$L$110,4,FALSE)/VLOOKUP($M244,CropResidue!$H$94:$L$110,2,FALSE)*VLOOKUP($M244,CropResidue!$G$153:$H$169,2,FALSE),Crop!N282)</f>
        <v>0</v>
      </c>
      <c r="AB282" s="942">
        <f>IF($S282,O282/VLOOKUP($M244,CropResidue!$H$94:$L$110,5,FALSE)/VLOOKUP($M244,CropResidue!$H$94:$L$110,4,FALSE)/VLOOKUP($M244,CropResidue!$H$94:$L$110,2,FALSE)*VLOOKUP($M244,CropResidue!$G$153:$H$169,2,FALSE),Crop!O282)</f>
        <v>0</v>
      </c>
      <c r="AC282" s="942">
        <f>IF($S282,P282/VLOOKUP($M244,CropResidue!$H$94:$L$110,5,FALSE)/VLOOKUP($M244,CropResidue!$H$94:$L$110,4,FALSE)/VLOOKUP($M244,CropResidue!$H$94:$L$110,2,FALSE)*VLOOKUP($M244,CropResidue!$G$153:$H$169,2,FALSE),Crop!P282)</f>
        <v>0</v>
      </c>
      <c r="AD282" s="942">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3"/>
        <v>YYWNWl</v>
      </c>
      <c r="H283" s="944">
        <v>1540</v>
      </c>
      <c r="I283" s="1010">
        <f>$H283*I$261</f>
        <v>1540</v>
      </c>
      <c r="J283" s="1010">
        <f t="shared" ref="J283:Q295" si="15">$H283*J$261</f>
        <v>1540</v>
      </c>
      <c r="K283" s="1010">
        <f t="shared" si="15"/>
        <v>1540</v>
      </c>
      <c r="L283" s="1010">
        <f t="shared" si="15"/>
        <v>1540</v>
      </c>
      <c r="M283" s="1010">
        <f t="shared" si="15"/>
        <v>1540</v>
      </c>
      <c r="N283" s="1010">
        <f t="shared" si="15"/>
        <v>1540</v>
      </c>
      <c r="O283" s="1010">
        <f t="shared" si="15"/>
        <v>1540</v>
      </c>
      <c r="P283" s="1010">
        <f t="shared" si="15"/>
        <v>1540</v>
      </c>
      <c r="Q283" s="1010">
        <f t="shared" si="15"/>
        <v>1540</v>
      </c>
      <c r="S283" s="941" t="b">
        <v>0</v>
      </c>
      <c r="T283" s="943" t="str">
        <f t="shared" si="14"/>
        <v>YYWNWl</v>
      </c>
      <c r="U283" s="942">
        <f>IF($S283,H283/VLOOKUP($M245,CropResidue!$H$94:$L$110,5,FALSE)/VLOOKUP($M245,CropResidue!$H$94:$L$110,4,FALSE)/VLOOKUP($M245,CropResidue!$H$94:$L$110,2,FALSE)*VLOOKUP($M245,CropResidue!$G$153:$H$169,2,FALSE),Crop!H283)</f>
        <v>1540</v>
      </c>
      <c r="V283" s="942">
        <f>IF($S283,I283/VLOOKUP($M245,CropResidue!$H$94:$L$110,5,FALSE)/VLOOKUP($M245,CropResidue!$H$94:$L$110,4,FALSE)/VLOOKUP($M245,CropResidue!$H$94:$L$110,2,FALSE)*VLOOKUP($M245,CropResidue!$G$153:$H$169,2,FALSE),Crop!I283)</f>
        <v>1540</v>
      </c>
      <c r="W283" s="942">
        <f>IF($S283,J283/VLOOKUP($M245,CropResidue!$H$94:$L$110,5,FALSE)/VLOOKUP($M245,CropResidue!$H$94:$L$110,4,FALSE)/VLOOKUP($M245,CropResidue!$H$94:$L$110,2,FALSE)*VLOOKUP($M245,CropResidue!$G$153:$H$169,2,FALSE),Crop!J283)</f>
        <v>1540</v>
      </c>
      <c r="X283" s="942">
        <f>IF($S283,K283/VLOOKUP($M245,CropResidue!$H$94:$L$110,5,FALSE)/VLOOKUP($M245,CropResidue!$H$94:$L$110,4,FALSE)/VLOOKUP($M245,CropResidue!$H$94:$L$110,2,FALSE)*VLOOKUP($M245,CropResidue!$G$153:$H$169,2,FALSE),Crop!K283)</f>
        <v>1540</v>
      </c>
      <c r="Y283" s="942">
        <f>IF($S283,L283/VLOOKUP($M245,CropResidue!$H$94:$L$110,5,FALSE)/VLOOKUP($M245,CropResidue!$H$94:$L$110,4,FALSE)/VLOOKUP($M245,CropResidue!$H$94:$L$110,2,FALSE)*VLOOKUP($M245,CropResidue!$G$153:$H$169,2,FALSE),Crop!L283)</f>
        <v>1540</v>
      </c>
      <c r="Z283" s="942">
        <f>IF($S283,M283/VLOOKUP($M245,CropResidue!$H$94:$L$110,5,FALSE)/VLOOKUP($M245,CropResidue!$H$94:$L$110,4,FALSE)/VLOOKUP($M245,CropResidue!$H$94:$L$110,2,FALSE)*VLOOKUP($M245,CropResidue!$G$153:$H$169,2,FALSE),Crop!M283)</f>
        <v>1540</v>
      </c>
      <c r="AA283" s="942">
        <f>IF($S283,N283/VLOOKUP($M245,CropResidue!$H$94:$L$110,5,FALSE)/VLOOKUP($M245,CropResidue!$H$94:$L$110,4,FALSE)/VLOOKUP($M245,CropResidue!$H$94:$L$110,2,FALSE)*VLOOKUP($M245,CropResidue!$G$153:$H$169,2,FALSE),Crop!N283)</f>
        <v>1540</v>
      </c>
      <c r="AB283" s="942">
        <f>IF($S283,O283/VLOOKUP($M245,CropResidue!$H$94:$L$110,5,FALSE)/VLOOKUP($M245,CropResidue!$H$94:$L$110,4,FALSE)/VLOOKUP($M245,CropResidue!$H$94:$L$110,2,FALSE)*VLOOKUP($M245,CropResidue!$G$153:$H$169,2,FALSE),Crop!O283)</f>
        <v>1540</v>
      </c>
      <c r="AC283" s="942">
        <f>IF($S283,P283/VLOOKUP($M245,CropResidue!$H$94:$L$110,5,FALSE)/VLOOKUP($M245,CropResidue!$H$94:$L$110,4,FALSE)/VLOOKUP($M245,CropResidue!$H$94:$L$110,2,FALSE)*VLOOKUP($M245,CropResidue!$G$153:$H$169,2,FALSE),Crop!P283)</f>
        <v>1540</v>
      </c>
      <c r="AD283" s="942">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3"/>
        <v>YYLWNw</v>
      </c>
      <c r="H284" s="944">
        <v>2545</v>
      </c>
      <c r="I284" s="1010">
        <f t="shared" ref="I284:I295" si="16">$H284*I$261</f>
        <v>2545</v>
      </c>
      <c r="J284" s="1010">
        <f t="shared" si="15"/>
        <v>2545</v>
      </c>
      <c r="K284" s="1010">
        <f t="shared" si="15"/>
        <v>2545</v>
      </c>
      <c r="L284" s="1010">
        <f t="shared" si="15"/>
        <v>2545</v>
      </c>
      <c r="M284" s="1010">
        <f t="shared" si="15"/>
        <v>2545</v>
      </c>
      <c r="N284" s="1010">
        <f t="shared" si="15"/>
        <v>2545</v>
      </c>
      <c r="O284" s="1010">
        <f t="shared" si="15"/>
        <v>2545</v>
      </c>
      <c r="P284" s="1010">
        <f t="shared" si="15"/>
        <v>2545</v>
      </c>
      <c r="Q284" s="1010">
        <f t="shared" si="15"/>
        <v>2545</v>
      </c>
      <c r="S284" s="941" t="b">
        <v>0</v>
      </c>
      <c r="T284" s="943" t="str">
        <f t="shared" si="14"/>
        <v>YYLWNw</v>
      </c>
      <c r="U284" s="942">
        <f>IF($S284,H284/VLOOKUP($M246,CropResidue!$H$94:$L$110,5,FALSE)/VLOOKUP($M246,CropResidue!$H$94:$L$110,4,FALSE)/VLOOKUP($M246,CropResidue!$H$94:$L$110,2,FALSE)*VLOOKUP($M246,CropResidue!$G$153:$H$169,2,FALSE),Crop!H284)</f>
        <v>2545</v>
      </c>
      <c r="V284" s="942">
        <f>IF($S284,I284/VLOOKUP($M246,CropResidue!$H$94:$L$110,5,FALSE)/VLOOKUP($M246,CropResidue!$H$94:$L$110,4,FALSE)/VLOOKUP($M246,CropResidue!$H$94:$L$110,2,FALSE)*VLOOKUP($M246,CropResidue!$G$153:$H$169,2,FALSE),Crop!I284)</f>
        <v>2545</v>
      </c>
      <c r="W284" s="942">
        <f>IF($S284,J284/VLOOKUP($M246,CropResidue!$H$94:$L$110,5,FALSE)/VLOOKUP($M246,CropResidue!$H$94:$L$110,4,FALSE)/VLOOKUP($M246,CropResidue!$H$94:$L$110,2,FALSE)*VLOOKUP($M246,CropResidue!$G$153:$H$169,2,FALSE),Crop!J284)</f>
        <v>2545</v>
      </c>
      <c r="X284" s="942">
        <f>IF($S284,K284/VLOOKUP($M246,CropResidue!$H$94:$L$110,5,FALSE)/VLOOKUP($M246,CropResidue!$H$94:$L$110,4,FALSE)/VLOOKUP($M246,CropResidue!$H$94:$L$110,2,FALSE)*VLOOKUP($M246,CropResidue!$G$153:$H$169,2,FALSE),Crop!K284)</f>
        <v>2545</v>
      </c>
      <c r="Y284" s="942">
        <f>IF($S284,L284/VLOOKUP($M246,CropResidue!$H$94:$L$110,5,FALSE)/VLOOKUP($M246,CropResidue!$H$94:$L$110,4,FALSE)/VLOOKUP($M246,CropResidue!$H$94:$L$110,2,FALSE)*VLOOKUP($M246,CropResidue!$G$153:$H$169,2,FALSE),Crop!L284)</f>
        <v>2545</v>
      </c>
      <c r="Z284" s="942">
        <f>IF($S284,M284/VLOOKUP($M246,CropResidue!$H$94:$L$110,5,FALSE)/VLOOKUP($M246,CropResidue!$H$94:$L$110,4,FALSE)/VLOOKUP($M246,CropResidue!$H$94:$L$110,2,FALSE)*VLOOKUP($M246,CropResidue!$G$153:$H$169,2,FALSE),Crop!M284)</f>
        <v>2545</v>
      </c>
      <c r="AA284" s="942">
        <f>IF($S284,N284/VLOOKUP($M246,CropResidue!$H$94:$L$110,5,FALSE)/VLOOKUP($M246,CropResidue!$H$94:$L$110,4,FALSE)/VLOOKUP($M246,CropResidue!$H$94:$L$110,2,FALSE)*VLOOKUP($M246,CropResidue!$G$153:$H$169,2,FALSE),Crop!N284)</f>
        <v>2545</v>
      </c>
      <c r="AB284" s="942">
        <f>IF($S284,O284/VLOOKUP($M246,CropResidue!$H$94:$L$110,5,FALSE)/VLOOKUP($M246,CropResidue!$H$94:$L$110,4,FALSE)/VLOOKUP($M246,CropResidue!$H$94:$L$110,2,FALSE)*VLOOKUP($M246,CropResidue!$G$153:$H$169,2,FALSE),Crop!O284)</f>
        <v>2545</v>
      </c>
      <c r="AC284" s="942">
        <f>IF($S284,P284/VLOOKUP($M246,CropResidue!$H$94:$L$110,5,FALSE)/VLOOKUP($M246,CropResidue!$H$94:$L$110,4,FALSE)/VLOOKUP($M246,CropResidue!$H$94:$L$110,2,FALSE)*VLOOKUP($M246,CropResidue!$G$153:$H$169,2,FALSE),Crop!P284)</f>
        <v>2545</v>
      </c>
      <c r="AD284" s="942">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3"/>
        <v>YYWLWz</v>
      </c>
      <c r="H285" s="944">
        <v>1150</v>
      </c>
      <c r="I285" s="1010">
        <f t="shared" si="16"/>
        <v>1150</v>
      </c>
      <c r="J285" s="1010">
        <f t="shared" si="15"/>
        <v>1150</v>
      </c>
      <c r="K285" s="1010">
        <f t="shared" si="15"/>
        <v>1150</v>
      </c>
      <c r="L285" s="1010">
        <f t="shared" si="15"/>
        <v>1150</v>
      </c>
      <c r="M285" s="1010">
        <f t="shared" si="15"/>
        <v>1150</v>
      </c>
      <c r="N285" s="1010">
        <f t="shared" si="15"/>
        <v>1150</v>
      </c>
      <c r="O285" s="1010">
        <f t="shared" si="15"/>
        <v>1150</v>
      </c>
      <c r="P285" s="1010">
        <f t="shared" si="15"/>
        <v>1150</v>
      </c>
      <c r="Q285" s="1010">
        <f t="shared" si="15"/>
        <v>1150</v>
      </c>
      <c r="S285" s="941" t="b">
        <v>0</v>
      </c>
      <c r="T285" s="943" t="str">
        <f t="shared" si="14"/>
        <v>YYWLWz</v>
      </c>
      <c r="U285" s="942">
        <f>IF($S285,H285/VLOOKUP($M247,CropResidue!$H$94:$L$110,5,FALSE)/VLOOKUP($M247,CropResidue!$H$94:$L$110,4,FALSE)/VLOOKUP($M247,CropResidue!$H$94:$L$110,2,FALSE)*VLOOKUP($M247,CropResidue!$G$153:$H$169,2,FALSE),Crop!H285)</f>
        <v>1150</v>
      </c>
      <c r="V285" s="942">
        <f>IF($S285,I285/VLOOKUP($M247,CropResidue!$H$94:$L$110,5,FALSE)/VLOOKUP($M247,CropResidue!$H$94:$L$110,4,FALSE)/VLOOKUP($M247,CropResidue!$H$94:$L$110,2,FALSE)*VLOOKUP($M247,CropResidue!$G$153:$H$169,2,FALSE),Crop!I285)</f>
        <v>1150</v>
      </c>
      <c r="W285" s="942">
        <f>IF($S285,J285/VLOOKUP($M247,CropResidue!$H$94:$L$110,5,FALSE)/VLOOKUP($M247,CropResidue!$H$94:$L$110,4,FALSE)/VLOOKUP($M247,CropResidue!$H$94:$L$110,2,FALSE)*VLOOKUP($M247,CropResidue!$G$153:$H$169,2,FALSE),Crop!J285)</f>
        <v>1150</v>
      </c>
      <c r="X285" s="942">
        <f>IF($S285,K285/VLOOKUP($M247,CropResidue!$H$94:$L$110,5,FALSE)/VLOOKUP($M247,CropResidue!$H$94:$L$110,4,FALSE)/VLOOKUP($M247,CropResidue!$H$94:$L$110,2,FALSE)*VLOOKUP($M247,CropResidue!$G$153:$H$169,2,FALSE),Crop!K285)</f>
        <v>1150</v>
      </c>
      <c r="Y285" s="942">
        <f>IF($S285,L285/VLOOKUP($M247,CropResidue!$H$94:$L$110,5,FALSE)/VLOOKUP($M247,CropResidue!$H$94:$L$110,4,FALSE)/VLOOKUP($M247,CropResidue!$H$94:$L$110,2,FALSE)*VLOOKUP($M247,CropResidue!$G$153:$H$169,2,FALSE),Crop!L285)</f>
        <v>1150</v>
      </c>
      <c r="Z285" s="942">
        <f>IF($S285,M285/VLOOKUP($M247,CropResidue!$H$94:$L$110,5,FALSE)/VLOOKUP($M247,CropResidue!$H$94:$L$110,4,FALSE)/VLOOKUP($M247,CropResidue!$H$94:$L$110,2,FALSE)*VLOOKUP($M247,CropResidue!$G$153:$H$169,2,FALSE),Crop!M285)</f>
        <v>1150</v>
      </c>
      <c r="AA285" s="942">
        <f>IF($S285,N285/VLOOKUP($M247,CropResidue!$H$94:$L$110,5,FALSE)/VLOOKUP($M247,CropResidue!$H$94:$L$110,4,FALSE)/VLOOKUP($M247,CropResidue!$H$94:$L$110,2,FALSE)*VLOOKUP($M247,CropResidue!$G$153:$H$169,2,FALSE),Crop!N285)</f>
        <v>1150</v>
      </c>
      <c r="AB285" s="942">
        <f>IF($S285,O285/VLOOKUP($M247,CropResidue!$H$94:$L$110,5,FALSE)/VLOOKUP($M247,CropResidue!$H$94:$L$110,4,FALSE)/VLOOKUP($M247,CropResidue!$H$94:$L$110,2,FALSE)*VLOOKUP($M247,CropResidue!$G$153:$H$169,2,FALSE),Crop!O285)</f>
        <v>1150</v>
      </c>
      <c r="AC285" s="942">
        <f>IF($S285,P285/VLOOKUP($M247,CropResidue!$H$94:$L$110,5,FALSE)/VLOOKUP($M247,CropResidue!$H$94:$L$110,4,FALSE)/VLOOKUP($M247,CropResidue!$H$94:$L$110,2,FALSE)*VLOOKUP($M247,CropResidue!$G$153:$H$169,2,FALSE),Crop!P285)</f>
        <v>1150</v>
      </c>
      <c r="AD285" s="942">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3"/>
        <v>YYNWLw</v>
      </c>
      <c r="H286" s="944">
        <v>2473</v>
      </c>
      <c r="I286" s="1010">
        <f t="shared" si="16"/>
        <v>2473</v>
      </c>
      <c r="J286" s="1010">
        <f t="shared" si="15"/>
        <v>2473</v>
      </c>
      <c r="K286" s="1010">
        <f t="shared" si="15"/>
        <v>2473</v>
      </c>
      <c r="L286" s="1010">
        <f t="shared" si="15"/>
        <v>2473</v>
      </c>
      <c r="M286" s="1010">
        <f t="shared" si="15"/>
        <v>2473</v>
      </c>
      <c r="N286" s="1010">
        <f t="shared" si="15"/>
        <v>2473</v>
      </c>
      <c r="O286" s="1010">
        <f t="shared" si="15"/>
        <v>2473</v>
      </c>
      <c r="P286" s="1010">
        <f t="shared" si="15"/>
        <v>2473</v>
      </c>
      <c r="Q286" s="1010">
        <f t="shared" si="15"/>
        <v>2473</v>
      </c>
      <c r="S286" s="941" t="b">
        <v>0</v>
      </c>
      <c r="T286" s="943" t="str">
        <f t="shared" si="14"/>
        <v>YYNWLw</v>
      </c>
      <c r="U286" s="942">
        <f>IF($S286,H286/VLOOKUP($M248,CropResidue!$H$94:$L$110,5,FALSE)/VLOOKUP($M248,CropResidue!$H$94:$L$110,4,FALSE)/VLOOKUP($M248,CropResidue!$H$94:$L$110,2,FALSE)*VLOOKUP($M248,CropResidue!$G$153:$H$169,2,FALSE),Crop!H286)</f>
        <v>2473</v>
      </c>
      <c r="V286" s="942">
        <f>IF($S286,I286/VLOOKUP($M248,CropResidue!$H$94:$L$110,5,FALSE)/VLOOKUP($M248,CropResidue!$H$94:$L$110,4,FALSE)/VLOOKUP($M248,CropResidue!$H$94:$L$110,2,FALSE)*VLOOKUP($M248,CropResidue!$G$153:$H$169,2,FALSE),Crop!I286)</f>
        <v>2473</v>
      </c>
      <c r="W286" s="942">
        <f>IF($S286,J286/VLOOKUP($M248,CropResidue!$H$94:$L$110,5,FALSE)/VLOOKUP($M248,CropResidue!$H$94:$L$110,4,FALSE)/VLOOKUP($M248,CropResidue!$H$94:$L$110,2,FALSE)*VLOOKUP($M248,CropResidue!$G$153:$H$169,2,FALSE),Crop!J286)</f>
        <v>2473</v>
      </c>
      <c r="X286" s="942">
        <f>IF($S286,K286/VLOOKUP($M248,CropResidue!$H$94:$L$110,5,FALSE)/VLOOKUP($M248,CropResidue!$H$94:$L$110,4,FALSE)/VLOOKUP($M248,CropResidue!$H$94:$L$110,2,FALSE)*VLOOKUP($M248,CropResidue!$G$153:$H$169,2,FALSE),Crop!K286)</f>
        <v>2473</v>
      </c>
      <c r="Y286" s="942">
        <f>IF($S286,L286/VLOOKUP($M248,CropResidue!$H$94:$L$110,5,FALSE)/VLOOKUP($M248,CropResidue!$H$94:$L$110,4,FALSE)/VLOOKUP($M248,CropResidue!$H$94:$L$110,2,FALSE)*VLOOKUP($M248,CropResidue!$G$153:$H$169,2,FALSE),Crop!L286)</f>
        <v>2473</v>
      </c>
      <c r="Z286" s="942">
        <f>IF($S286,M286/VLOOKUP($M248,CropResidue!$H$94:$L$110,5,FALSE)/VLOOKUP($M248,CropResidue!$H$94:$L$110,4,FALSE)/VLOOKUP($M248,CropResidue!$H$94:$L$110,2,FALSE)*VLOOKUP($M248,CropResidue!$G$153:$H$169,2,FALSE),Crop!M286)</f>
        <v>2473</v>
      </c>
      <c r="AA286" s="942">
        <f>IF($S286,N286/VLOOKUP($M248,CropResidue!$H$94:$L$110,5,FALSE)/VLOOKUP($M248,CropResidue!$H$94:$L$110,4,FALSE)/VLOOKUP($M248,CropResidue!$H$94:$L$110,2,FALSE)*VLOOKUP($M248,CropResidue!$G$153:$H$169,2,FALSE),Crop!N286)</f>
        <v>2473</v>
      </c>
      <c r="AB286" s="942">
        <f>IF($S286,O286/VLOOKUP($M248,CropResidue!$H$94:$L$110,5,FALSE)/VLOOKUP($M248,CropResidue!$H$94:$L$110,4,FALSE)/VLOOKUP($M248,CropResidue!$H$94:$L$110,2,FALSE)*VLOOKUP($M248,CropResidue!$G$153:$H$169,2,FALSE),Crop!O286)</f>
        <v>2473</v>
      </c>
      <c r="AC286" s="942">
        <f>IF($S286,P286/VLOOKUP($M248,CropResidue!$H$94:$L$110,5,FALSE)/VLOOKUP($M248,CropResidue!$H$94:$L$110,4,FALSE)/VLOOKUP($M248,CropResidue!$H$94:$L$110,2,FALSE)*VLOOKUP($M248,CropResidue!$G$153:$H$169,2,FALSE),Crop!P286)</f>
        <v>2473</v>
      </c>
      <c r="AD286" s="942">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3"/>
        <v>AYAAAw</v>
      </c>
      <c r="H287" s="944">
        <v>2357</v>
      </c>
      <c r="I287" s="1010">
        <f t="shared" si="16"/>
        <v>2357</v>
      </c>
      <c r="J287" s="1010">
        <f t="shared" si="15"/>
        <v>2357</v>
      </c>
      <c r="K287" s="1010">
        <f t="shared" si="15"/>
        <v>2357</v>
      </c>
      <c r="L287" s="1010">
        <f t="shared" si="15"/>
        <v>2357</v>
      </c>
      <c r="M287" s="1010">
        <f t="shared" si="15"/>
        <v>2357</v>
      </c>
      <c r="N287" s="1010">
        <f t="shared" si="15"/>
        <v>2357</v>
      </c>
      <c r="O287" s="1010">
        <f t="shared" si="15"/>
        <v>2357</v>
      </c>
      <c r="P287" s="1010">
        <f t="shared" si="15"/>
        <v>2357</v>
      </c>
      <c r="Q287" s="1010">
        <f t="shared" si="15"/>
        <v>2357</v>
      </c>
      <c r="S287" s="941" t="b">
        <v>0</v>
      </c>
      <c r="T287" s="943" t="str">
        <f t="shared" si="14"/>
        <v>AYAAAw</v>
      </c>
      <c r="U287" s="942">
        <f>IF($S287,H287/VLOOKUP($M249,CropResidue!$H$94:$L$110,5,FALSE)/VLOOKUP($M249,CropResidue!$H$94:$L$110,4,FALSE)/VLOOKUP($M249,CropResidue!$H$94:$L$110,2,FALSE)*VLOOKUP($M249,CropResidue!$G$153:$H$169,2,FALSE),Crop!H287)</f>
        <v>2357</v>
      </c>
      <c r="V287" s="942">
        <f>IF($S287,I287/VLOOKUP($M249,CropResidue!$H$94:$L$110,5,FALSE)/VLOOKUP($M249,CropResidue!$H$94:$L$110,4,FALSE)/VLOOKUP($M249,CropResidue!$H$94:$L$110,2,FALSE)*VLOOKUP($M249,CropResidue!$G$153:$H$169,2,FALSE),Crop!I287)</f>
        <v>2357</v>
      </c>
      <c r="W287" s="942">
        <f>IF($S287,J287/VLOOKUP($M249,CropResidue!$H$94:$L$110,5,FALSE)/VLOOKUP($M249,CropResidue!$H$94:$L$110,4,FALSE)/VLOOKUP($M249,CropResidue!$H$94:$L$110,2,FALSE)*VLOOKUP($M249,CropResidue!$G$153:$H$169,2,FALSE),Crop!J287)</f>
        <v>2357</v>
      </c>
      <c r="X287" s="942">
        <f>IF($S287,K287/VLOOKUP($M249,CropResidue!$H$94:$L$110,5,FALSE)/VLOOKUP($M249,CropResidue!$H$94:$L$110,4,FALSE)/VLOOKUP($M249,CropResidue!$H$94:$L$110,2,FALSE)*VLOOKUP($M249,CropResidue!$G$153:$H$169,2,FALSE),Crop!K287)</f>
        <v>2357</v>
      </c>
      <c r="Y287" s="942">
        <f>IF($S287,L287/VLOOKUP($M249,CropResidue!$H$94:$L$110,5,FALSE)/VLOOKUP($M249,CropResidue!$H$94:$L$110,4,FALSE)/VLOOKUP($M249,CropResidue!$H$94:$L$110,2,FALSE)*VLOOKUP($M249,CropResidue!$G$153:$H$169,2,FALSE),Crop!L287)</f>
        <v>2357</v>
      </c>
      <c r="Z287" s="942">
        <f>IF($S287,M287/VLOOKUP($M249,CropResidue!$H$94:$L$110,5,FALSE)/VLOOKUP($M249,CropResidue!$H$94:$L$110,4,FALSE)/VLOOKUP($M249,CropResidue!$H$94:$L$110,2,FALSE)*VLOOKUP($M249,CropResidue!$G$153:$H$169,2,FALSE),Crop!M287)</f>
        <v>2357</v>
      </c>
      <c r="AA287" s="942">
        <f>IF($S287,N287/VLOOKUP($M249,CropResidue!$H$94:$L$110,5,FALSE)/VLOOKUP($M249,CropResidue!$H$94:$L$110,4,FALSE)/VLOOKUP($M249,CropResidue!$H$94:$L$110,2,FALSE)*VLOOKUP($M249,CropResidue!$G$153:$H$169,2,FALSE),Crop!N287)</f>
        <v>2357</v>
      </c>
      <c r="AB287" s="942">
        <f>IF($S287,O287/VLOOKUP($M249,CropResidue!$H$94:$L$110,5,FALSE)/VLOOKUP($M249,CropResidue!$H$94:$L$110,4,FALSE)/VLOOKUP($M249,CropResidue!$H$94:$L$110,2,FALSE)*VLOOKUP($M249,CropResidue!$G$153:$H$169,2,FALSE),Crop!O287)</f>
        <v>2357</v>
      </c>
      <c r="AC287" s="942">
        <f>IF($S287,P287/VLOOKUP($M249,CropResidue!$H$94:$L$110,5,FALSE)/VLOOKUP($M249,CropResidue!$H$94:$L$110,4,FALSE)/VLOOKUP($M249,CropResidue!$H$94:$L$110,2,FALSE)*VLOOKUP($M249,CropResidue!$G$153:$H$169,2,FALSE),Crop!P287)</f>
        <v>2357</v>
      </c>
      <c r="AD287" s="942">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3"/>
        <v>AAWAAa</v>
      </c>
      <c r="H288" s="944">
        <v>0</v>
      </c>
      <c r="I288" s="1010">
        <f t="shared" si="16"/>
        <v>0</v>
      </c>
      <c r="J288" s="1010">
        <f t="shared" si="15"/>
        <v>0</v>
      </c>
      <c r="K288" s="1010">
        <f t="shared" si="15"/>
        <v>0</v>
      </c>
      <c r="L288" s="1010">
        <f t="shared" si="15"/>
        <v>0</v>
      </c>
      <c r="M288" s="1010">
        <f t="shared" si="15"/>
        <v>0</v>
      </c>
      <c r="N288" s="1010">
        <f t="shared" si="15"/>
        <v>0</v>
      </c>
      <c r="O288" s="1010">
        <f t="shared" si="15"/>
        <v>0</v>
      </c>
      <c r="P288" s="1010">
        <f t="shared" si="15"/>
        <v>0</v>
      </c>
      <c r="Q288" s="1010">
        <f t="shared" si="15"/>
        <v>0</v>
      </c>
      <c r="S288" s="941" t="b">
        <v>0</v>
      </c>
      <c r="T288" s="943" t="str">
        <f t="shared" si="14"/>
        <v>AAWAAa</v>
      </c>
      <c r="U288" s="942">
        <f>IF($S288,H288/VLOOKUP($M250,CropResidue!$H$94:$L$110,5,FALSE)/VLOOKUP($M250,CropResidue!$H$94:$L$110,4,FALSE)/VLOOKUP($M250,CropResidue!$H$94:$L$110,2,FALSE)*VLOOKUP($M250,CropResidue!$G$153:$H$169,2,FALSE),Crop!H288)</f>
        <v>0</v>
      </c>
      <c r="V288" s="942">
        <f>IF($S288,I288/VLOOKUP($M250,CropResidue!$H$94:$L$110,5,FALSE)/VLOOKUP($M250,CropResidue!$H$94:$L$110,4,FALSE)/VLOOKUP($M250,CropResidue!$H$94:$L$110,2,FALSE)*VLOOKUP($M250,CropResidue!$G$153:$H$169,2,FALSE),Crop!I288)</f>
        <v>0</v>
      </c>
      <c r="W288" s="942">
        <f>IF($S288,J288/VLOOKUP($M250,CropResidue!$H$94:$L$110,5,FALSE)/VLOOKUP($M250,CropResidue!$H$94:$L$110,4,FALSE)/VLOOKUP($M250,CropResidue!$H$94:$L$110,2,FALSE)*VLOOKUP($M250,CropResidue!$G$153:$H$169,2,FALSE),Crop!J288)</f>
        <v>0</v>
      </c>
      <c r="X288" s="942">
        <f>IF($S288,K288/VLOOKUP($M250,CropResidue!$H$94:$L$110,5,FALSE)/VLOOKUP($M250,CropResidue!$H$94:$L$110,4,FALSE)/VLOOKUP($M250,CropResidue!$H$94:$L$110,2,FALSE)*VLOOKUP($M250,CropResidue!$G$153:$H$169,2,FALSE),Crop!K288)</f>
        <v>0</v>
      </c>
      <c r="Y288" s="942">
        <f>IF($S288,L288/VLOOKUP($M250,CropResidue!$H$94:$L$110,5,FALSE)/VLOOKUP($M250,CropResidue!$H$94:$L$110,4,FALSE)/VLOOKUP($M250,CropResidue!$H$94:$L$110,2,FALSE)*VLOOKUP($M250,CropResidue!$G$153:$H$169,2,FALSE),Crop!L288)</f>
        <v>0</v>
      </c>
      <c r="Z288" s="942">
        <f>IF($S288,M288/VLOOKUP($M250,CropResidue!$H$94:$L$110,5,FALSE)/VLOOKUP($M250,CropResidue!$H$94:$L$110,4,FALSE)/VLOOKUP($M250,CropResidue!$H$94:$L$110,2,FALSE)*VLOOKUP($M250,CropResidue!$G$153:$H$169,2,FALSE),Crop!M288)</f>
        <v>0</v>
      </c>
      <c r="AA288" s="942">
        <f>IF($S288,N288/VLOOKUP($M250,CropResidue!$H$94:$L$110,5,FALSE)/VLOOKUP($M250,CropResidue!$H$94:$L$110,4,FALSE)/VLOOKUP($M250,CropResidue!$H$94:$L$110,2,FALSE)*VLOOKUP($M250,CropResidue!$G$153:$H$169,2,FALSE),Crop!N288)</f>
        <v>0</v>
      </c>
      <c r="AB288" s="942">
        <f>IF($S288,O288/VLOOKUP($M250,CropResidue!$H$94:$L$110,5,FALSE)/VLOOKUP($M250,CropResidue!$H$94:$L$110,4,FALSE)/VLOOKUP($M250,CropResidue!$H$94:$L$110,2,FALSE)*VLOOKUP($M250,CropResidue!$G$153:$H$169,2,FALSE),Crop!O288)</f>
        <v>0</v>
      </c>
      <c r="AC288" s="942">
        <f>IF($S288,P288/VLOOKUP($M250,CropResidue!$H$94:$L$110,5,FALSE)/VLOOKUP($M250,CropResidue!$H$94:$L$110,4,FALSE)/VLOOKUP($M250,CropResidue!$H$94:$L$110,2,FALSE)*VLOOKUP($M250,CropResidue!$G$153:$H$169,2,FALSE),Crop!P288)</f>
        <v>0</v>
      </c>
      <c r="AD288" s="942">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3"/>
        <v>AAAWAa</v>
      </c>
      <c r="H289" s="944">
        <v>0</v>
      </c>
      <c r="I289" s="1010">
        <f t="shared" si="16"/>
        <v>0</v>
      </c>
      <c r="J289" s="1010">
        <f t="shared" si="15"/>
        <v>0</v>
      </c>
      <c r="K289" s="1010">
        <f t="shared" si="15"/>
        <v>0</v>
      </c>
      <c r="L289" s="1010">
        <f t="shared" si="15"/>
        <v>0</v>
      </c>
      <c r="M289" s="1010">
        <f t="shared" si="15"/>
        <v>0</v>
      </c>
      <c r="N289" s="1010">
        <f t="shared" si="15"/>
        <v>0</v>
      </c>
      <c r="O289" s="1010">
        <f t="shared" si="15"/>
        <v>0</v>
      </c>
      <c r="P289" s="1010">
        <f t="shared" si="15"/>
        <v>0</v>
      </c>
      <c r="Q289" s="1010">
        <f t="shared" si="15"/>
        <v>0</v>
      </c>
      <c r="S289" s="941" t="b">
        <v>0</v>
      </c>
      <c r="T289" s="943" t="str">
        <f t="shared" si="14"/>
        <v>AAAWAa</v>
      </c>
      <c r="U289" s="942">
        <f>IF($S289,H289/VLOOKUP($M251,CropResidue!$H$94:$L$110,5,FALSE)/VLOOKUP($M251,CropResidue!$H$94:$L$110,4,FALSE)/VLOOKUP($M251,CropResidue!$H$94:$L$110,2,FALSE)*VLOOKUP($M251,CropResidue!$G$153:$H$169,2,FALSE),Crop!H289)</f>
        <v>0</v>
      </c>
      <c r="V289" s="942">
        <f>IF($S289,I289/VLOOKUP($M251,CropResidue!$H$94:$L$110,5,FALSE)/VLOOKUP($M251,CropResidue!$H$94:$L$110,4,FALSE)/VLOOKUP($M251,CropResidue!$H$94:$L$110,2,FALSE)*VLOOKUP($M251,CropResidue!$G$153:$H$169,2,FALSE),Crop!I289)</f>
        <v>0</v>
      </c>
      <c r="W289" s="942">
        <f>IF($S289,J289/VLOOKUP($M251,CropResidue!$H$94:$L$110,5,FALSE)/VLOOKUP($M251,CropResidue!$H$94:$L$110,4,FALSE)/VLOOKUP($M251,CropResidue!$H$94:$L$110,2,FALSE)*VLOOKUP($M251,CropResidue!$G$153:$H$169,2,FALSE),Crop!J289)</f>
        <v>0</v>
      </c>
      <c r="X289" s="942">
        <f>IF($S289,K289/VLOOKUP($M251,CropResidue!$H$94:$L$110,5,FALSE)/VLOOKUP($M251,CropResidue!$H$94:$L$110,4,FALSE)/VLOOKUP($M251,CropResidue!$H$94:$L$110,2,FALSE)*VLOOKUP($M251,CropResidue!$G$153:$H$169,2,FALSE),Crop!K289)</f>
        <v>0</v>
      </c>
      <c r="Y289" s="942">
        <f>IF($S289,L289/VLOOKUP($M251,CropResidue!$H$94:$L$110,5,FALSE)/VLOOKUP($M251,CropResidue!$H$94:$L$110,4,FALSE)/VLOOKUP($M251,CropResidue!$H$94:$L$110,2,FALSE)*VLOOKUP($M251,CropResidue!$G$153:$H$169,2,FALSE),Crop!L289)</f>
        <v>0</v>
      </c>
      <c r="Z289" s="942">
        <f>IF($S289,M289/VLOOKUP($M251,CropResidue!$H$94:$L$110,5,FALSE)/VLOOKUP($M251,CropResidue!$H$94:$L$110,4,FALSE)/VLOOKUP($M251,CropResidue!$H$94:$L$110,2,FALSE)*VLOOKUP($M251,CropResidue!$G$153:$H$169,2,FALSE),Crop!M289)</f>
        <v>0</v>
      </c>
      <c r="AA289" s="942">
        <f>IF($S289,N289/VLOOKUP($M251,CropResidue!$H$94:$L$110,5,FALSE)/VLOOKUP($M251,CropResidue!$H$94:$L$110,4,FALSE)/VLOOKUP($M251,CropResidue!$H$94:$L$110,2,FALSE)*VLOOKUP($M251,CropResidue!$G$153:$H$169,2,FALSE),Crop!N289)</f>
        <v>0</v>
      </c>
      <c r="AB289" s="942">
        <f>IF($S289,O289/VLOOKUP($M251,CropResidue!$H$94:$L$110,5,FALSE)/VLOOKUP($M251,CropResidue!$H$94:$L$110,4,FALSE)/VLOOKUP($M251,CropResidue!$H$94:$L$110,2,FALSE)*VLOOKUP($M251,CropResidue!$G$153:$H$169,2,FALSE),Crop!O289)</f>
        <v>0</v>
      </c>
      <c r="AC289" s="942">
        <f>IF($S289,P289/VLOOKUP($M251,CropResidue!$H$94:$L$110,5,FALSE)/VLOOKUP($M251,CropResidue!$H$94:$L$110,4,FALSE)/VLOOKUP($M251,CropResidue!$H$94:$L$110,2,FALSE)*VLOOKUP($M251,CropResidue!$G$153:$H$169,2,FALSE),Crop!P289)</f>
        <v>0</v>
      </c>
      <c r="AD289" s="942">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3"/>
        <v>YAAAWa</v>
      </c>
      <c r="H290" s="944">
        <v>0</v>
      </c>
      <c r="I290" s="1010">
        <f t="shared" si="16"/>
        <v>0</v>
      </c>
      <c r="J290" s="1010">
        <f t="shared" si="15"/>
        <v>0</v>
      </c>
      <c r="K290" s="1010">
        <f t="shared" si="15"/>
        <v>0</v>
      </c>
      <c r="L290" s="1010">
        <f t="shared" si="15"/>
        <v>0</v>
      </c>
      <c r="M290" s="1010">
        <f t="shared" si="15"/>
        <v>0</v>
      </c>
      <c r="N290" s="1010">
        <f t="shared" si="15"/>
        <v>0</v>
      </c>
      <c r="O290" s="1010">
        <f t="shared" si="15"/>
        <v>0</v>
      </c>
      <c r="P290" s="1010">
        <f t="shared" si="15"/>
        <v>0</v>
      </c>
      <c r="Q290" s="1010">
        <f t="shared" si="15"/>
        <v>0</v>
      </c>
      <c r="S290" s="941" t="b">
        <v>0</v>
      </c>
      <c r="T290" s="943" t="str">
        <f t="shared" si="14"/>
        <v>YAAAWa</v>
      </c>
      <c r="U290" s="942">
        <f>IF($S290,H290/VLOOKUP($M252,CropResidue!$H$94:$L$110,5,FALSE)/VLOOKUP($M252,CropResidue!$H$94:$L$110,4,FALSE)/VLOOKUP($M252,CropResidue!$H$94:$L$110,2,FALSE)*VLOOKUP($M252,CropResidue!$G$153:$H$169,2,FALSE),Crop!H290)</f>
        <v>0</v>
      </c>
      <c r="V290" s="942">
        <f>IF($S290,I290/VLOOKUP($M252,CropResidue!$H$94:$L$110,5,FALSE)/VLOOKUP($M252,CropResidue!$H$94:$L$110,4,FALSE)/VLOOKUP($M252,CropResidue!$H$94:$L$110,2,FALSE)*VLOOKUP($M252,CropResidue!$G$153:$H$169,2,FALSE),Crop!I290)</f>
        <v>0</v>
      </c>
      <c r="W290" s="942">
        <f>IF($S290,J290/VLOOKUP($M252,CropResidue!$H$94:$L$110,5,FALSE)/VLOOKUP($M252,CropResidue!$H$94:$L$110,4,FALSE)/VLOOKUP($M252,CropResidue!$H$94:$L$110,2,FALSE)*VLOOKUP($M252,CropResidue!$G$153:$H$169,2,FALSE),Crop!J290)</f>
        <v>0</v>
      </c>
      <c r="X290" s="942">
        <f>IF($S290,K290/VLOOKUP($M252,CropResidue!$H$94:$L$110,5,FALSE)/VLOOKUP($M252,CropResidue!$H$94:$L$110,4,FALSE)/VLOOKUP($M252,CropResidue!$H$94:$L$110,2,FALSE)*VLOOKUP($M252,CropResidue!$G$153:$H$169,2,FALSE),Crop!K290)</f>
        <v>0</v>
      </c>
      <c r="Y290" s="942">
        <f>IF($S290,L290/VLOOKUP($M252,CropResidue!$H$94:$L$110,5,FALSE)/VLOOKUP($M252,CropResidue!$H$94:$L$110,4,FALSE)/VLOOKUP($M252,CropResidue!$H$94:$L$110,2,FALSE)*VLOOKUP($M252,CropResidue!$G$153:$H$169,2,FALSE),Crop!L290)</f>
        <v>0</v>
      </c>
      <c r="Z290" s="942">
        <f>IF($S290,M290/VLOOKUP($M252,CropResidue!$H$94:$L$110,5,FALSE)/VLOOKUP($M252,CropResidue!$H$94:$L$110,4,FALSE)/VLOOKUP($M252,CropResidue!$H$94:$L$110,2,FALSE)*VLOOKUP($M252,CropResidue!$G$153:$H$169,2,FALSE),Crop!M290)</f>
        <v>0</v>
      </c>
      <c r="AA290" s="942">
        <f>IF($S290,N290/VLOOKUP($M252,CropResidue!$H$94:$L$110,5,FALSE)/VLOOKUP($M252,CropResidue!$H$94:$L$110,4,FALSE)/VLOOKUP($M252,CropResidue!$H$94:$L$110,2,FALSE)*VLOOKUP($M252,CropResidue!$G$153:$H$169,2,FALSE),Crop!N290)</f>
        <v>0</v>
      </c>
      <c r="AB290" s="942">
        <f>IF($S290,O290/VLOOKUP($M252,CropResidue!$H$94:$L$110,5,FALSE)/VLOOKUP($M252,CropResidue!$H$94:$L$110,4,FALSE)/VLOOKUP($M252,CropResidue!$H$94:$L$110,2,FALSE)*VLOOKUP($M252,CropResidue!$G$153:$H$169,2,FALSE),Crop!O290)</f>
        <v>0</v>
      </c>
      <c r="AC290" s="942">
        <f>IF($S290,P290/VLOOKUP($M252,CropResidue!$H$94:$L$110,5,FALSE)/VLOOKUP($M252,CropResidue!$H$94:$L$110,4,FALSE)/VLOOKUP($M252,CropResidue!$H$94:$L$110,2,FALSE)*VLOOKUP($M252,CropResidue!$G$153:$H$169,2,FALSE),Crop!P290)</f>
        <v>0</v>
      </c>
      <c r="AD290" s="942">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3"/>
        <v>YAAANw</v>
      </c>
      <c r="H291" s="944">
        <v>2616</v>
      </c>
      <c r="I291" s="1010">
        <f t="shared" si="16"/>
        <v>2616</v>
      </c>
      <c r="J291" s="1010">
        <f t="shared" si="15"/>
        <v>2616</v>
      </c>
      <c r="K291" s="1010">
        <f t="shared" si="15"/>
        <v>2616</v>
      </c>
      <c r="L291" s="1010">
        <f t="shared" si="15"/>
        <v>2616</v>
      </c>
      <c r="M291" s="1010">
        <f t="shared" si="15"/>
        <v>2616</v>
      </c>
      <c r="N291" s="1010">
        <f t="shared" si="15"/>
        <v>2616</v>
      </c>
      <c r="O291" s="1010">
        <f t="shared" si="15"/>
        <v>2616</v>
      </c>
      <c r="P291" s="1010">
        <f t="shared" si="15"/>
        <v>2616</v>
      </c>
      <c r="Q291" s="1010">
        <f t="shared" si="15"/>
        <v>2616</v>
      </c>
      <c r="S291" s="941" t="b">
        <v>0</v>
      </c>
      <c r="T291" s="943" t="str">
        <f t="shared" si="14"/>
        <v>YAAANw</v>
      </c>
      <c r="U291" s="942">
        <f>IF($S291,H291/VLOOKUP($M253,CropResidue!$H$94:$L$110,5,FALSE)/VLOOKUP($M253,CropResidue!$H$94:$L$110,4,FALSE)/VLOOKUP($M253,CropResidue!$H$94:$L$110,2,FALSE)*VLOOKUP($M253,CropResidue!$G$153:$H$169,2,FALSE),Crop!H291)</f>
        <v>2616</v>
      </c>
      <c r="V291" s="942">
        <f>IF($S291,I291/VLOOKUP($M253,CropResidue!$H$94:$L$110,5,FALSE)/VLOOKUP($M253,CropResidue!$H$94:$L$110,4,FALSE)/VLOOKUP($M253,CropResidue!$H$94:$L$110,2,FALSE)*VLOOKUP($M253,CropResidue!$G$153:$H$169,2,FALSE),Crop!I291)</f>
        <v>2616</v>
      </c>
      <c r="W291" s="942">
        <f>IF($S291,J291/VLOOKUP($M253,CropResidue!$H$94:$L$110,5,FALSE)/VLOOKUP($M253,CropResidue!$H$94:$L$110,4,FALSE)/VLOOKUP($M253,CropResidue!$H$94:$L$110,2,FALSE)*VLOOKUP($M253,CropResidue!$G$153:$H$169,2,FALSE),Crop!J291)</f>
        <v>2616</v>
      </c>
      <c r="X291" s="942">
        <f>IF($S291,K291/VLOOKUP($M253,CropResidue!$H$94:$L$110,5,FALSE)/VLOOKUP($M253,CropResidue!$H$94:$L$110,4,FALSE)/VLOOKUP($M253,CropResidue!$H$94:$L$110,2,FALSE)*VLOOKUP($M253,CropResidue!$G$153:$H$169,2,FALSE),Crop!K291)</f>
        <v>2616</v>
      </c>
      <c r="Y291" s="942">
        <f>IF($S291,L291/VLOOKUP($M253,CropResidue!$H$94:$L$110,5,FALSE)/VLOOKUP($M253,CropResidue!$H$94:$L$110,4,FALSE)/VLOOKUP($M253,CropResidue!$H$94:$L$110,2,FALSE)*VLOOKUP($M253,CropResidue!$G$153:$H$169,2,FALSE),Crop!L291)</f>
        <v>2616</v>
      </c>
      <c r="Z291" s="942">
        <f>IF($S291,M291/VLOOKUP($M253,CropResidue!$H$94:$L$110,5,FALSE)/VLOOKUP($M253,CropResidue!$H$94:$L$110,4,FALSE)/VLOOKUP($M253,CropResidue!$H$94:$L$110,2,FALSE)*VLOOKUP($M253,CropResidue!$G$153:$H$169,2,FALSE),Crop!M291)</f>
        <v>2616</v>
      </c>
      <c r="AA291" s="942">
        <f>IF($S291,N291/VLOOKUP($M253,CropResidue!$H$94:$L$110,5,FALSE)/VLOOKUP($M253,CropResidue!$H$94:$L$110,4,FALSE)/VLOOKUP($M253,CropResidue!$H$94:$L$110,2,FALSE)*VLOOKUP($M253,CropResidue!$G$153:$H$169,2,FALSE),Crop!N291)</f>
        <v>2616</v>
      </c>
      <c r="AB291" s="942">
        <f>IF($S291,O291/VLOOKUP($M253,CropResidue!$H$94:$L$110,5,FALSE)/VLOOKUP($M253,CropResidue!$H$94:$L$110,4,FALSE)/VLOOKUP($M253,CropResidue!$H$94:$L$110,2,FALSE)*VLOOKUP($M253,CropResidue!$G$153:$H$169,2,FALSE),Crop!O291)</f>
        <v>2616</v>
      </c>
      <c r="AC291" s="942">
        <f>IF($S291,P291/VLOOKUP($M253,CropResidue!$H$94:$L$110,5,FALSE)/VLOOKUP($M253,CropResidue!$H$94:$L$110,4,FALSE)/VLOOKUP($M253,CropResidue!$H$94:$L$110,2,FALSE)*VLOOKUP($M253,CropResidue!$G$153:$H$169,2,FALSE),Crop!P291)</f>
        <v>2616</v>
      </c>
      <c r="AD291" s="942">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3"/>
        <v>AYAAAz</v>
      </c>
      <c r="H292" s="944">
        <v>1270</v>
      </c>
      <c r="I292" s="1010">
        <f t="shared" si="16"/>
        <v>1270</v>
      </c>
      <c r="J292" s="1010">
        <f t="shared" si="15"/>
        <v>1270</v>
      </c>
      <c r="K292" s="1010">
        <f t="shared" si="15"/>
        <v>1270</v>
      </c>
      <c r="L292" s="1010">
        <f t="shared" si="15"/>
        <v>1270</v>
      </c>
      <c r="M292" s="1010">
        <f t="shared" si="15"/>
        <v>1270</v>
      </c>
      <c r="N292" s="1010">
        <f t="shared" si="15"/>
        <v>1270</v>
      </c>
      <c r="O292" s="1010">
        <f t="shared" si="15"/>
        <v>1270</v>
      </c>
      <c r="P292" s="1010">
        <f t="shared" si="15"/>
        <v>1270</v>
      </c>
      <c r="Q292" s="1010">
        <f t="shared" si="15"/>
        <v>1270</v>
      </c>
      <c r="S292" s="941" t="b">
        <v>0</v>
      </c>
      <c r="T292" s="943" t="str">
        <f t="shared" si="14"/>
        <v>AYAAAz</v>
      </c>
      <c r="U292" s="942">
        <f>IF($S292,H292/VLOOKUP($M254,CropResidue!$H$94:$L$110,5,FALSE)/VLOOKUP($M254,CropResidue!$H$94:$L$110,4,FALSE)/VLOOKUP($M254,CropResidue!$H$94:$L$110,2,FALSE)*VLOOKUP($M254,CropResidue!$G$153:$H$169,2,FALSE),Crop!H292)</f>
        <v>1270</v>
      </c>
      <c r="V292" s="942">
        <f>IF($S292,I292/VLOOKUP($M254,CropResidue!$H$94:$L$110,5,FALSE)/VLOOKUP($M254,CropResidue!$H$94:$L$110,4,FALSE)/VLOOKUP($M254,CropResidue!$H$94:$L$110,2,FALSE)*VLOOKUP($M254,CropResidue!$G$153:$H$169,2,FALSE),Crop!I292)</f>
        <v>1270</v>
      </c>
      <c r="W292" s="942">
        <f>IF($S292,J292/VLOOKUP($M254,CropResidue!$H$94:$L$110,5,FALSE)/VLOOKUP($M254,CropResidue!$H$94:$L$110,4,FALSE)/VLOOKUP($M254,CropResidue!$H$94:$L$110,2,FALSE)*VLOOKUP($M254,CropResidue!$G$153:$H$169,2,FALSE),Crop!J292)</f>
        <v>1270</v>
      </c>
      <c r="X292" s="942">
        <f>IF($S292,K292/VLOOKUP($M254,CropResidue!$H$94:$L$110,5,FALSE)/VLOOKUP($M254,CropResidue!$H$94:$L$110,4,FALSE)/VLOOKUP($M254,CropResidue!$H$94:$L$110,2,FALSE)*VLOOKUP($M254,CropResidue!$G$153:$H$169,2,FALSE),Crop!K292)</f>
        <v>1270</v>
      </c>
      <c r="Y292" s="942">
        <f>IF($S292,L292/VLOOKUP($M254,CropResidue!$H$94:$L$110,5,FALSE)/VLOOKUP($M254,CropResidue!$H$94:$L$110,4,FALSE)/VLOOKUP($M254,CropResidue!$H$94:$L$110,2,FALSE)*VLOOKUP($M254,CropResidue!$G$153:$H$169,2,FALSE),Crop!L292)</f>
        <v>1270</v>
      </c>
      <c r="Z292" s="942">
        <f>IF($S292,M292/VLOOKUP($M254,CropResidue!$H$94:$L$110,5,FALSE)/VLOOKUP($M254,CropResidue!$H$94:$L$110,4,FALSE)/VLOOKUP($M254,CropResidue!$H$94:$L$110,2,FALSE)*VLOOKUP($M254,CropResidue!$G$153:$H$169,2,FALSE),Crop!M292)</f>
        <v>1270</v>
      </c>
      <c r="AA292" s="942">
        <f>IF($S292,N292/VLOOKUP($M254,CropResidue!$H$94:$L$110,5,FALSE)/VLOOKUP($M254,CropResidue!$H$94:$L$110,4,FALSE)/VLOOKUP($M254,CropResidue!$H$94:$L$110,2,FALSE)*VLOOKUP($M254,CropResidue!$G$153:$H$169,2,FALSE),Crop!N292)</f>
        <v>1270</v>
      </c>
      <c r="AB292" s="942">
        <f>IF($S292,O292/VLOOKUP($M254,CropResidue!$H$94:$L$110,5,FALSE)/VLOOKUP($M254,CropResidue!$H$94:$L$110,4,FALSE)/VLOOKUP($M254,CropResidue!$H$94:$L$110,2,FALSE)*VLOOKUP($M254,CropResidue!$G$153:$H$169,2,FALSE),Crop!O292)</f>
        <v>1270</v>
      </c>
      <c r="AC292" s="942">
        <f>IF($S292,P292/VLOOKUP($M254,CropResidue!$H$94:$L$110,5,FALSE)/VLOOKUP($M254,CropResidue!$H$94:$L$110,4,FALSE)/VLOOKUP($M254,CropResidue!$H$94:$L$110,2,FALSE)*VLOOKUP($M254,CropResidue!$G$153:$H$169,2,FALSE),Crop!P292)</f>
        <v>1270</v>
      </c>
      <c r="AD292" s="942">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3"/>
        <v>AYWAAa</v>
      </c>
      <c r="H293" s="944">
        <v>0</v>
      </c>
      <c r="I293" s="1010">
        <f t="shared" si="16"/>
        <v>0</v>
      </c>
      <c r="J293" s="1010">
        <f t="shared" si="15"/>
        <v>0</v>
      </c>
      <c r="K293" s="1010">
        <f t="shared" si="15"/>
        <v>0</v>
      </c>
      <c r="L293" s="1010">
        <f t="shared" si="15"/>
        <v>0</v>
      </c>
      <c r="M293" s="1010">
        <f t="shared" si="15"/>
        <v>0</v>
      </c>
      <c r="N293" s="1010">
        <f t="shared" si="15"/>
        <v>0</v>
      </c>
      <c r="O293" s="1010">
        <f t="shared" si="15"/>
        <v>0</v>
      </c>
      <c r="P293" s="1010">
        <f t="shared" si="15"/>
        <v>0</v>
      </c>
      <c r="Q293" s="1010">
        <f t="shared" si="15"/>
        <v>0</v>
      </c>
      <c r="S293" s="941" t="b">
        <v>0</v>
      </c>
      <c r="T293" s="943" t="str">
        <f t="shared" si="14"/>
        <v>AYWAAa</v>
      </c>
      <c r="U293" s="942">
        <f>IF($S293,H293/VLOOKUP($M255,CropResidue!$H$94:$L$110,5,FALSE)/VLOOKUP($M255,CropResidue!$H$94:$L$110,4,FALSE)/VLOOKUP($M255,CropResidue!$H$94:$L$110,2,FALSE)*VLOOKUP($M255,CropResidue!$G$153:$H$169,2,FALSE),Crop!H293)</f>
        <v>0</v>
      </c>
      <c r="V293" s="942">
        <f>IF($S293,I293/VLOOKUP($M255,CropResidue!$H$94:$L$110,5,FALSE)/VLOOKUP($M255,CropResidue!$H$94:$L$110,4,FALSE)/VLOOKUP($M255,CropResidue!$H$94:$L$110,2,FALSE)*VLOOKUP($M255,CropResidue!$G$153:$H$169,2,FALSE),Crop!I293)</f>
        <v>0</v>
      </c>
      <c r="W293" s="942">
        <f>IF($S293,J293/VLOOKUP($M255,CropResidue!$H$94:$L$110,5,FALSE)/VLOOKUP($M255,CropResidue!$H$94:$L$110,4,FALSE)/VLOOKUP($M255,CropResidue!$H$94:$L$110,2,FALSE)*VLOOKUP($M255,CropResidue!$G$153:$H$169,2,FALSE),Crop!J293)</f>
        <v>0</v>
      </c>
      <c r="X293" s="942">
        <f>IF($S293,K293/VLOOKUP($M255,CropResidue!$H$94:$L$110,5,FALSE)/VLOOKUP($M255,CropResidue!$H$94:$L$110,4,FALSE)/VLOOKUP($M255,CropResidue!$H$94:$L$110,2,FALSE)*VLOOKUP($M255,CropResidue!$G$153:$H$169,2,FALSE),Crop!K293)</f>
        <v>0</v>
      </c>
      <c r="Y293" s="942">
        <f>IF($S293,L293/VLOOKUP($M255,CropResidue!$H$94:$L$110,5,FALSE)/VLOOKUP($M255,CropResidue!$H$94:$L$110,4,FALSE)/VLOOKUP($M255,CropResidue!$H$94:$L$110,2,FALSE)*VLOOKUP($M255,CropResidue!$G$153:$H$169,2,FALSE),Crop!L293)</f>
        <v>0</v>
      </c>
      <c r="Z293" s="942">
        <f>IF($S293,M293/VLOOKUP($M255,CropResidue!$H$94:$L$110,5,FALSE)/VLOOKUP($M255,CropResidue!$H$94:$L$110,4,FALSE)/VLOOKUP($M255,CropResidue!$H$94:$L$110,2,FALSE)*VLOOKUP($M255,CropResidue!$G$153:$H$169,2,FALSE),Crop!M293)</f>
        <v>0</v>
      </c>
      <c r="AA293" s="942">
        <f>IF($S293,N293/VLOOKUP($M255,CropResidue!$H$94:$L$110,5,FALSE)/VLOOKUP($M255,CropResidue!$H$94:$L$110,4,FALSE)/VLOOKUP($M255,CropResidue!$H$94:$L$110,2,FALSE)*VLOOKUP($M255,CropResidue!$G$153:$H$169,2,FALSE),Crop!N293)</f>
        <v>0</v>
      </c>
      <c r="AB293" s="942">
        <f>IF($S293,O293/VLOOKUP($M255,CropResidue!$H$94:$L$110,5,FALSE)/VLOOKUP($M255,CropResidue!$H$94:$L$110,4,FALSE)/VLOOKUP($M255,CropResidue!$H$94:$L$110,2,FALSE)*VLOOKUP($M255,CropResidue!$G$153:$H$169,2,FALSE),Crop!O293)</f>
        <v>0</v>
      </c>
      <c r="AC293" s="942">
        <f>IF($S293,P293/VLOOKUP($M255,CropResidue!$H$94:$L$110,5,FALSE)/VLOOKUP($M255,CropResidue!$H$94:$L$110,4,FALSE)/VLOOKUP($M255,CropResidue!$H$94:$L$110,2,FALSE)*VLOOKUP($M255,CropResidue!$G$153:$H$169,2,FALSE),Crop!P293)</f>
        <v>0</v>
      </c>
      <c r="AD293" s="942">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3"/>
        <v>AANWAa</v>
      </c>
      <c r="H294" s="944">
        <v>0</v>
      </c>
      <c r="I294" s="1010">
        <f t="shared" si="16"/>
        <v>0</v>
      </c>
      <c r="J294" s="1010">
        <f t="shared" si="15"/>
        <v>0</v>
      </c>
      <c r="K294" s="1010">
        <f t="shared" si="15"/>
        <v>0</v>
      </c>
      <c r="L294" s="1010">
        <f t="shared" si="15"/>
        <v>0</v>
      </c>
      <c r="M294" s="1010">
        <f t="shared" si="15"/>
        <v>0</v>
      </c>
      <c r="N294" s="1010">
        <f t="shared" si="15"/>
        <v>0</v>
      </c>
      <c r="O294" s="1010">
        <f t="shared" si="15"/>
        <v>0</v>
      </c>
      <c r="P294" s="1010">
        <f t="shared" si="15"/>
        <v>0</v>
      </c>
      <c r="Q294" s="1010">
        <f t="shared" si="15"/>
        <v>0</v>
      </c>
      <c r="S294" s="941" t="b">
        <v>0</v>
      </c>
      <c r="T294" s="943" t="str">
        <f t="shared" si="14"/>
        <v>AANWAa</v>
      </c>
      <c r="U294" s="942">
        <f>IF($S294,H294/VLOOKUP($M256,CropResidue!$H$94:$L$110,5,FALSE)/VLOOKUP($M256,CropResidue!$H$94:$L$110,4,FALSE)/VLOOKUP($M256,CropResidue!$H$94:$L$110,2,FALSE)*VLOOKUP($M256,CropResidue!$G$153:$H$169,2,FALSE),Crop!H294)</f>
        <v>0</v>
      </c>
      <c r="V294" s="942">
        <f>IF($S294,I294/VLOOKUP($M256,CropResidue!$H$94:$L$110,5,FALSE)/VLOOKUP($M256,CropResidue!$H$94:$L$110,4,FALSE)/VLOOKUP($M256,CropResidue!$H$94:$L$110,2,FALSE)*VLOOKUP($M256,CropResidue!$G$153:$H$169,2,FALSE),Crop!I294)</f>
        <v>0</v>
      </c>
      <c r="W294" s="942">
        <f>IF($S294,J294/VLOOKUP($M256,CropResidue!$H$94:$L$110,5,FALSE)/VLOOKUP($M256,CropResidue!$H$94:$L$110,4,FALSE)/VLOOKUP($M256,CropResidue!$H$94:$L$110,2,FALSE)*VLOOKUP($M256,CropResidue!$G$153:$H$169,2,FALSE),Crop!J294)</f>
        <v>0</v>
      </c>
      <c r="X294" s="942">
        <f>IF($S294,K294/VLOOKUP($M256,CropResidue!$H$94:$L$110,5,FALSE)/VLOOKUP($M256,CropResidue!$H$94:$L$110,4,FALSE)/VLOOKUP($M256,CropResidue!$H$94:$L$110,2,FALSE)*VLOOKUP($M256,CropResidue!$G$153:$H$169,2,FALSE),Crop!K294)</f>
        <v>0</v>
      </c>
      <c r="Y294" s="942">
        <f>IF($S294,L294/VLOOKUP($M256,CropResidue!$H$94:$L$110,5,FALSE)/VLOOKUP($M256,CropResidue!$H$94:$L$110,4,FALSE)/VLOOKUP($M256,CropResidue!$H$94:$L$110,2,FALSE)*VLOOKUP($M256,CropResidue!$G$153:$H$169,2,FALSE),Crop!L294)</f>
        <v>0</v>
      </c>
      <c r="Z294" s="942">
        <f>IF($S294,M294/VLOOKUP($M256,CropResidue!$H$94:$L$110,5,FALSE)/VLOOKUP($M256,CropResidue!$H$94:$L$110,4,FALSE)/VLOOKUP($M256,CropResidue!$H$94:$L$110,2,FALSE)*VLOOKUP($M256,CropResidue!$G$153:$H$169,2,FALSE),Crop!M294)</f>
        <v>0</v>
      </c>
      <c r="AA294" s="942">
        <f>IF($S294,N294/VLOOKUP($M256,CropResidue!$H$94:$L$110,5,FALSE)/VLOOKUP($M256,CropResidue!$H$94:$L$110,4,FALSE)/VLOOKUP($M256,CropResidue!$H$94:$L$110,2,FALSE)*VLOOKUP($M256,CropResidue!$G$153:$H$169,2,FALSE),Crop!N294)</f>
        <v>0</v>
      </c>
      <c r="AB294" s="942">
        <f>IF($S294,O294/VLOOKUP($M256,CropResidue!$H$94:$L$110,5,FALSE)/VLOOKUP($M256,CropResidue!$H$94:$L$110,4,FALSE)/VLOOKUP($M256,CropResidue!$H$94:$L$110,2,FALSE)*VLOOKUP($M256,CropResidue!$G$153:$H$169,2,FALSE),Crop!O294)</f>
        <v>0</v>
      </c>
      <c r="AC294" s="942">
        <f>IF($S294,P294/VLOOKUP($M256,CropResidue!$H$94:$L$110,5,FALSE)/VLOOKUP($M256,CropResidue!$H$94:$L$110,4,FALSE)/VLOOKUP($M256,CropResidue!$H$94:$L$110,2,FALSE)*VLOOKUP($M256,CropResidue!$G$153:$H$169,2,FALSE),Crop!P294)</f>
        <v>0</v>
      </c>
      <c r="AD294" s="942">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3"/>
        <v>AAANWa</v>
      </c>
      <c r="H295" s="944">
        <v>0</v>
      </c>
      <c r="I295" s="1010">
        <f t="shared" si="16"/>
        <v>0</v>
      </c>
      <c r="J295" s="1010">
        <f t="shared" si="15"/>
        <v>0</v>
      </c>
      <c r="K295" s="1010">
        <f t="shared" si="15"/>
        <v>0</v>
      </c>
      <c r="L295" s="1010">
        <f t="shared" si="15"/>
        <v>0</v>
      </c>
      <c r="M295" s="1010">
        <f t="shared" si="15"/>
        <v>0</v>
      </c>
      <c r="N295" s="1010">
        <f t="shared" si="15"/>
        <v>0</v>
      </c>
      <c r="O295" s="1010">
        <f t="shared" si="15"/>
        <v>0</v>
      </c>
      <c r="P295" s="1010">
        <f t="shared" si="15"/>
        <v>0</v>
      </c>
      <c r="Q295" s="1010">
        <f t="shared" si="15"/>
        <v>0</v>
      </c>
      <c r="S295" s="941" t="b">
        <v>0</v>
      </c>
      <c r="T295" s="943" t="str">
        <f t="shared" si="14"/>
        <v>AAANWa</v>
      </c>
      <c r="U295" s="942">
        <f>IF($S295,H295/VLOOKUP($M257,CropResidue!$H$94:$L$110,5,FALSE)/VLOOKUP($M257,CropResidue!$H$94:$L$110,4,FALSE)/VLOOKUP($M257,CropResidue!$H$94:$L$110,2,FALSE)*VLOOKUP($M257,CropResidue!$G$153:$H$169,2,FALSE),Crop!H295)</f>
        <v>0</v>
      </c>
      <c r="V295" s="942">
        <f>IF($S295,I295/VLOOKUP($M257,CropResidue!$H$94:$L$110,5,FALSE)/VLOOKUP($M257,CropResidue!$H$94:$L$110,4,FALSE)/VLOOKUP($M257,CropResidue!$H$94:$L$110,2,FALSE)*VLOOKUP($M257,CropResidue!$G$153:$H$169,2,FALSE),Crop!I295)</f>
        <v>0</v>
      </c>
      <c r="W295" s="942">
        <f>IF($S295,J295/VLOOKUP($M257,CropResidue!$H$94:$L$110,5,FALSE)/VLOOKUP($M257,CropResidue!$H$94:$L$110,4,FALSE)/VLOOKUP($M257,CropResidue!$H$94:$L$110,2,FALSE)*VLOOKUP($M257,CropResidue!$G$153:$H$169,2,FALSE),Crop!J295)</f>
        <v>0</v>
      </c>
      <c r="X295" s="942">
        <f>IF($S295,K295/VLOOKUP($M257,CropResidue!$H$94:$L$110,5,FALSE)/VLOOKUP($M257,CropResidue!$H$94:$L$110,4,FALSE)/VLOOKUP($M257,CropResidue!$H$94:$L$110,2,FALSE)*VLOOKUP($M257,CropResidue!$G$153:$H$169,2,FALSE),Crop!K295)</f>
        <v>0</v>
      </c>
      <c r="Y295" s="942">
        <f>IF($S295,L295/VLOOKUP($M257,CropResidue!$H$94:$L$110,5,FALSE)/VLOOKUP($M257,CropResidue!$H$94:$L$110,4,FALSE)/VLOOKUP($M257,CropResidue!$H$94:$L$110,2,FALSE)*VLOOKUP($M257,CropResidue!$G$153:$H$169,2,FALSE),Crop!L295)</f>
        <v>0</v>
      </c>
      <c r="Z295" s="942">
        <f>IF($S295,M295/VLOOKUP($M257,CropResidue!$H$94:$L$110,5,FALSE)/VLOOKUP($M257,CropResidue!$H$94:$L$110,4,FALSE)/VLOOKUP($M257,CropResidue!$H$94:$L$110,2,FALSE)*VLOOKUP($M257,CropResidue!$G$153:$H$169,2,FALSE),Crop!M295)</f>
        <v>0</v>
      </c>
      <c r="AA295" s="942">
        <f>IF($S295,N295/VLOOKUP($M257,CropResidue!$H$94:$L$110,5,FALSE)/VLOOKUP($M257,CropResidue!$H$94:$L$110,4,FALSE)/VLOOKUP($M257,CropResidue!$H$94:$L$110,2,FALSE)*VLOOKUP($M257,CropResidue!$G$153:$H$169,2,FALSE),Crop!N295)</f>
        <v>0</v>
      </c>
      <c r="AB295" s="942">
        <f>IF($S295,O295/VLOOKUP($M257,CropResidue!$H$94:$L$110,5,FALSE)/VLOOKUP($M257,CropResidue!$H$94:$L$110,4,FALSE)/VLOOKUP($M257,CropResidue!$H$94:$L$110,2,FALSE)*VLOOKUP($M257,CropResidue!$G$153:$H$169,2,FALSE),Crop!O295)</f>
        <v>0</v>
      </c>
      <c r="AC295" s="942">
        <f>IF($S295,P295/VLOOKUP($M257,CropResidue!$H$94:$L$110,5,FALSE)/VLOOKUP($M257,CropResidue!$H$94:$L$110,4,FALSE)/VLOOKUP($M257,CropResidue!$H$94:$L$110,2,FALSE)*VLOOKUP($M257,CropResidue!$G$153:$H$169,2,FALSE),Crop!P295)</f>
        <v>0</v>
      </c>
      <c r="AD295" s="942">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6"/>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88" customFormat="1" ht="15" outlineLevel="1" x14ac:dyDescent="0.25">
      <c r="A297" s="692"/>
      <c r="B297" s="689"/>
      <c r="C297" s="701"/>
      <c r="D297" s="701"/>
      <c r="E297" s="701"/>
      <c r="F297" s="705"/>
      <c r="G297" s="705"/>
      <c r="I297" s="705"/>
      <c r="J297" s="705"/>
      <c r="K297" s="705"/>
      <c r="N297" s="646"/>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6"/>
      <c r="AY297" s="691"/>
      <c r="AZ297" s="691"/>
      <c r="BA297" s="691"/>
    </row>
    <row r="298" spans="1:53" s="688" customFormat="1" ht="15" outlineLevel="1" x14ac:dyDescent="0.25">
      <c r="A298" s="692"/>
      <c r="B298" s="689"/>
      <c r="C298" s="701"/>
      <c r="D298" s="701"/>
      <c r="E298" s="701"/>
      <c r="F298" s="705"/>
      <c r="G298" s="705"/>
      <c r="I298" s="705"/>
      <c r="J298" s="705"/>
      <c r="K298" s="705"/>
      <c r="N298" s="646"/>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6"/>
      <c r="AY298" s="691"/>
      <c r="AZ298" s="691"/>
      <c r="BA298" s="691"/>
    </row>
    <row r="299" spans="1:53" s="688" customFormat="1" ht="15" outlineLevel="1" x14ac:dyDescent="0.25">
      <c r="A299" s="692"/>
      <c r="B299" s="689"/>
      <c r="C299" s="701"/>
      <c r="D299" s="701"/>
      <c r="E299" s="701"/>
      <c r="F299" s="705"/>
      <c r="G299" s="705"/>
      <c r="I299" s="705"/>
      <c r="J299" s="705"/>
      <c r="K299" s="705"/>
      <c r="N299" s="646"/>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6"/>
      <c r="AY299" s="691"/>
      <c r="AZ299" s="691"/>
      <c r="BA299" s="691"/>
    </row>
    <row r="300" spans="1:53" s="688" customFormat="1" ht="15" outlineLevel="1" x14ac:dyDescent="0.25">
      <c r="A300" s="692"/>
      <c r="B300" s="689"/>
      <c r="C300" s="701"/>
      <c r="D300" s="701"/>
      <c r="E300" s="701"/>
      <c r="F300" s="705"/>
      <c r="G300" s="705"/>
      <c r="I300" s="705"/>
      <c r="J300" s="705"/>
      <c r="K300" s="705"/>
      <c r="N300" s="646"/>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6"/>
      <c r="AY300" s="691"/>
      <c r="AZ300" s="691"/>
      <c r="BA300" s="691"/>
    </row>
    <row r="301" spans="1:53" s="76" customFormat="1" ht="15" outlineLevel="1" x14ac:dyDescent="0.25">
      <c r="A301" s="227"/>
      <c r="B301" s="228"/>
      <c r="C301" s="238"/>
      <c r="D301" s="238"/>
      <c r="E301" s="238"/>
      <c r="F301" s="246"/>
      <c r="G301" s="246"/>
      <c r="I301" s="246"/>
      <c r="J301" s="246"/>
      <c r="K301" s="246"/>
      <c r="N301" s="646"/>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647" t="s">
        <v>1116</v>
      </c>
      <c r="J302" s="1011" t="s">
        <v>422</v>
      </c>
      <c r="K302" s="1011" t="s">
        <v>824</v>
      </c>
      <c r="L302" s="1011" t="s">
        <v>825</v>
      </c>
      <c r="M302" s="1011" t="s">
        <v>826</v>
      </c>
      <c r="N302" s="1011" t="s">
        <v>827</v>
      </c>
      <c r="O302" s="1011" t="s">
        <v>828</v>
      </c>
      <c r="P302" s="1011" t="s">
        <v>829</v>
      </c>
      <c r="Q302" s="1011" t="s">
        <v>830</v>
      </c>
      <c r="R302" s="1011" t="s">
        <v>831</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6"/>
      <c r="AY302" s="691"/>
      <c r="AZ302" s="691"/>
      <c r="BA302" s="691"/>
    </row>
    <row r="303" spans="1:53" s="688" customFormat="1" ht="15" outlineLevel="1" x14ac:dyDescent="0.25">
      <c r="A303" s="692"/>
      <c r="B303" s="689"/>
      <c r="C303" s="701"/>
      <c r="D303" s="701"/>
      <c r="E303" s="701"/>
      <c r="F303" s="705"/>
      <c r="G303" s="647"/>
      <c r="I303" s="688" t="s">
        <v>1147</v>
      </c>
      <c r="J303" s="1012">
        <v>0.85</v>
      </c>
      <c r="K303" s="1012">
        <v>0.85</v>
      </c>
      <c r="L303" s="1012">
        <v>0.85</v>
      </c>
      <c r="M303" s="1012">
        <v>0.85</v>
      </c>
      <c r="N303" s="1012">
        <v>1</v>
      </c>
      <c r="O303" s="1012">
        <v>1</v>
      </c>
      <c r="P303" s="1012">
        <v>1</v>
      </c>
      <c r="Q303" s="1012">
        <v>1</v>
      </c>
      <c r="R303" s="1012">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6"/>
      <c r="AY303" s="691"/>
      <c r="AZ303" s="691"/>
      <c r="BA303" s="691"/>
    </row>
    <row r="304" spans="1:53" s="688" customFormat="1" ht="15" outlineLevel="1" x14ac:dyDescent="0.25">
      <c r="A304" s="692"/>
      <c r="B304" s="689"/>
      <c r="C304" s="701"/>
      <c r="D304" s="701"/>
      <c r="E304" s="701"/>
      <c r="F304" s="705"/>
      <c r="G304" s="647"/>
      <c r="I304" s="705"/>
      <c r="J304" s="705"/>
      <c r="K304" s="705"/>
      <c r="N304" s="983"/>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6"/>
      <c r="AY304" s="691"/>
      <c r="AZ304" s="691"/>
      <c r="BA304" s="691"/>
    </row>
    <row r="305" spans="1:53" s="688" customFormat="1" ht="15" outlineLevel="1" x14ac:dyDescent="0.25">
      <c r="A305" s="692"/>
      <c r="B305" s="689"/>
      <c r="C305" s="701"/>
      <c r="D305" s="701"/>
      <c r="E305" s="701"/>
      <c r="F305" s="705"/>
      <c r="G305" s="705" t="s">
        <v>838</v>
      </c>
      <c r="H305" s="688" t="s">
        <v>856</v>
      </c>
      <c r="I305" s="688" t="s">
        <v>856</v>
      </c>
      <c r="J305" s="688" t="s">
        <v>422</v>
      </c>
      <c r="K305" s="688" t="s">
        <v>422</v>
      </c>
      <c r="L305" s="688" t="s">
        <v>824</v>
      </c>
      <c r="M305" s="688" t="s">
        <v>824</v>
      </c>
      <c r="N305" s="688" t="s">
        <v>825</v>
      </c>
      <c r="O305" s="688" t="s">
        <v>825</v>
      </c>
      <c r="P305" s="688" t="s">
        <v>826</v>
      </c>
      <c r="Q305" s="688" t="s">
        <v>826</v>
      </c>
      <c r="R305" s="688" t="s">
        <v>827</v>
      </c>
      <c r="S305" s="688" t="s">
        <v>827</v>
      </c>
      <c r="T305" s="688" t="s">
        <v>828</v>
      </c>
      <c r="U305" s="688" t="s">
        <v>828</v>
      </c>
      <c r="V305" s="688" t="s">
        <v>829</v>
      </c>
      <c r="W305" s="688" t="s">
        <v>829</v>
      </c>
      <c r="X305" s="688" t="s">
        <v>830</v>
      </c>
      <c r="Y305" s="688" t="s">
        <v>830</v>
      </c>
      <c r="Z305" s="688" t="s">
        <v>831</v>
      </c>
      <c r="AA305" s="688" t="s">
        <v>831</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6"/>
      <c r="AY305" s="691"/>
      <c r="AZ305" s="691"/>
      <c r="BA305" s="691"/>
    </row>
    <row r="306" spans="1:53" s="688" customFormat="1" ht="15" outlineLevel="1" x14ac:dyDescent="0.25">
      <c r="A306" s="692"/>
      <c r="B306" s="689"/>
      <c r="C306" s="701"/>
      <c r="D306" s="701"/>
      <c r="E306" s="701"/>
      <c r="F306" s="705"/>
      <c r="G306" s="705" t="s">
        <v>837</v>
      </c>
      <c r="H306" s="688" t="s">
        <v>1117</v>
      </c>
      <c r="I306" s="688" t="s">
        <v>1099</v>
      </c>
      <c r="J306" s="688" t="s">
        <v>1117</v>
      </c>
      <c r="K306" s="688" t="s">
        <v>1099</v>
      </c>
      <c r="L306" s="688" t="s">
        <v>1117</v>
      </c>
      <c r="M306" s="688" t="s">
        <v>1099</v>
      </c>
      <c r="N306" s="688" t="s">
        <v>1117</v>
      </c>
      <c r="O306" s="688" t="s">
        <v>1099</v>
      </c>
      <c r="P306" s="688" t="s">
        <v>1117</v>
      </c>
      <c r="Q306" s="688" t="s">
        <v>1099</v>
      </c>
      <c r="R306" s="688" t="s">
        <v>1117</v>
      </c>
      <c r="S306" s="688" t="s">
        <v>1099</v>
      </c>
      <c r="T306" s="688" t="s">
        <v>1117</v>
      </c>
      <c r="U306" s="688" t="s">
        <v>1099</v>
      </c>
      <c r="V306" s="688" t="s">
        <v>1117</v>
      </c>
      <c r="W306" s="688" t="s">
        <v>1099</v>
      </c>
      <c r="X306" s="688" t="s">
        <v>1117</v>
      </c>
      <c r="Y306" s="688" t="s">
        <v>1099</v>
      </c>
      <c r="Z306" s="688" t="s">
        <v>1117</v>
      </c>
      <c r="AA306" s="688" t="s">
        <v>1099</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6"/>
      <c r="AY306" s="691"/>
      <c r="AZ306" s="691"/>
      <c r="BA306" s="691"/>
    </row>
    <row r="307" spans="1:53" s="688" customFormat="1" ht="15" outlineLevel="1" x14ac:dyDescent="0.25">
      <c r="A307" s="692"/>
      <c r="B307" s="689"/>
      <c r="C307" s="701"/>
      <c r="D307" s="701"/>
      <c r="E307" s="701"/>
      <c r="F307" s="705"/>
      <c r="G307" s="705" t="str">
        <f t="shared" ref="G307:G339" si="17">_xlfn.CONCAT(H225:M225)</f>
        <v>AAAAAa</v>
      </c>
      <c r="H307" s="350">
        <v>0</v>
      </c>
      <c r="I307" s="350">
        <v>0</v>
      </c>
      <c r="J307" s="942">
        <f>$H307*HLOOKUP(J$305,$J$302:$R$303,2)</f>
        <v>0</v>
      </c>
      <c r="K307" s="984">
        <f t="shared" ref="K307:Y322" si="18">$I307</f>
        <v>0</v>
      </c>
      <c r="L307" s="942">
        <f>$H307*HLOOKUP(L$305,$J$302:$R$303,2)</f>
        <v>0</v>
      </c>
      <c r="M307" s="984">
        <f t="shared" si="18"/>
        <v>0</v>
      </c>
      <c r="N307" s="942">
        <f>$H307*HLOOKUP(N$305,$J$302:$R$303,2)</f>
        <v>0</v>
      </c>
      <c r="O307" s="984">
        <f t="shared" si="18"/>
        <v>0</v>
      </c>
      <c r="P307" s="942">
        <f>$H307*HLOOKUP(P$305,$J$302:$R$303,2)</f>
        <v>0</v>
      </c>
      <c r="Q307" s="984">
        <f t="shared" si="18"/>
        <v>0</v>
      </c>
      <c r="R307" s="942">
        <f>$H307*HLOOKUP(R$305,$J$302:$R$303,2)</f>
        <v>0</v>
      </c>
      <c r="S307" s="984">
        <f t="shared" si="18"/>
        <v>0</v>
      </c>
      <c r="T307" s="942">
        <f>$H307*HLOOKUP(T$305,$J$302:$R$303,2)</f>
        <v>0</v>
      </c>
      <c r="U307" s="984">
        <f t="shared" si="18"/>
        <v>0</v>
      </c>
      <c r="V307" s="942">
        <f>$H307*HLOOKUP(V$305,$J$302:$R$303,2)</f>
        <v>0</v>
      </c>
      <c r="W307" s="984">
        <f t="shared" si="18"/>
        <v>0</v>
      </c>
      <c r="X307" s="942">
        <f>$H307*HLOOKUP(X$305,$J$302:$R$303,2)</f>
        <v>0</v>
      </c>
      <c r="Y307" s="984">
        <f t="shared" si="18"/>
        <v>0</v>
      </c>
      <c r="Z307" s="942">
        <f>$H307*HLOOKUP(Z$305,$J$302:$R$303,2)</f>
        <v>0</v>
      </c>
      <c r="AA307" s="984">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705" t="str">
        <f t="shared" si="17"/>
        <v>YABABa</v>
      </c>
      <c r="H308" s="408">
        <v>0</v>
      </c>
      <c r="I308" s="408">
        <v>0</v>
      </c>
      <c r="J308" s="942">
        <f t="shared" ref="J308:X339" si="20">$H308*HLOOKUP(J$305,$J$302:$R$303,2)</f>
        <v>0</v>
      </c>
      <c r="K308" s="984">
        <f t="shared" si="18"/>
        <v>0</v>
      </c>
      <c r="L308" s="942">
        <f t="shared" si="20"/>
        <v>0</v>
      </c>
      <c r="M308" s="984">
        <f t="shared" si="18"/>
        <v>0</v>
      </c>
      <c r="N308" s="942">
        <f t="shared" si="20"/>
        <v>0</v>
      </c>
      <c r="O308" s="984">
        <f t="shared" si="18"/>
        <v>0</v>
      </c>
      <c r="P308" s="942">
        <f t="shared" si="20"/>
        <v>0</v>
      </c>
      <c r="Q308" s="984">
        <f t="shared" si="18"/>
        <v>0</v>
      </c>
      <c r="R308" s="942">
        <f t="shared" si="20"/>
        <v>0</v>
      </c>
      <c r="S308" s="984">
        <f t="shared" si="18"/>
        <v>0</v>
      </c>
      <c r="T308" s="942">
        <f t="shared" si="20"/>
        <v>0</v>
      </c>
      <c r="U308" s="984">
        <f t="shared" si="18"/>
        <v>0</v>
      </c>
      <c r="V308" s="942">
        <f t="shared" si="20"/>
        <v>0</v>
      </c>
      <c r="W308" s="984">
        <f t="shared" si="18"/>
        <v>0</v>
      </c>
      <c r="X308" s="942">
        <f t="shared" si="20"/>
        <v>0</v>
      </c>
      <c r="Y308" s="984">
        <f t="shared" si="18"/>
        <v>0</v>
      </c>
      <c r="Z308" s="942">
        <f t="shared" ref="Z308:Z339" si="21">$H308*HLOOKUP(Z$305,$J$302:$R$303,2)</f>
        <v>0</v>
      </c>
      <c r="AA308" s="984">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705" t="str">
        <f t="shared" si="17"/>
        <v>AYABAb</v>
      </c>
      <c r="H309" s="408">
        <v>0</v>
      </c>
      <c r="I309" s="408">
        <v>0</v>
      </c>
      <c r="J309" s="942">
        <f t="shared" si="20"/>
        <v>0</v>
      </c>
      <c r="K309" s="984">
        <f t="shared" si="18"/>
        <v>0</v>
      </c>
      <c r="L309" s="942">
        <f t="shared" si="20"/>
        <v>0</v>
      </c>
      <c r="M309" s="984">
        <f t="shared" si="18"/>
        <v>0</v>
      </c>
      <c r="N309" s="942">
        <f t="shared" si="20"/>
        <v>0</v>
      </c>
      <c r="O309" s="984">
        <f t="shared" si="18"/>
        <v>0</v>
      </c>
      <c r="P309" s="942">
        <f t="shared" si="20"/>
        <v>0</v>
      </c>
      <c r="Q309" s="984">
        <f t="shared" si="18"/>
        <v>0</v>
      </c>
      <c r="R309" s="942">
        <f t="shared" si="20"/>
        <v>0</v>
      </c>
      <c r="S309" s="984">
        <f t="shared" si="18"/>
        <v>0</v>
      </c>
      <c r="T309" s="942">
        <f t="shared" si="20"/>
        <v>0</v>
      </c>
      <c r="U309" s="984">
        <f t="shared" si="18"/>
        <v>0</v>
      </c>
      <c r="V309" s="942">
        <f t="shared" si="20"/>
        <v>0</v>
      </c>
      <c r="W309" s="984">
        <f t="shared" si="18"/>
        <v>0</v>
      </c>
      <c r="X309" s="942">
        <f t="shared" si="20"/>
        <v>0</v>
      </c>
      <c r="Y309" s="984">
        <f t="shared" si="18"/>
        <v>0</v>
      </c>
      <c r="Z309" s="942">
        <f t="shared" si="21"/>
        <v>0</v>
      </c>
      <c r="AA309" s="984">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tr">
        <f t="shared" si="17"/>
        <v>AYABAbd</v>
      </c>
      <c r="H310" s="408">
        <v>0</v>
      </c>
      <c r="I310" s="408">
        <v>0</v>
      </c>
      <c r="J310" s="942">
        <f t="shared" si="20"/>
        <v>0</v>
      </c>
      <c r="K310" s="984">
        <f t="shared" si="18"/>
        <v>0</v>
      </c>
      <c r="L310" s="942">
        <f t="shared" si="20"/>
        <v>0</v>
      </c>
      <c r="M310" s="984">
        <f t="shared" si="18"/>
        <v>0</v>
      </c>
      <c r="N310" s="942">
        <f t="shared" si="20"/>
        <v>0</v>
      </c>
      <c r="O310" s="984">
        <f t="shared" si="18"/>
        <v>0</v>
      </c>
      <c r="P310" s="942">
        <f t="shared" si="20"/>
        <v>0</v>
      </c>
      <c r="Q310" s="984">
        <f t="shared" si="18"/>
        <v>0</v>
      </c>
      <c r="R310" s="942">
        <f t="shared" si="20"/>
        <v>0</v>
      </c>
      <c r="S310" s="984">
        <f t="shared" si="18"/>
        <v>0</v>
      </c>
      <c r="T310" s="942">
        <f t="shared" si="20"/>
        <v>0</v>
      </c>
      <c r="U310" s="984">
        <f t="shared" si="18"/>
        <v>0</v>
      </c>
      <c r="V310" s="942">
        <f t="shared" si="20"/>
        <v>0</v>
      </c>
      <c r="W310" s="984">
        <f t="shared" si="18"/>
        <v>0</v>
      </c>
      <c r="X310" s="942">
        <f t="shared" si="20"/>
        <v>0</v>
      </c>
      <c r="Y310" s="984">
        <f t="shared" si="18"/>
        <v>0</v>
      </c>
      <c r="Z310" s="942">
        <f t="shared" si="21"/>
        <v>0</v>
      </c>
      <c r="AA310" s="984">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tr">
        <f t="shared" si="17"/>
        <v>YAOAOFa</v>
      </c>
      <c r="H311" s="408">
        <v>0</v>
      </c>
      <c r="I311" s="408">
        <v>0</v>
      </c>
      <c r="J311" s="942">
        <f t="shared" si="20"/>
        <v>0</v>
      </c>
      <c r="K311" s="984">
        <f t="shared" si="18"/>
        <v>0</v>
      </c>
      <c r="L311" s="942">
        <f t="shared" si="20"/>
        <v>0</v>
      </c>
      <c r="M311" s="984">
        <f t="shared" si="18"/>
        <v>0</v>
      </c>
      <c r="N311" s="942">
        <f t="shared" si="20"/>
        <v>0</v>
      </c>
      <c r="O311" s="984">
        <f t="shared" si="18"/>
        <v>0</v>
      </c>
      <c r="P311" s="942">
        <f t="shared" si="20"/>
        <v>0</v>
      </c>
      <c r="Q311" s="984">
        <f t="shared" si="18"/>
        <v>0</v>
      </c>
      <c r="R311" s="942">
        <f t="shared" si="20"/>
        <v>0</v>
      </c>
      <c r="S311" s="984">
        <f t="shared" si="18"/>
        <v>0</v>
      </c>
      <c r="T311" s="942">
        <f t="shared" si="20"/>
        <v>0</v>
      </c>
      <c r="U311" s="984">
        <f t="shared" si="18"/>
        <v>0</v>
      </c>
      <c r="V311" s="942">
        <f t="shared" si="20"/>
        <v>0</v>
      </c>
      <c r="W311" s="984">
        <f t="shared" si="18"/>
        <v>0</v>
      </c>
      <c r="X311" s="942">
        <f t="shared" si="20"/>
        <v>0</v>
      </c>
      <c r="Y311" s="984">
        <f t="shared" si="18"/>
        <v>0</v>
      </c>
      <c r="Z311" s="942">
        <f t="shared" si="21"/>
        <v>0</v>
      </c>
      <c r="AA311" s="984">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si="17"/>
        <v>AYAOAof</v>
      </c>
      <c r="H312" s="408">
        <v>0</v>
      </c>
      <c r="I312" s="408">
        <v>0</v>
      </c>
      <c r="J312" s="942">
        <f t="shared" si="20"/>
        <v>0</v>
      </c>
      <c r="K312" s="984">
        <f t="shared" si="18"/>
        <v>0</v>
      </c>
      <c r="L312" s="942">
        <f t="shared" si="20"/>
        <v>0</v>
      </c>
      <c r="M312" s="984">
        <f t="shared" si="18"/>
        <v>0</v>
      </c>
      <c r="N312" s="942">
        <f t="shared" si="20"/>
        <v>0</v>
      </c>
      <c r="O312" s="984">
        <f t="shared" si="18"/>
        <v>0</v>
      </c>
      <c r="P312" s="942">
        <f t="shared" si="20"/>
        <v>0</v>
      </c>
      <c r="Q312" s="984">
        <f t="shared" si="18"/>
        <v>0</v>
      </c>
      <c r="R312" s="942">
        <f t="shared" si="20"/>
        <v>0</v>
      </c>
      <c r="S312" s="984">
        <f t="shared" si="18"/>
        <v>0</v>
      </c>
      <c r="T312" s="942">
        <f t="shared" si="20"/>
        <v>0</v>
      </c>
      <c r="U312" s="984">
        <f t="shared" si="18"/>
        <v>0</v>
      </c>
      <c r="V312" s="942">
        <f t="shared" si="20"/>
        <v>0</v>
      </c>
      <c r="W312" s="984">
        <f t="shared" si="18"/>
        <v>0</v>
      </c>
      <c r="X312" s="942">
        <f t="shared" si="20"/>
        <v>0</v>
      </c>
      <c r="Y312" s="984">
        <f t="shared" si="18"/>
        <v>0</v>
      </c>
      <c r="Z312" s="942">
        <f t="shared" si="21"/>
        <v>0</v>
      </c>
      <c r="AA312" s="984">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17"/>
        <v>YYNBNb</v>
      </c>
      <c r="H313" s="408">
        <v>0</v>
      </c>
      <c r="I313" s="408">
        <v>0</v>
      </c>
      <c r="J313" s="942">
        <f t="shared" si="20"/>
        <v>0</v>
      </c>
      <c r="K313" s="984">
        <f t="shared" si="18"/>
        <v>0</v>
      </c>
      <c r="L313" s="942">
        <f t="shared" si="20"/>
        <v>0</v>
      </c>
      <c r="M313" s="984">
        <f t="shared" si="18"/>
        <v>0</v>
      </c>
      <c r="N313" s="942">
        <f t="shared" si="20"/>
        <v>0</v>
      </c>
      <c r="O313" s="984">
        <f t="shared" si="18"/>
        <v>0</v>
      </c>
      <c r="P313" s="942">
        <f t="shared" si="20"/>
        <v>0</v>
      </c>
      <c r="Q313" s="984">
        <f t="shared" si="18"/>
        <v>0</v>
      </c>
      <c r="R313" s="942">
        <f t="shared" si="20"/>
        <v>0</v>
      </c>
      <c r="S313" s="984">
        <f t="shared" si="18"/>
        <v>0</v>
      </c>
      <c r="T313" s="942">
        <f t="shared" si="20"/>
        <v>0</v>
      </c>
      <c r="U313" s="984">
        <f t="shared" si="18"/>
        <v>0</v>
      </c>
      <c r="V313" s="942">
        <f t="shared" si="20"/>
        <v>0</v>
      </c>
      <c r="W313" s="984">
        <f t="shared" si="18"/>
        <v>0</v>
      </c>
      <c r="X313" s="942">
        <f t="shared" si="20"/>
        <v>0</v>
      </c>
      <c r="Y313" s="984">
        <f t="shared" si="18"/>
        <v>0</v>
      </c>
      <c r="Z313" s="942">
        <f t="shared" si="21"/>
        <v>0</v>
      </c>
      <c r="AA313" s="984">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17"/>
        <v>YYBNBz</v>
      </c>
      <c r="H314" s="408">
        <v>0</v>
      </c>
      <c r="I314" s="408">
        <v>0</v>
      </c>
      <c r="J314" s="942">
        <f t="shared" si="20"/>
        <v>0</v>
      </c>
      <c r="K314" s="984">
        <f t="shared" si="18"/>
        <v>0</v>
      </c>
      <c r="L314" s="942">
        <f t="shared" si="20"/>
        <v>0</v>
      </c>
      <c r="M314" s="984">
        <f t="shared" si="18"/>
        <v>0</v>
      </c>
      <c r="N314" s="942">
        <f t="shared" si="20"/>
        <v>0</v>
      </c>
      <c r="O314" s="984">
        <f t="shared" si="18"/>
        <v>0</v>
      </c>
      <c r="P314" s="942">
        <f t="shared" si="20"/>
        <v>0</v>
      </c>
      <c r="Q314" s="984">
        <f t="shared" si="18"/>
        <v>0</v>
      </c>
      <c r="R314" s="942">
        <f t="shared" si="20"/>
        <v>0</v>
      </c>
      <c r="S314" s="984">
        <f t="shared" si="18"/>
        <v>0</v>
      </c>
      <c r="T314" s="942">
        <f t="shared" si="20"/>
        <v>0</v>
      </c>
      <c r="U314" s="984">
        <f t="shared" si="18"/>
        <v>0</v>
      </c>
      <c r="V314" s="942">
        <f t="shared" si="20"/>
        <v>0</v>
      </c>
      <c r="W314" s="984">
        <f t="shared" si="18"/>
        <v>0</v>
      </c>
      <c r="X314" s="942">
        <f t="shared" si="20"/>
        <v>0</v>
      </c>
      <c r="Y314" s="984">
        <f t="shared" si="18"/>
        <v>0</v>
      </c>
      <c r="Z314" s="942">
        <f t="shared" si="21"/>
        <v>0</v>
      </c>
      <c r="AA314" s="984">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17"/>
        <v>YYBNBr</v>
      </c>
      <c r="H315" s="408">
        <v>0</v>
      </c>
      <c r="I315" s="408">
        <v>0</v>
      </c>
      <c r="J315" s="942">
        <f t="shared" si="20"/>
        <v>0</v>
      </c>
      <c r="K315" s="984">
        <f t="shared" si="18"/>
        <v>0</v>
      </c>
      <c r="L315" s="942">
        <f t="shared" si="20"/>
        <v>0</v>
      </c>
      <c r="M315" s="984">
        <f t="shared" si="18"/>
        <v>0</v>
      </c>
      <c r="N315" s="942">
        <f t="shared" si="20"/>
        <v>0</v>
      </c>
      <c r="O315" s="984">
        <f t="shared" si="18"/>
        <v>0</v>
      </c>
      <c r="P315" s="942">
        <f t="shared" si="20"/>
        <v>0</v>
      </c>
      <c r="Q315" s="984">
        <f t="shared" si="18"/>
        <v>0</v>
      </c>
      <c r="R315" s="942">
        <f t="shared" si="20"/>
        <v>0</v>
      </c>
      <c r="S315" s="984">
        <f t="shared" si="18"/>
        <v>0</v>
      </c>
      <c r="T315" s="942">
        <f t="shared" si="20"/>
        <v>0</v>
      </c>
      <c r="U315" s="984">
        <f t="shared" si="18"/>
        <v>0</v>
      </c>
      <c r="V315" s="942">
        <f t="shared" si="20"/>
        <v>0</v>
      </c>
      <c r="W315" s="984">
        <f t="shared" si="18"/>
        <v>0</v>
      </c>
      <c r="X315" s="942">
        <f t="shared" si="20"/>
        <v>0</v>
      </c>
      <c r="Y315" s="984">
        <f t="shared" si="18"/>
        <v>0</v>
      </c>
      <c r="Z315" s="942">
        <f t="shared" si="21"/>
        <v>0</v>
      </c>
      <c r="AA315" s="984">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17"/>
        <v>YYNWBr</v>
      </c>
      <c r="H316" s="408">
        <v>0</v>
      </c>
      <c r="I316" s="408">
        <v>0</v>
      </c>
      <c r="J316" s="942">
        <f t="shared" si="20"/>
        <v>0</v>
      </c>
      <c r="K316" s="984">
        <f t="shared" si="18"/>
        <v>0</v>
      </c>
      <c r="L316" s="942">
        <f t="shared" si="20"/>
        <v>0</v>
      </c>
      <c r="M316" s="984">
        <f t="shared" si="18"/>
        <v>0</v>
      </c>
      <c r="N316" s="942">
        <f t="shared" si="20"/>
        <v>0</v>
      </c>
      <c r="O316" s="984">
        <f t="shared" si="18"/>
        <v>0</v>
      </c>
      <c r="P316" s="942">
        <f t="shared" si="20"/>
        <v>0</v>
      </c>
      <c r="Q316" s="984">
        <f t="shared" si="18"/>
        <v>0</v>
      </c>
      <c r="R316" s="942">
        <f t="shared" si="20"/>
        <v>0</v>
      </c>
      <c r="S316" s="984">
        <f t="shared" si="18"/>
        <v>0</v>
      </c>
      <c r="T316" s="942">
        <f t="shared" si="20"/>
        <v>0</v>
      </c>
      <c r="U316" s="984">
        <f t="shared" si="18"/>
        <v>0</v>
      </c>
      <c r="V316" s="942">
        <f t="shared" si="20"/>
        <v>0</v>
      </c>
      <c r="W316" s="984">
        <f t="shared" si="18"/>
        <v>0</v>
      </c>
      <c r="X316" s="942">
        <f t="shared" si="20"/>
        <v>0</v>
      </c>
      <c r="Y316" s="984">
        <f t="shared" si="18"/>
        <v>0</v>
      </c>
      <c r="Z316" s="942">
        <f t="shared" si="21"/>
        <v>0</v>
      </c>
      <c r="AA316" s="984">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17"/>
        <v>YYWBNw</v>
      </c>
      <c r="H317" s="408">
        <v>0</v>
      </c>
      <c r="I317" s="408">
        <v>0</v>
      </c>
      <c r="J317" s="942">
        <f t="shared" si="20"/>
        <v>0</v>
      </c>
      <c r="K317" s="984">
        <f t="shared" si="18"/>
        <v>0</v>
      </c>
      <c r="L317" s="942">
        <f t="shared" si="20"/>
        <v>0</v>
      </c>
      <c r="M317" s="984">
        <f t="shared" si="18"/>
        <v>0</v>
      </c>
      <c r="N317" s="942">
        <f t="shared" si="20"/>
        <v>0</v>
      </c>
      <c r="O317" s="984">
        <f t="shared" si="18"/>
        <v>0</v>
      </c>
      <c r="P317" s="942">
        <f t="shared" si="20"/>
        <v>0</v>
      </c>
      <c r="Q317" s="984">
        <f t="shared" si="18"/>
        <v>0</v>
      </c>
      <c r="R317" s="942">
        <f t="shared" si="20"/>
        <v>0</v>
      </c>
      <c r="S317" s="984">
        <f t="shared" si="18"/>
        <v>0</v>
      </c>
      <c r="T317" s="942">
        <f t="shared" si="20"/>
        <v>0</v>
      </c>
      <c r="U317" s="984">
        <f t="shared" si="18"/>
        <v>0</v>
      </c>
      <c r="V317" s="942">
        <f t="shared" si="20"/>
        <v>0</v>
      </c>
      <c r="W317" s="984">
        <f t="shared" si="18"/>
        <v>0</v>
      </c>
      <c r="X317" s="942">
        <f t="shared" si="20"/>
        <v>0</v>
      </c>
      <c r="Y317" s="984">
        <f t="shared" si="18"/>
        <v>0</v>
      </c>
      <c r="Z317" s="942">
        <f t="shared" si="21"/>
        <v>0</v>
      </c>
      <c r="AA317" s="984">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17"/>
        <v>YYBNWb</v>
      </c>
      <c r="H318" s="408">
        <v>0</v>
      </c>
      <c r="I318" s="408">
        <v>0</v>
      </c>
      <c r="J318" s="942">
        <f t="shared" si="20"/>
        <v>0</v>
      </c>
      <c r="K318" s="984">
        <f t="shared" si="18"/>
        <v>0</v>
      </c>
      <c r="L318" s="942">
        <f t="shared" si="20"/>
        <v>0</v>
      </c>
      <c r="M318" s="984">
        <f t="shared" si="18"/>
        <v>0</v>
      </c>
      <c r="N318" s="942">
        <f t="shared" si="20"/>
        <v>0</v>
      </c>
      <c r="O318" s="984">
        <f t="shared" si="18"/>
        <v>0</v>
      </c>
      <c r="P318" s="942">
        <f t="shared" si="20"/>
        <v>0</v>
      </c>
      <c r="Q318" s="984">
        <f t="shared" si="18"/>
        <v>0</v>
      </c>
      <c r="R318" s="942">
        <f t="shared" si="20"/>
        <v>0</v>
      </c>
      <c r="S318" s="984">
        <f t="shared" si="18"/>
        <v>0</v>
      </c>
      <c r="T318" s="942">
        <f t="shared" si="20"/>
        <v>0</v>
      </c>
      <c r="U318" s="984">
        <f t="shared" si="18"/>
        <v>0</v>
      </c>
      <c r="V318" s="942">
        <f t="shared" si="20"/>
        <v>0</v>
      </c>
      <c r="W318" s="984">
        <f t="shared" si="18"/>
        <v>0</v>
      </c>
      <c r="X318" s="942">
        <f t="shared" si="20"/>
        <v>0</v>
      </c>
      <c r="Y318" s="984">
        <f t="shared" si="18"/>
        <v>0</v>
      </c>
      <c r="Z318" s="942">
        <f t="shared" si="21"/>
        <v>0</v>
      </c>
      <c r="AA318" s="984">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17"/>
        <v>AAAAAz</v>
      </c>
      <c r="H319" s="408">
        <v>0</v>
      </c>
      <c r="I319" s="408">
        <v>0</v>
      </c>
      <c r="J319" s="942">
        <f t="shared" si="20"/>
        <v>0</v>
      </c>
      <c r="K319" s="984">
        <f t="shared" si="18"/>
        <v>0</v>
      </c>
      <c r="L319" s="942">
        <f t="shared" si="20"/>
        <v>0</v>
      </c>
      <c r="M319" s="984">
        <f t="shared" si="18"/>
        <v>0</v>
      </c>
      <c r="N319" s="942">
        <f t="shared" si="20"/>
        <v>0</v>
      </c>
      <c r="O319" s="984">
        <f t="shared" si="18"/>
        <v>0</v>
      </c>
      <c r="P319" s="942">
        <f t="shared" si="20"/>
        <v>0</v>
      </c>
      <c r="Q319" s="984">
        <f t="shared" si="18"/>
        <v>0</v>
      </c>
      <c r="R319" s="942">
        <f t="shared" si="20"/>
        <v>0</v>
      </c>
      <c r="S319" s="984">
        <f t="shared" si="18"/>
        <v>0</v>
      </c>
      <c r="T319" s="942">
        <f t="shared" si="20"/>
        <v>0</v>
      </c>
      <c r="U319" s="984">
        <f t="shared" si="18"/>
        <v>0</v>
      </c>
      <c r="V319" s="942">
        <f t="shared" si="20"/>
        <v>0</v>
      </c>
      <c r="W319" s="984">
        <f t="shared" si="18"/>
        <v>0</v>
      </c>
      <c r="X319" s="942">
        <f t="shared" si="20"/>
        <v>0</v>
      </c>
      <c r="Y319" s="984">
        <f t="shared" si="18"/>
        <v>0</v>
      </c>
      <c r="Z319" s="942">
        <f t="shared" si="21"/>
        <v>0</v>
      </c>
      <c r="AA319" s="984">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17"/>
        <v>AAAANw</v>
      </c>
      <c r="H320" s="408">
        <v>0</v>
      </c>
      <c r="I320" s="408">
        <v>0</v>
      </c>
      <c r="J320" s="942">
        <f t="shared" si="20"/>
        <v>0</v>
      </c>
      <c r="K320" s="984">
        <f t="shared" si="18"/>
        <v>0</v>
      </c>
      <c r="L320" s="942">
        <f t="shared" si="20"/>
        <v>0</v>
      </c>
      <c r="M320" s="984">
        <f t="shared" si="18"/>
        <v>0</v>
      </c>
      <c r="N320" s="942">
        <f t="shared" si="20"/>
        <v>0</v>
      </c>
      <c r="O320" s="984">
        <f t="shared" si="18"/>
        <v>0</v>
      </c>
      <c r="P320" s="942">
        <f t="shared" si="20"/>
        <v>0</v>
      </c>
      <c r="Q320" s="984">
        <f t="shared" si="18"/>
        <v>0</v>
      </c>
      <c r="R320" s="942">
        <f t="shared" si="20"/>
        <v>0</v>
      </c>
      <c r="S320" s="984">
        <f t="shared" si="18"/>
        <v>0</v>
      </c>
      <c r="T320" s="942">
        <f t="shared" si="20"/>
        <v>0</v>
      </c>
      <c r="U320" s="984">
        <f t="shared" si="18"/>
        <v>0</v>
      </c>
      <c r="V320" s="942">
        <f t="shared" si="20"/>
        <v>0</v>
      </c>
      <c r="W320" s="984">
        <f t="shared" si="18"/>
        <v>0</v>
      </c>
      <c r="X320" s="942">
        <f t="shared" si="20"/>
        <v>0</v>
      </c>
      <c r="Y320" s="984">
        <f t="shared" si="18"/>
        <v>0</v>
      </c>
      <c r="Z320" s="942">
        <f t="shared" si="21"/>
        <v>0</v>
      </c>
      <c r="AA320" s="984">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17"/>
        <v>AAANWb</v>
      </c>
      <c r="H321" s="408">
        <v>0</v>
      </c>
      <c r="I321" s="408">
        <v>0</v>
      </c>
      <c r="J321" s="942">
        <f t="shared" si="20"/>
        <v>0</v>
      </c>
      <c r="K321" s="984">
        <f t="shared" si="18"/>
        <v>0</v>
      </c>
      <c r="L321" s="942">
        <f t="shared" si="20"/>
        <v>0</v>
      </c>
      <c r="M321" s="984">
        <f t="shared" si="18"/>
        <v>0</v>
      </c>
      <c r="N321" s="942">
        <f t="shared" si="20"/>
        <v>0</v>
      </c>
      <c r="O321" s="984">
        <f t="shared" si="18"/>
        <v>0</v>
      </c>
      <c r="P321" s="942">
        <f t="shared" si="20"/>
        <v>0</v>
      </c>
      <c r="Q321" s="984">
        <f t="shared" si="18"/>
        <v>0</v>
      </c>
      <c r="R321" s="942">
        <f t="shared" si="20"/>
        <v>0</v>
      </c>
      <c r="S321" s="984">
        <f t="shared" si="18"/>
        <v>0</v>
      </c>
      <c r="T321" s="942">
        <f t="shared" si="20"/>
        <v>0</v>
      </c>
      <c r="U321" s="984">
        <f t="shared" si="18"/>
        <v>0</v>
      </c>
      <c r="V321" s="942">
        <f t="shared" si="20"/>
        <v>0</v>
      </c>
      <c r="W321" s="984">
        <f t="shared" si="18"/>
        <v>0</v>
      </c>
      <c r="X321" s="942">
        <f t="shared" si="20"/>
        <v>0</v>
      </c>
      <c r="Y321" s="984">
        <f t="shared" si="18"/>
        <v>0</v>
      </c>
      <c r="Z321" s="942">
        <f t="shared" si="21"/>
        <v>0</v>
      </c>
      <c r="AA321" s="984">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17"/>
        <v>AANWBa</v>
      </c>
      <c r="H322" s="408">
        <v>0</v>
      </c>
      <c r="I322" s="408">
        <v>0</v>
      </c>
      <c r="J322" s="942">
        <f t="shared" si="20"/>
        <v>0</v>
      </c>
      <c r="K322" s="984">
        <f t="shared" si="18"/>
        <v>0</v>
      </c>
      <c r="L322" s="942">
        <f t="shared" si="20"/>
        <v>0</v>
      </c>
      <c r="M322" s="984">
        <f t="shared" si="18"/>
        <v>0</v>
      </c>
      <c r="N322" s="942">
        <f t="shared" si="20"/>
        <v>0</v>
      </c>
      <c r="O322" s="984">
        <f t="shared" si="18"/>
        <v>0</v>
      </c>
      <c r="P322" s="942">
        <f t="shared" si="20"/>
        <v>0</v>
      </c>
      <c r="Q322" s="984">
        <f t="shared" si="18"/>
        <v>0</v>
      </c>
      <c r="R322" s="942">
        <f t="shared" si="20"/>
        <v>0</v>
      </c>
      <c r="S322" s="984">
        <f t="shared" si="18"/>
        <v>0</v>
      </c>
      <c r="T322" s="942">
        <f t="shared" si="20"/>
        <v>0</v>
      </c>
      <c r="U322" s="984">
        <f t="shared" si="18"/>
        <v>0</v>
      </c>
      <c r="V322" s="942">
        <f t="shared" si="20"/>
        <v>0</v>
      </c>
      <c r="W322" s="984">
        <f t="shared" si="18"/>
        <v>0</v>
      </c>
      <c r="X322" s="942">
        <f t="shared" si="20"/>
        <v>0</v>
      </c>
      <c r="Y322" s="984">
        <f t="shared" si="18"/>
        <v>0</v>
      </c>
      <c r="Z322" s="942">
        <f t="shared" si="21"/>
        <v>0</v>
      </c>
      <c r="AA322" s="984">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17"/>
        <v>AYWBAa</v>
      </c>
      <c r="H323" s="408">
        <v>0</v>
      </c>
      <c r="I323" s="408">
        <v>0</v>
      </c>
      <c r="J323" s="942">
        <f t="shared" si="20"/>
        <v>0</v>
      </c>
      <c r="K323" s="984">
        <f t="shared" ref="K323:K326" si="22">$I323</f>
        <v>0</v>
      </c>
      <c r="L323" s="942">
        <f t="shared" si="20"/>
        <v>0</v>
      </c>
      <c r="M323" s="984">
        <f t="shared" ref="M323:M339" si="23">$I323</f>
        <v>0</v>
      </c>
      <c r="N323" s="942">
        <f t="shared" si="20"/>
        <v>0</v>
      </c>
      <c r="O323" s="984">
        <f t="shared" ref="O323:O339" si="24">$I323</f>
        <v>0</v>
      </c>
      <c r="P323" s="942">
        <f t="shared" si="20"/>
        <v>0</v>
      </c>
      <c r="Q323" s="984">
        <f t="shared" ref="Q323:Q339" si="25">$I323</f>
        <v>0</v>
      </c>
      <c r="R323" s="942">
        <f t="shared" si="20"/>
        <v>0</v>
      </c>
      <c r="S323" s="984">
        <f t="shared" ref="S323:S339" si="26">$I323</f>
        <v>0</v>
      </c>
      <c r="T323" s="942">
        <f t="shared" si="20"/>
        <v>0</v>
      </c>
      <c r="U323" s="984">
        <f t="shared" ref="U323:U339" si="27">$I323</f>
        <v>0</v>
      </c>
      <c r="V323" s="942">
        <f t="shared" si="20"/>
        <v>0</v>
      </c>
      <c r="W323" s="984">
        <f t="shared" ref="W323:W339" si="28">$I323</f>
        <v>0</v>
      </c>
      <c r="X323" s="942">
        <f t="shared" si="20"/>
        <v>0</v>
      </c>
      <c r="Y323" s="984">
        <f t="shared" ref="Y323:Y339" si="29">$I323</f>
        <v>0</v>
      </c>
      <c r="Z323" s="942">
        <f t="shared" si="21"/>
        <v>0</v>
      </c>
      <c r="AA323" s="984">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17"/>
        <v>YYBAAa</v>
      </c>
      <c r="H324" s="408">
        <v>0</v>
      </c>
      <c r="I324" s="408">
        <v>0</v>
      </c>
      <c r="J324" s="942">
        <f t="shared" si="20"/>
        <v>0</v>
      </c>
      <c r="K324" s="984">
        <f t="shared" si="22"/>
        <v>0</v>
      </c>
      <c r="L324" s="942">
        <f t="shared" si="20"/>
        <v>0</v>
      </c>
      <c r="M324" s="984">
        <f t="shared" si="23"/>
        <v>0</v>
      </c>
      <c r="N324" s="942">
        <f t="shared" si="20"/>
        <v>0</v>
      </c>
      <c r="O324" s="984">
        <f t="shared" si="24"/>
        <v>0</v>
      </c>
      <c r="P324" s="942">
        <f t="shared" si="20"/>
        <v>0</v>
      </c>
      <c r="Q324" s="984">
        <f t="shared" si="25"/>
        <v>0</v>
      </c>
      <c r="R324" s="942">
        <f t="shared" si="20"/>
        <v>0</v>
      </c>
      <c r="S324" s="984">
        <f t="shared" si="26"/>
        <v>0</v>
      </c>
      <c r="T324" s="942">
        <f t="shared" si="20"/>
        <v>0</v>
      </c>
      <c r="U324" s="984">
        <f t="shared" si="27"/>
        <v>0</v>
      </c>
      <c r="V324" s="942">
        <f t="shared" si="20"/>
        <v>0</v>
      </c>
      <c r="W324" s="984">
        <f t="shared" si="28"/>
        <v>0</v>
      </c>
      <c r="X324" s="942">
        <f t="shared" si="20"/>
        <v>0</v>
      </c>
      <c r="Y324" s="984">
        <f t="shared" si="29"/>
        <v>0</v>
      </c>
      <c r="Z324" s="942">
        <f t="shared" si="21"/>
        <v>0</v>
      </c>
      <c r="AA324" s="984">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17"/>
        <v>YYAAAa</v>
      </c>
      <c r="H325" s="408">
        <v>0</v>
      </c>
      <c r="I325" s="408">
        <v>0</v>
      </c>
      <c r="J325" s="942">
        <f t="shared" si="20"/>
        <v>0</v>
      </c>
      <c r="K325" s="984">
        <f t="shared" si="22"/>
        <v>0</v>
      </c>
      <c r="L325" s="942">
        <f t="shared" si="20"/>
        <v>0</v>
      </c>
      <c r="M325" s="984">
        <f t="shared" si="23"/>
        <v>0</v>
      </c>
      <c r="N325" s="942">
        <f t="shared" si="20"/>
        <v>0</v>
      </c>
      <c r="O325" s="984">
        <f t="shared" si="24"/>
        <v>0</v>
      </c>
      <c r="P325" s="942">
        <f t="shared" si="20"/>
        <v>0</v>
      </c>
      <c r="Q325" s="984">
        <f t="shared" si="25"/>
        <v>0</v>
      </c>
      <c r="R325" s="942">
        <f t="shared" si="20"/>
        <v>0</v>
      </c>
      <c r="S325" s="984">
        <f t="shared" si="26"/>
        <v>0</v>
      </c>
      <c r="T325" s="942">
        <f t="shared" si="20"/>
        <v>0</v>
      </c>
      <c r="U325" s="984">
        <f t="shared" si="27"/>
        <v>0</v>
      </c>
      <c r="V325" s="942">
        <f t="shared" si="20"/>
        <v>0</v>
      </c>
      <c r="W325" s="984">
        <f t="shared" si="28"/>
        <v>0</v>
      </c>
      <c r="X325" s="942">
        <f t="shared" si="20"/>
        <v>0</v>
      </c>
      <c r="Y325" s="984">
        <f t="shared" si="29"/>
        <v>0</v>
      </c>
      <c r="Z325" s="942">
        <f t="shared" si="21"/>
        <v>0</v>
      </c>
      <c r="AA325" s="984">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17"/>
        <v>YAAAAa</v>
      </c>
      <c r="H326" s="408">
        <v>0</v>
      </c>
      <c r="I326" s="408">
        <v>0</v>
      </c>
      <c r="J326" s="942">
        <f t="shared" si="20"/>
        <v>0</v>
      </c>
      <c r="K326" s="984">
        <f t="shared" si="22"/>
        <v>0</v>
      </c>
      <c r="L326" s="942">
        <f t="shared" si="20"/>
        <v>0</v>
      </c>
      <c r="M326" s="984">
        <f t="shared" si="23"/>
        <v>0</v>
      </c>
      <c r="N326" s="942">
        <f t="shared" si="20"/>
        <v>0</v>
      </c>
      <c r="O326" s="984">
        <f t="shared" si="24"/>
        <v>0</v>
      </c>
      <c r="P326" s="942">
        <f t="shared" si="20"/>
        <v>0</v>
      </c>
      <c r="Q326" s="984">
        <f t="shared" si="25"/>
        <v>0</v>
      </c>
      <c r="R326" s="942">
        <f t="shared" si="20"/>
        <v>0</v>
      </c>
      <c r="S326" s="984">
        <f t="shared" si="26"/>
        <v>0</v>
      </c>
      <c r="T326" s="942">
        <f t="shared" si="20"/>
        <v>0</v>
      </c>
      <c r="U326" s="984">
        <f t="shared" si="27"/>
        <v>0</v>
      </c>
      <c r="V326" s="942">
        <f t="shared" si="20"/>
        <v>0</v>
      </c>
      <c r="W326" s="984">
        <f t="shared" si="28"/>
        <v>0</v>
      </c>
      <c r="X326" s="942">
        <f t="shared" si="20"/>
        <v>0</v>
      </c>
      <c r="Y326" s="984">
        <f t="shared" si="29"/>
        <v>0</v>
      </c>
      <c r="Z326" s="942">
        <f t="shared" si="21"/>
        <v>0</v>
      </c>
      <c r="AA326" s="984">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17"/>
        <v>YYWNWl</v>
      </c>
      <c r="H327" s="350">
        <v>58.26</v>
      </c>
      <c r="I327" s="350">
        <v>11.25</v>
      </c>
      <c r="J327" s="942">
        <f t="shared" si="20"/>
        <v>49.520999999999994</v>
      </c>
      <c r="K327" s="984">
        <f t="shared" ref="K327:K339" si="30">$I327</f>
        <v>11.25</v>
      </c>
      <c r="L327" s="942">
        <f t="shared" si="20"/>
        <v>49.520999999999994</v>
      </c>
      <c r="M327" s="984">
        <f t="shared" si="23"/>
        <v>11.25</v>
      </c>
      <c r="N327" s="942">
        <f t="shared" si="20"/>
        <v>49.520999999999994</v>
      </c>
      <c r="O327" s="984">
        <f t="shared" si="24"/>
        <v>11.25</v>
      </c>
      <c r="P327" s="942">
        <f t="shared" si="20"/>
        <v>49.520999999999994</v>
      </c>
      <c r="Q327" s="984">
        <f t="shared" si="25"/>
        <v>11.25</v>
      </c>
      <c r="R327" s="942">
        <f t="shared" si="20"/>
        <v>58.26</v>
      </c>
      <c r="S327" s="984">
        <f t="shared" si="26"/>
        <v>11.25</v>
      </c>
      <c r="T327" s="942">
        <f t="shared" si="20"/>
        <v>58.26</v>
      </c>
      <c r="U327" s="984">
        <f t="shared" si="27"/>
        <v>11.25</v>
      </c>
      <c r="V327" s="942">
        <f t="shared" si="20"/>
        <v>58.26</v>
      </c>
      <c r="W327" s="984">
        <f t="shared" si="28"/>
        <v>11.25</v>
      </c>
      <c r="X327" s="942">
        <f t="shared" si="20"/>
        <v>58.26</v>
      </c>
      <c r="Y327" s="984">
        <f t="shared" si="29"/>
        <v>11.25</v>
      </c>
      <c r="Z327" s="942">
        <f t="shared" si="21"/>
        <v>58.26</v>
      </c>
      <c r="AA327" s="984">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17"/>
        <v>YYLWNw</v>
      </c>
      <c r="H328" s="350">
        <v>84.29</v>
      </c>
      <c r="I328" s="350">
        <v>11.64</v>
      </c>
      <c r="J328" s="942">
        <f t="shared" si="20"/>
        <v>71.646500000000003</v>
      </c>
      <c r="K328" s="984">
        <f t="shared" si="30"/>
        <v>11.64</v>
      </c>
      <c r="L328" s="942">
        <f t="shared" si="20"/>
        <v>71.646500000000003</v>
      </c>
      <c r="M328" s="984">
        <f t="shared" si="23"/>
        <v>11.64</v>
      </c>
      <c r="N328" s="942">
        <f t="shared" si="20"/>
        <v>71.646500000000003</v>
      </c>
      <c r="O328" s="984">
        <f t="shared" si="24"/>
        <v>11.64</v>
      </c>
      <c r="P328" s="942">
        <f t="shared" si="20"/>
        <v>71.646500000000003</v>
      </c>
      <c r="Q328" s="984">
        <f t="shared" si="25"/>
        <v>11.64</v>
      </c>
      <c r="R328" s="942">
        <f t="shared" si="20"/>
        <v>84.29</v>
      </c>
      <c r="S328" s="984">
        <f t="shared" si="26"/>
        <v>11.64</v>
      </c>
      <c r="T328" s="942">
        <f t="shared" si="20"/>
        <v>84.29</v>
      </c>
      <c r="U328" s="984">
        <f t="shared" si="27"/>
        <v>11.64</v>
      </c>
      <c r="V328" s="942">
        <f t="shared" si="20"/>
        <v>84.29</v>
      </c>
      <c r="W328" s="984">
        <f t="shared" si="28"/>
        <v>11.64</v>
      </c>
      <c r="X328" s="942">
        <f t="shared" si="20"/>
        <v>84.29</v>
      </c>
      <c r="Y328" s="984">
        <f t="shared" si="29"/>
        <v>11.64</v>
      </c>
      <c r="Z328" s="942">
        <f t="shared" si="21"/>
        <v>84.29</v>
      </c>
      <c r="AA328" s="984">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17"/>
        <v>YYWLWz</v>
      </c>
      <c r="H329" s="350">
        <v>73.45</v>
      </c>
      <c r="I329" s="350">
        <v>13.78</v>
      </c>
      <c r="J329" s="942">
        <f t="shared" si="20"/>
        <v>62.432499999999997</v>
      </c>
      <c r="K329" s="984">
        <f t="shared" si="30"/>
        <v>13.78</v>
      </c>
      <c r="L329" s="942">
        <f t="shared" si="20"/>
        <v>62.432499999999997</v>
      </c>
      <c r="M329" s="984">
        <f t="shared" si="23"/>
        <v>13.78</v>
      </c>
      <c r="N329" s="942">
        <f t="shared" si="20"/>
        <v>62.432499999999997</v>
      </c>
      <c r="O329" s="984">
        <f t="shared" si="24"/>
        <v>13.78</v>
      </c>
      <c r="P329" s="942">
        <f t="shared" si="20"/>
        <v>62.432499999999997</v>
      </c>
      <c r="Q329" s="984">
        <f t="shared" si="25"/>
        <v>13.78</v>
      </c>
      <c r="R329" s="942">
        <f t="shared" si="20"/>
        <v>73.45</v>
      </c>
      <c r="S329" s="984">
        <f t="shared" si="26"/>
        <v>13.78</v>
      </c>
      <c r="T329" s="942">
        <f t="shared" si="20"/>
        <v>73.45</v>
      </c>
      <c r="U329" s="984">
        <f t="shared" si="27"/>
        <v>13.78</v>
      </c>
      <c r="V329" s="942">
        <f t="shared" si="20"/>
        <v>73.45</v>
      </c>
      <c r="W329" s="984">
        <f t="shared" si="28"/>
        <v>13.78</v>
      </c>
      <c r="X329" s="942">
        <f t="shared" si="20"/>
        <v>73.45</v>
      </c>
      <c r="Y329" s="984">
        <f t="shared" si="29"/>
        <v>13.78</v>
      </c>
      <c r="Z329" s="942">
        <f t="shared" si="21"/>
        <v>73.45</v>
      </c>
      <c r="AA329" s="984">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17"/>
        <v>YYNWLw</v>
      </c>
      <c r="H330" s="350">
        <v>84.29</v>
      </c>
      <c r="I330" s="350">
        <v>11.64</v>
      </c>
      <c r="J330" s="942">
        <f t="shared" si="20"/>
        <v>71.646500000000003</v>
      </c>
      <c r="K330" s="984">
        <f t="shared" si="30"/>
        <v>11.64</v>
      </c>
      <c r="L330" s="942">
        <f t="shared" si="20"/>
        <v>71.646500000000003</v>
      </c>
      <c r="M330" s="984">
        <f t="shared" si="23"/>
        <v>11.64</v>
      </c>
      <c r="N330" s="942">
        <f t="shared" si="20"/>
        <v>71.646500000000003</v>
      </c>
      <c r="O330" s="984">
        <f t="shared" si="24"/>
        <v>11.64</v>
      </c>
      <c r="P330" s="942">
        <f t="shared" si="20"/>
        <v>71.646500000000003</v>
      </c>
      <c r="Q330" s="984">
        <f t="shared" si="25"/>
        <v>11.64</v>
      </c>
      <c r="R330" s="942">
        <f t="shared" si="20"/>
        <v>84.29</v>
      </c>
      <c r="S330" s="984">
        <f t="shared" si="26"/>
        <v>11.64</v>
      </c>
      <c r="T330" s="942">
        <f t="shared" si="20"/>
        <v>84.29</v>
      </c>
      <c r="U330" s="984">
        <f t="shared" si="27"/>
        <v>11.64</v>
      </c>
      <c r="V330" s="942">
        <f t="shared" si="20"/>
        <v>84.29</v>
      </c>
      <c r="W330" s="984">
        <f t="shared" si="28"/>
        <v>11.64</v>
      </c>
      <c r="X330" s="942">
        <f t="shared" si="20"/>
        <v>84.29</v>
      </c>
      <c r="Y330" s="984">
        <f t="shared" si="29"/>
        <v>11.64</v>
      </c>
      <c r="Z330" s="942">
        <f t="shared" si="21"/>
        <v>84.29</v>
      </c>
      <c r="AA330" s="984">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17"/>
        <v>AYAAAw</v>
      </c>
      <c r="H331" s="350">
        <v>95.94</v>
      </c>
      <c r="I331" s="350">
        <v>11.64</v>
      </c>
      <c r="J331" s="942">
        <f t="shared" si="20"/>
        <v>81.548999999999992</v>
      </c>
      <c r="K331" s="984">
        <f t="shared" si="30"/>
        <v>11.64</v>
      </c>
      <c r="L331" s="942">
        <f t="shared" si="20"/>
        <v>81.548999999999992</v>
      </c>
      <c r="M331" s="984">
        <f t="shared" si="23"/>
        <v>11.64</v>
      </c>
      <c r="N331" s="942">
        <f t="shared" si="20"/>
        <v>81.548999999999992</v>
      </c>
      <c r="O331" s="984">
        <f t="shared" si="24"/>
        <v>11.64</v>
      </c>
      <c r="P331" s="942">
        <f t="shared" si="20"/>
        <v>81.548999999999992</v>
      </c>
      <c r="Q331" s="984">
        <f t="shared" si="25"/>
        <v>11.64</v>
      </c>
      <c r="R331" s="942">
        <f t="shared" si="20"/>
        <v>95.94</v>
      </c>
      <c r="S331" s="984">
        <f t="shared" si="26"/>
        <v>11.64</v>
      </c>
      <c r="T331" s="942">
        <f t="shared" si="20"/>
        <v>95.94</v>
      </c>
      <c r="U331" s="984">
        <f t="shared" si="27"/>
        <v>11.64</v>
      </c>
      <c r="V331" s="942">
        <f t="shared" si="20"/>
        <v>95.94</v>
      </c>
      <c r="W331" s="984">
        <f t="shared" si="28"/>
        <v>11.64</v>
      </c>
      <c r="X331" s="942">
        <f t="shared" si="20"/>
        <v>95.94</v>
      </c>
      <c r="Y331" s="984">
        <f t="shared" si="29"/>
        <v>11.64</v>
      </c>
      <c r="Z331" s="942">
        <f t="shared" si="21"/>
        <v>95.94</v>
      </c>
      <c r="AA331" s="984">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17"/>
        <v>AAWAAa</v>
      </c>
      <c r="H332" s="350">
        <v>0</v>
      </c>
      <c r="I332" s="350">
        <v>0</v>
      </c>
      <c r="J332" s="942">
        <f t="shared" si="20"/>
        <v>0</v>
      </c>
      <c r="K332" s="984">
        <f t="shared" si="30"/>
        <v>0</v>
      </c>
      <c r="L332" s="942">
        <f t="shared" si="20"/>
        <v>0</v>
      </c>
      <c r="M332" s="984">
        <f t="shared" si="23"/>
        <v>0</v>
      </c>
      <c r="N332" s="942">
        <f t="shared" si="20"/>
        <v>0</v>
      </c>
      <c r="O332" s="984">
        <f t="shared" si="24"/>
        <v>0</v>
      </c>
      <c r="P332" s="942">
        <f t="shared" si="20"/>
        <v>0</v>
      </c>
      <c r="Q332" s="984">
        <f t="shared" si="25"/>
        <v>0</v>
      </c>
      <c r="R332" s="942">
        <f t="shared" si="20"/>
        <v>0</v>
      </c>
      <c r="S332" s="984">
        <f t="shared" si="26"/>
        <v>0</v>
      </c>
      <c r="T332" s="942">
        <f t="shared" si="20"/>
        <v>0</v>
      </c>
      <c r="U332" s="984">
        <f t="shared" si="27"/>
        <v>0</v>
      </c>
      <c r="V332" s="942">
        <f t="shared" si="20"/>
        <v>0</v>
      </c>
      <c r="W332" s="984">
        <f t="shared" si="28"/>
        <v>0</v>
      </c>
      <c r="X332" s="942">
        <f t="shared" si="20"/>
        <v>0</v>
      </c>
      <c r="Y332" s="984">
        <f t="shared" si="29"/>
        <v>0</v>
      </c>
      <c r="Z332" s="942">
        <f t="shared" si="21"/>
        <v>0</v>
      </c>
      <c r="AA332" s="984">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17"/>
        <v>AAAWAa</v>
      </c>
      <c r="H333" s="350">
        <v>0</v>
      </c>
      <c r="I333" s="350">
        <v>0</v>
      </c>
      <c r="J333" s="942">
        <f t="shared" si="20"/>
        <v>0</v>
      </c>
      <c r="K333" s="984">
        <f t="shared" si="30"/>
        <v>0</v>
      </c>
      <c r="L333" s="942">
        <f t="shared" si="20"/>
        <v>0</v>
      </c>
      <c r="M333" s="984">
        <f t="shared" si="23"/>
        <v>0</v>
      </c>
      <c r="N333" s="942">
        <f t="shared" si="20"/>
        <v>0</v>
      </c>
      <c r="O333" s="984">
        <f t="shared" si="24"/>
        <v>0</v>
      </c>
      <c r="P333" s="942">
        <f t="shared" si="20"/>
        <v>0</v>
      </c>
      <c r="Q333" s="984">
        <f t="shared" si="25"/>
        <v>0</v>
      </c>
      <c r="R333" s="942">
        <f t="shared" si="20"/>
        <v>0</v>
      </c>
      <c r="S333" s="984">
        <f t="shared" si="26"/>
        <v>0</v>
      </c>
      <c r="T333" s="942">
        <f t="shared" si="20"/>
        <v>0</v>
      </c>
      <c r="U333" s="984">
        <f t="shared" si="27"/>
        <v>0</v>
      </c>
      <c r="V333" s="942">
        <f t="shared" si="20"/>
        <v>0</v>
      </c>
      <c r="W333" s="984">
        <f t="shared" si="28"/>
        <v>0</v>
      </c>
      <c r="X333" s="942">
        <f t="shared" si="20"/>
        <v>0</v>
      </c>
      <c r="Y333" s="984">
        <f t="shared" si="29"/>
        <v>0</v>
      </c>
      <c r="Z333" s="942">
        <f t="shared" si="21"/>
        <v>0</v>
      </c>
      <c r="AA333" s="984">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17"/>
        <v>YAAAWa</v>
      </c>
      <c r="H334" s="350">
        <v>0</v>
      </c>
      <c r="I334" s="350">
        <v>0</v>
      </c>
      <c r="J334" s="942">
        <f t="shared" si="20"/>
        <v>0</v>
      </c>
      <c r="K334" s="984">
        <f t="shared" si="30"/>
        <v>0</v>
      </c>
      <c r="L334" s="942">
        <f t="shared" si="20"/>
        <v>0</v>
      </c>
      <c r="M334" s="984">
        <f t="shared" si="23"/>
        <v>0</v>
      </c>
      <c r="N334" s="942">
        <f t="shared" si="20"/>
        <v>0</v>
      </c>
      <c r="O334" s="984">
        <f t="shared" si="24"/>
        <v>0</v>
      </c>
      <c r="P334" s="942">
        <f t="shared" si="20"/>
        <v>0</v>
      </c>
      <c r="Q334" s="984">
        <f t="shared" si="25"/>
        <v>0</v>
      </c>
      <c r="R334" s="942">
        <f t="shared" si="20"/>
        <v>0</v>
      </c>
      <c r="S334" s="984">
        <f t="shared" si="26"/>
        <v>0</v>
      </c>
      <c r="T334" s="942">
        <f t="shared" si="20"/>
        <v>0</v>
      </c>
      <c r="U334" s="984">
        <f t="shared" si="27"/>
        <v>0</v>
      </c>
      <c r="V334" s="942">
        <f t="shared" si="20"/>
        <v>0</v>
      </c>
      <c r="W334" s="984">
        <f t="shared" si="28"/>
        <v>0</v>
      </c>
      <c r="X334" s="942">
        <f t="shared" si="20"/>
        <v>0</v>
      </c>
      <c r="Y334" s="984">
        <f t="shared" si="29"/>
        <v>0</v>
      </c>
      <c r="Z334" s="942">
        <f t="shared" si="21"/>
        <v>0</v>
      </c>
      <c r="AA334" s="984">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17"/>
        <v>YAAANw</v>
      </c>
      <c r="H335" s="350">
        <v>84.29</v>
      </c>
      <c r="I335" s="350">
        <v>11.64</v>
      </c>
      <c r="J335" s="942">
        <f t="shared" si="20"/>
        <v>71.646500000000003</v>
      </c>
      <c r="K335" s="984">
        <f t="shared" si="30"/>
        <v>11.64</v>
      </c>
      <c r="L335" s="942">
        <f t="shared" si="20"/>
        <v>71.646500000000003</v>
      </c>
      <c r="M335" s="984">
        <f t="shared" si="23"/>
        <v>11.64</v>
      </c>
      <c r="N335" s="942">
        <f t="shared" si="20"/>
        <v>71.646500000000003</v>
      </c>
      <c r="O335" s="984">
        <f t="shared" si="24"/>
        <v>11.64</v>
      </c>
      <c r="P335" s="942">
        <f t="shared" si="20"/>
        <v>71.646500000000003</v>
      </c>
      <c r="Q335" s="984">
        <f t="shared" si="25"/>
        <v>11.64</v>
      </c>
      <c r="R335" s="942">
        <f t="shared" si="20"/>
        <v>84.29</v>
      </c>
      <c r="S335" s="984">
        <f t="shared" si="26"/>
        <v>11.64</v>
      </c>
      <c r="T335" s="942">
        <f t="shared" si="20"/>
        <v>84.29</v>
      </c>
      <c r="U335" s="984">
        <f t="shared" si="27"/>
        <v>11.64</v>
      </c>
      <c r="V335" s="942">
        <f t="shared" si="20"/>
        <v>84.29</v>
      </c>
      <c r="W335" s="984">
        <f t="shared" si="28"/>
        <v>11.64</v>
      </c>
      <c r="X335" s="942">
        <f t="shared" si="20"/>
        <v>84.29</v>
      </c>
      <c r="Y335" s="984">
        <f t="shared" si="29"/>
        <v>11.64</v>
      </c>
      <c r="Z335" s="942">
        <f t="shared" si="21"/>
        <v>84.29</v>
      </c>
      <c r="AA335" s="984">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17"/>
        <v>AYAAAz</v>
      </c>
      <c r="H336" s="350">
        <v>85.1</v>
      </c>
      <c r="I336" s="350">
        <v>13.78</v>
      </c>
      <c r="J336" s="942">
        <f t="shared" si="20"/>
        <v>72.334999999999994</v>
      </c>
      <c r="K336" s="984">
        <f t="shared" si="30"/>
        <v>13.78</v>
      </c>
      <c r="L336" s="942">
        <f t="shared" si="20"/>
        <v>72.334999999999994</v>
      </c>
      <c r="M336" s="984">
        <f t="shared" si="23"/>
        <v>13.78</v>
      </c>
      <c r="N336" s="942">
        <f t="shared" si="20"/>
        <v>72.334999999999994</v>
      </c>
      <c r="O336" s="984">
        <f t="shared" si="24"/>
        <v>13.78</v>
      </c>
      <c r="P336" s="942">
        <f t="shared" si="20"/>
        <v>72.334999999999994</v>
      </c>
      <c r="Q336" s="984">
        <f t="shared" si="25"/>
        <v>13.78</v>
      </c>
      <c r="R336" s="942">
        <f t="shared" si="20"/>
        <v>85.1</v>
      </c>
      <c r="S336" s="984">
        <f t="shared" si="26"/>
        <v>13.78</v>
      </c>
      <c r="T336" s="942">
        <f t="shared" si="20"/>
        <v>85.1</v>
      </c>
      <c r="U336" s="984">
        <f t="shared" si="27"/>
        <v>13.78</v>
      </c>
      <c r="V336" s="942">
        <f t="shared" si="20"/>
        <v>85.1</v>
      </c>
      <c r="W336" s="984">
        <f t="shared" si="28"/>
        <v>13.78</v>
      </c>
      <c r="X336" s="942">
        <f t="shared" si="20"/>
        <v>85.1</v>
      </c>
      <c r="Y336" s="984">
        <f t="shared" si="29"/>
        <v>13.78</v>
      </c>
      <c r="Z336" s="942">
        <f t="shared" si="21"/>
        <v>85.1</v>
      </c>
      <c r="AA336" s="984">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17"/>
        <v>AYWAAa</v>
      </c>
      <c r="H337" s="350">
        <v>0</v>
      </c>
      <c r="I337" s="350">
        <v>0</v>
      </c>
      <c r="J337" s="942">
        <f t="shared" si="20"/>
        <v>0</v>
      </c>
      <c r="K337" s="984">
        <f t="shared" si="30"/>
        <v>0</v>
      </c>
      <c r="L337" s="942">
        <f t="shared" si="20"/>
        <v>0</v>
      </c>
      <c r="M337" s="984">
        <f t="shared" si="23"/>
        <v>0</v>
      </c>
      <c r="N337" s="942">
        <f t="shared" si="20"/>
        <v>0</v>
      </c>
      <c r="O337" s="984">
        <f t="shared" si="24"/>
        <v>0</v>
      </c>
      <c r="P337" s="942">
        <f t="shared" si="20"/>
        <v>0</v>
      </c>
      <c r="Q337" s="984">
        <f t="shared" si="25"/>
        <v>0</v>
      </c>
      <c r="R337" s="942">
        <f t="shared" si="20"/>
        <v>0</v>
      </c>
      <c r="S337" s="984">
        <f t="shared" si="26"/>
        <v>0</v>
      </c>
      <c r="T337" s="942">
        <f t="shared" si="20"/>
        <v>0</v>
      </c>
      <c r="U337" s="984">
        <f t="shared" si="27"/>
        <v>0</v>
      </c>
      <c r="V337" s="942">
        <f t="shared" si="20"/>
        <v>0</v>
      </c>
      <c r="W337" s="984">
        <f t="shared" si="28"/>
        <v>0</v>
      </c>
      <c r="X337" s="942">
        <f t="shared" si="20"/>
        <v>0</v>
      </c>
      <c r="Y337" s="984">
        <f t="shared" si="29"/>
        <v>0</v>
      </c>
      <c r="Z337" s="942">
        <f t="shared" si="21"/>
        <v>0</v>
      </c>
      <c r="AA337" s="984">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17"/>
        <v>AANWAa</v>
      </c>
      <c r="H338" s="350">
        <v>0</v>
      </c>
      <c r="I338" s="350">
        <v>0</v>
      </c>
      <c r="J338" s="942">
        <f t="shared" si="20"/>
        <v>0</v>
      </c>
      <c r="K338" s="984">
        <f t="shared" si="30"/>
        <v>0</v>
      </c>
      <c r="L338" s="942">
        <f t="shared" si="20"/>
        <v>0</v>
      </c>
      <c r="M338" s="984">
        <f t="shared" si="23"/>
        <v>0</v>
      </c>
      <c r="N338" s="942">
        <f t="shared" si="20"/>
        <v>0</v>
      </c>
      <c r="O338" s="984">
        <f t="shared" si="24"/>
        <v>0</v>
      </c>
      <c r="P338" s="942">
        <f t="shared" si="20"/>
        <v>0</v>
      </c>
      <c r="Q338" s="984">
        <f t="shared" si="25"/>
        <v>0</v>
      </c>
      <c r="R338" s="942">
        <f t="shared" si="20"/>
        <v>0</v>
      </c>
      <c r="S338" s="984">
        <f t="shared" si="26"/>
        <v>0</v>
      </c>
      <c r="T338" s="942">
        <f t="shared" si="20"/>
        <v>0</v>
      </c>
      <c r="U338" s="984">
        <f t="shared" si="27"/>
        <v>0</v>
      </c>
      <c r="V338" s="942">
        <f t="shared" si="20"/>
        <v>0</v>
      </c>
      <c r="W338" s="984">
        <f t="shared" si="28"/>
        <v>0</v>
      </c>
      <c r="X338" s="942">
        <f t="shared" si="20"/>
        <v>0</v>
      </c>
      <c r="Y338" s="984">
        <f t="shared" si="29"/>
        <v>0</v>
      </c>
      <c r="Z338" s="942">
        <f t="shared" si="21"/>
        <v>0</v>
      </c>
      <c r="AA338" s="984">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17"/>
        <v>AAANWa</v>
      </c>
      <c r="H339" s="350">
        <v>0</v>
      </c>
      <c r="I339" s="350">
        <v>0</v>
      </c>
      <c r="J339" s="942">
        <f t="shared" si="20"/>
        <v>0</v>
      </c>
      <c r="K339" s="984">
        <f t="shared" si="30"/>
        <v>0</v>
      </c>
      <c r="L339" s="942">
        <f t="shared" si="20"/>
        <v>0</v>
      </c>
      <c r="M339" s="984">
        <f t="shared" si="23"/>
        <v>0</v>
      </c>
      <c r="N339" s="942">
        <f t="shared" si="20"/>
        <v>0</v>
      </c>
      <c r="O339" s="984">
        <f t="shared" si="24"/>
        <v>0</v>
      </c>
      <c r="P339" s="942">
        <f t="shared" si="20"/>
        <v>0</v>
      </c>
      <c r="Q339" s="984">
        <f t="shared" si="25"/>
        <v>0</v>
      </c>
      <c r="R339" s="942">
        <f t="shared" si="20"/>
        <v>0</v>
      </c>
      <c r="S339" s="984">
        <f t="shared" si="26"/>
        <v>0</v>
      </c>
      <c r="T339" s="942">
        <f t="shared" si="20"/>
        <v>0</v>
      </c>
      <c r="U339" s="984">
        <f t="shared" si="27"/>
        <v>0</v>
      </c>
      <c r="V339" s="942">
        <f t="shared" si="20"/>
        <v>0</v>
      </c>
      <c r="W339" s="984">
        <f t="shared" si="28"/>
        <v>0</v>
      </c>
      <c r="X339" s="942">
        <f t="shared" ref="X339" si="31">$H339*HLOOKUP(X$305,$J$302:$R$303,2)</f>
        <v>0</v>
      </c>
      <c r="Y339" s="984">
        <f t="shared" si="29"/>
        <v>0</v>
      </c>
      <c r="Z339" s="942">
        <f t="shared" si="21"/>
        <v>0</v>
      </c>
      <c r="AA339" s="984">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c r="I340" s="705"/>
      <c r="J340" s="705"/>
      <c r="K340" s="705"/>
      <c r="N340" s="983"/>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76" customFormat="1" ht="15" outlineLevel="1" x14ac:dyDescent="0.25">
      <c r="A341" s="227"/>
      <c r="B341" s="228"/>
      <c r="C341" s="238"/>
      <c r="D341" s="238"/>
      <c r="E341" s="238"/>
      <c r="F341" s="246"/>
      <c r="G341" s="647" t="s">
        <v>834</v>
      </c>
      <c r="I341" s="688" t="s">
        <v>1148</v>
      </c>
      <c r="J341" s="1011" t="s">
        <v>422</v>
      </c>
      <c r="K341" s="1011" t="s">
        <v>824</v>
      </c>
      <c r="L341" s="1011" t="s">
        <v>825</v>
      </c>
      <c r="M341" s="1011" t="s">
        <v>826</v>
      </c>
      <c r="N341" s="1011" t="s">
        <v>827</v>
      </c>
      <c r="O341" s="1011" t="s">
        <v>828</v>
      </c>
      <c r="P341" s="1011" t="s">
        <v>829</v>
      </c>
      <c r="Q341" s="1011" t="s">
        <v>830</v>
      </c>
      <c r="R341" s="1011" t="s">
        <v>831</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88" customFormat="1" ht="15" outlineLevel="1" x14ac:dyDescent="0.25">
      <c r="A342" s="692"/>
      <c r="B342" s="689"/>
      <c r="C342" s="701"/>
      <c r="D342" s="701"/>
      <c r="E342" s="701"/>
      <c r="F342" s="705"/>
      <c r="G342" s="647"/>
      <c r="I342" s="688" t="s">
        <v>1149</v>
      </c>
      <c r="J342" s="1012">
        <v>2</v>
      </c>
      <c r="K342" s="1012">
        <v>2</v>
      </c>
      <c r="L342" s="1012">
        <v>2</v>
      </c>
      <c r="M342" s="1012">
        <v>2</v>
      </c>
      <c r="N342" s="1012">
        <v>1</v>
      </c>
      <c r="O342" s="1012">
        <v>1</v>
      </c>
      <c r="P342" s="1012">
        <v>1</v>
      </c>
      <c r="Q342" s="1012">
        <v>1</v>
      </c>
      <c r="R342" s="1012">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6"/>
      <c r="AY342" s="691"/>
      <c r="AZ342" s="691"/>
      <c r="BA342" s="691"/>
    </row>
    <row r="343" spans="1:53" s="688" customFormat="1" ht="15" outlineLevel="1" x14ac:dyDescent="0.25">
      <c r="A343" s="692"/>
      <c r="B343" s="689"/>
      <c r="C343" s="701"/>
      <c r="D343" s="701"/>
      <c r="E343" s="701"/>
      <c r="F343" s="705"/>
      <c r="G343" s="647"/>
      <c r="I343" s="688" t="s">
        <v>1150</v>
      </c>
      <c r="J343" s="1012">
        <v>1</v>
      </c>
      <c r="K343" s="1012">
        <v>1</v>
      </c>
      <c r="L343" s="1012">
        <v>1</v>
      </c>
      <c r="M343" s="1012">
        <v>1</v>
      </c>
      <c r="N343" s="1012">
        <v>1</v>
      </c>
      <c r="O343" s="1012">
        <v>1</v>
      </c>
      <c r="P343" s="1012">
        <v>1</v>
      </c>
      <c r="Q343" s="1012">
        <v>1</v>
      </c>
      <c r="R343" s="1012">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6"/>
      <c r="AY343" s="691"/>
      <c r="AZ343" s="691"/>
      <c r="BA343" s="691"/>
    </row>
    <row r="344" spans="1:53" s="688" customFormat="1" ht="15" outlineLevel="1" x14ac:dyDescent="0.25">
      <c r="A344" s="692"/>
      <c r="B344" s="689"/>
      <c r="C344" s="701"/>
      <c r="D344" s="701"/>
      <c r="E344" s="701"/>
      <c r="F344" s="705"/>
      <c r="G344" s="647"/>
      <c r="I344" s="688" t="s">
        <v>1151</v>
      </c>
      <c r="J344" s="1012">
        <v>1</v>
      </c>
      <c r="K344" s="1012">
        <v>1</v>
      </c>
      <c r="L344" s="1012">
        <v>1</v>
      </c>
      <c r="M344" s="1012">
        <v>1</v>
      </c>
      <c r="N344" s="1012">
        <v>1</v>
      </c>
      <c r="O344" s="1012">
        <v>1</v>
      </c>
      <c r="P344" s="1012">
        <v>1</v>
      </c>
      <c r="Q344" s="1012">
        <v>1</v>
      </c>
      <c r="R344" s="1012">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6"/>
      <c r="AY344" s="691"/>
      <c r="AZ344" s="691"/>
      <c r="BA344" s="691"/>
    </row>
    <row r="345" spans="1:53" s="688" customFormat="1" ht="15" outlineLevel="1" x14ac:dyDescent="0.25">
      <c r="A345" s="692"/>
      <c r="B345" s="689"/>
      <c r="C345" s="701"/>
      <c r="D345" s="701"/>
      <c r="E345" s="701"/>
      <c r="F345" s="705"/>
      <c r="G345" s="647"/>
      <c r="I345" s="688" t="s">
        <v>1099</v>
      </c>
      <c r="J345" s="1012">
        <v>1</v>
      </c>
      <c r="K345" s="1012">
        <v>1</v>
      </c>
      <c r="L345" s="1012">
        <v>1</v>
      </c>
      <c r="M345" s="1012">
        <v>1</v>
      </c>
      <c r="N345" s="1012">
        <v>1</v>
      </c>
      <c r="O345" s="1012">
        <v>1</v>
      </c>
      <c r="P345" s="1012">
        <v>1</v>
      </c>
      <c r="Q345" s="1012">
        <v>1</v>
      </c>
      <c r="R345" s="1012">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6"/>
      <c r="AY345" s="691"/>
      <c r="AZ345" s="691"/>
      <c r="BA345" s="691"/>
    </row>
    <row r="346" spans="1:53" s="688" customFormat="1" ht="15" outlineLevel="1" x14ac:dyDescent="0.25">
      <c r="A346" s="692"/>
      <c r="B346" s="689"/>
      <c r="C346" s="701"/>
      <c r="D346" s="701"/>
      <c r="E346" s="701"/>
      <c r="F346" s="705"/>
      <c r="G346" s="647"/>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6"/>
      <c r="AY346" s="691"/>
      <c r="AZ346" s="691"/>
      <c r="BA346" s="691"/>
    </row>
    <row r="347" spans="1:53" s="76" customFormat="1" ht="15" outlineLevel="1" x14ac:dyDescent="0.25">
      <c r="A347" s="227"/>
      <c r="B347" s="228"/>
      <c r="C347" s="238"/>
      <c r="D347" s="238"/>
      <c r="E347" s="238"/>
      <c r="F347" s="246"/>
      <c r="G347" s="246" t="s">
        <v>838</v>
      </c>
      <c r="H347" s="76" t="s">
        <v>856</v>
      </c>
      <c r="I347" s="76" t="s">
        <v>856</v>
      </c>
      <c r="J347" s="76" t="s">
        <v>856</v>
      </c>
      <c r="K347" s="76" t="s">
        <v>856</v>
      </c>
      <c r="L347" s="76" t="s">
        <v>422</v>
      </c>
      <c r="M347" s="76" t="s">
        <v>422</v>
      </c>
      <c r="N347" s="76" t="s">
        <v>422</v>
      </c>
      <c r="O347" s="76" t="s">
        <v>422</v>
      </c>
      <c r="P347" s="76" t="s">
        <v>824</v>
      </c>
      <c r="Q347" s="76" t="s">
        <v>824</v>
      </c>
      <c r="R347" s="76" t="s">
        <v>824</v>
      </c>
      <c r="S347" s="76" t="s">
        <v>824</v>
      </c>
      <c r="T347" s="76" t="s">
        <v>825</v>
      </c>
      <c r="U347" s="76" t="s">
        <v>825</v>
      </c>
      <c r="V347" s="76" t="s">
        <v>825</v>
      </c>
      <c r="W347" s="76" t="s">
        <v>825</v>
      </c>
      <c r="X347" s="76" t="s">
        <v>826</v>
      </c>
      <c r="Y347" s="76" t="s">
        <v>826</v>
      </c>
      <c r="Z347" s="76" t="s">
        <v>826</v>
      </c>
      <c r="AA347" s="76" t="s">
        <v>826</v>
      </c>
      <c r="AB347" s="76" t="s">
        <v>827</v>
      </c>
      <c r="AC347" s="76" t="s">
        <v>827</v>
      </c>
      <c r="AD347" s="76" t="s">
        <v>827</v>
      </c>
      <c r="AE347" s="76" t="s">
        <v>827</v>
      </c>
      <c r="AF347" s="76" t="s">
        <v>828</v>
      </c>
      <c r="AG347" s="76" t="s">
        <v>828</v>
      </c>
      <c r="AH347" s="76" t="s">
        <v>828</v>
      </c>
      <c r="AI347" s="76" t="s">
        <v>828</v>
      </c>
      <c r="AJ347" s="76" t="s">
        <v>829</v>
      </c>
      <c r="AK347" s="76" t="s">
        <v>829</v>
      </c>
      <c r="AL347" s="76" t="s">
        <v>829</v>
      </c>
      <c r="AM347" s="76" t="s">
        <v>829</v>
      </c>
      <c r="AN347" s="76" t="s">
        <v>830</v>
      </c>
      <c r="AO347" s="76" t="s">
        <v>830</v>
      </c>
      <c r="AP347" s="76" t="s">
        <v>830</v>
      </c>
      <c r="AQ347" s="76" t="s">
        <v>830</v>
      </c>
      <c r="AR347" s="76" t="s">
        <v>831</v>
      </c>
      <c r="AS347" s="76" t="s">
        <v>831</v>
      </c>
      <c r="AT347" s="76" t="s">
        <v>831</v>
      </c>
      <c r="AU347" s="76" t="s">
        <v>831</v>
      </c>
      <c r="AV347" s="305"/>
      <c r="AW347" s="305"/>
      <c r="AX347" s="237"/>
      <c r="AY347" s="229"/>
      <c r="AZ347" s="229"/>
      <c r="BA347" s="229"/>
    </row>
    <row r="348" spans="1:53" s="76" customFormat="1" ht="15" outlineLevel="1" x14ac:dyDescent="0.25">
      <c r="A348" s="227"/>
      <c r="B348" s="228"/>
      <c r="C348" s="238"/>
      <c r="D348" s="238"/>
      <c r="E348" s="238"/>
      <c r="F348" s="246"/>
      <c r="G348" s="246" t="s">
        <v>837</v>
      </c>
      <c r="H348" s="688" t="s">
        <v>1149</v>
      </c>
      <c r="I348" s="688" t="s">
        <v>1150</v>
      </c>
      <c r="J348" s="688" t="s">
        <v>1151</v>
      </c>
      <c r="K348" s="688" t="s">
        <v>1099</v>
      </c>
      <c r="L348" s="76" t="str">
        <f>H348</f>
        <v>knock</v>
      </c>
      <c r="M348" s="688" t="str">
        <f t="shared" ref="M348:AU348" si="32">I348</f>
        <v>pre-em</v>
      </c>
      <c r="N348" s="688" t="str">
        <f t="shared" si="32"/>
        <v>selective_and_spraytop</v>
      </c>
      <c r="O348" s="688" t="str">
        <f t="shared" si="32"/>
        <v>fungicide</v>
      </c>
      <c r="P348" s="688" t="str">
        <f t="shared" si="32"/>
        <v>knock</v>
      </c>
      <c r="Q348" s="688" t="str">
        <f t="shared" si="32"/>
        <v>pre-em</v>
      </c>
      <c r="R348" s="688" t="str">
        <f t="shared" si="32"/>
        <v>selective_and_spraytop</v>
      </c>
      <c r="S348" s="688" t="str">
        <f t="shared" si="32"/>
        <v>fungicide</v>
      </c>
      <c r="T348" s="688" t="str">
        <f t="shared" si="32"/>
        <v>knock</v>
      </c>
      <c r="U348" s="688" t="str">
        <f t="shared" si="32"/>
        <v>pre-em</v>
      </c>
      <c r="V348" s="688" t="str">
        <f t="shared" si="32"/>
        <v>selective_and_spraytop</v>
      </c>
      <c r="W348" s="688" t="str">
        <f t="shared" si="32"/>
        <v>fungicide</v>
      </c>
      <c r="X348" s="688" t="str">
        <f t="shared" si="32"/>
        <v>knock</v>
      </c>
      <c r="Y348" s="688" t="str">
        <f t="shared" si="32"/>
        <v>pre-em</v>
      </c>
      <c r="Z348" s="688" t="str">
        <f t="shared" si="32"/>
        <v>selective_and_spraytop</v>
      </c>
      <c r="AA348" s="688" t="str">
        <f t="shared" si="32"/>
        <v>fungicide</v>
      </c>
      <c r="AB348" s="688" t="str">
        <f t="shared" si="32"/>
        <v>knock</v>
      </c>
      <c r="AC348" s="688" t="str">
        <f t="shared" si="32"/>
        <v>pre-em</v>
      </c>
      <c r="AD348" s="688" t="str">
        <f t="shared" si="32"/>
        <v>selective_and_spraytop</v>
      </c>
      <c r="AE348" s="688" t="str">
        <f t="shared" si="32"/>
        <v>fungicide</v>
      </c>
      <c r="AF348" s="688" t="str">
        <f t="shared" si="32"/>
        <v>knock</v>
      </c>
      <c r="AG348" s="688" t="str">
        <f t="shared" si="32"/>
        <v>pre-em</v>
      </c>
      <c r="AH348" s="688" t="str">
        <f t="shared" si="32"/>
        <v>selective_and_spraytop</v>
      </c>
      <c r="AI348" s="688" t="str">
        <f t="shared" si="32"/>
        <v>fungicide</v>
      </c>
      <c r="AJ348" s="688" t="str">
        <f t="shared" si="32"/>
        <v>knock</v>
      </c>
      <c r="AK348" s="688" t="str">
        <f t="shared" si="32"/>
        <v>pre-em</v>
      </c>
      <c r="AL348" s="688" t="str">
        <f t="shared" si="32"/>
        <v>selective_and_spraytop</v>
      </c>
      <c r="AM348" s="688" t="str">
        <f t="shared" si="32"/>
        <v>fungicide</v>
      </c>
      <c r="AN348" s="688" t="str">
        <f t="shared" si="32"/>
        <v>knock</v>
      </c>
      <c r="AO348" s="688" t="str">
        <f t="shared" si="32"/>
        <v>pre-em</v>
      </c>
      <c r="AP348" s="688" t="str">
        <f t="shared" si="32"/>
        <v>selective_and_spraytop</v>
      </c>
      <c r="AQ348" s="688" t="str">
        <f t="shared" si="32"/>
        <v>fungicide</v>
      </c>
      <c r="AR348" s="688" t="str">
        <f t="shared" si="32"/>
        <v>knock</v>
      </c>
      <c r="AS348" s="688" t="str">
        <f t="shared" si="32"/>
        <v>pre-em</v>
      </c>
      <c r="AT348" s="688" t="str">
        <f t="shared" si="32"/>
        <v>selective_and_spraytop</v>
      </c>
      <c r="AU348" s="688"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3" cm="1">
        <f t="array" ref="L349">INDEX($H349:$K349,0,MATCH(L$348,$H$348:$K$348,0))*INDEX($J$342:$R$345,MATCH(L$348,$I$342:$I$345,0),MATCH(L$347,$J$341:$R$341,0))</f>
        <v>0</v>
      </c>
      <c r="M349" s="1013" cm="1">
        <f t="array" ref="M349">INDEX($H349:$K349,0,MATCH(M$348,$H$348:$K$348,0))*INDEX($J$342:$R$345,MATCH(M$348,$I$342:$I$345,0),MATCH(M$347,$J$341:$R$341,0))</f>
        <v>0</v>
      </c>
      <c r="N349" s="1013" cm="1">
        <f t="array" ref="N349">INDEX($H349:$K349,0,MATCH(N$348,$H$348:$K$348,0))*INDEX($J$342:$R$345,MATCH(N$348,$I$342:$I$345,0),MATCH(N$347,$J$341:$R$341,0))</f>
        <v>0</v>
      </c>
      <c r="O349" s="1013" cm="1">
        <f t="array" ref="O349">INDEX($H349:$K349,0,MATCH(O$348,$H$348:$K$348,0))*INDEX($J$342:$R$345,MATCH(O$348,$I$342:$I$345,0),MATCH(O$347,$J$341:$R$341,0))</f>
        <v>0</v>
      </c>
      <c r="P349" s="1013" cm="1">
        <f t="array" ref="P349">INDEX($H349:$K349,0,MATCH(P$348,$H$348:$K$348,0))*INDEX($J$342:$R$345,MATCH(P$348,$I$342:$I$345,0),MATCH(P$347,$J$341:$R$341,0))</f>
        <v>0</v>
      </c>
      <c r="Q349" s="1013" cm="1">
        <f t="array" ref="Q349">INDEX($H349:$K349,0,MATCH(Q$348,$H$348:$K$348,0))*INDEX($J$342:$R$345,MATCH(Q$348,$I$342:$I$345,0),MATCH(Q$347,$J$341:$R$341,0))</f>
        <v>0</v>
      </c>
      <c r="R349" s="1013" cm="1">
        <f t="array" ref="R349">INDEX($H349:$K349,0,MATCH(R$348,$H$348:$K$348,0))*INDEX($J$342:$R$345,MATCH(R$348,$I$342:$I$345,0),MATCH(R$347,$J$341:$R$341,0))</f>
        <v>0</v>
      </c>
      <c r="S349" s="1013" cm="1">
        <f t="array" ref="S349">INDEX($H349:$K349,0,MATCH(S$348,$H$348:$K$348,0))*INDEX($J$342:$R$345,MATCH(S$348,$I$342:$I$345,0),MATCH(S$347,$J$341:$R$341,0))</f>
        <v>0</v>
      </c>
      <c r="T349" s="1013" cm="1">
        <f t="array" ref="T349">INDEX($H349:$K349,0,MATCH(T$348,$H$348:$K$348,0))*INDEX($J$342:$R$345,MATCH(T$348,$I$342:$I$345,0),MATCH(T$347,$J$341:$R$341,0))</f>
        <v>0</v>
      </c>
      <c r="U349" s="1013" cm="1">
        <f t="array" ref="U349">INDEX($H349:$K349,0,MATCH(U$348,$H$348:$K$348,0))*INDEX($J$342:$R$345,MATCH(U$348,$I$342:$I$345,0),MATCH(U$347,$J$341:$R$341,0))</f>
        <v>0</v>
      </c>
      <c r="V349" s="1013" cm="1">
        <f t="array" ref="V349">INDEX($H349:$K349,0,MATCH(V$348,$H$348:$K$348,0))*INDEX($J$342:$R$345,MATCH(V$348,$I$342:$I$345,0),MATCH(V$347,$J$341:$R$341,0))</f>
        <v>0</v>
      </c>
      <c r="W349" s="1013" cm="1">
        <f t="array" ref="W349">INDEX($H349:$K349,0,MATCH(W$348,$H$348:$K$348,0))*INDEX($J$342:$R$345,MATCH(W$348,$I$342:$I$345,0),MATCH(W$347,$J$341:$R$341,0))</f>
        <v>0</v>
      </c>
      <c r="X349" s="1013" cm="1">
        <f t="array" ref="X349">INDEX($H349:$K349,0,MATCH(X$348,$H$348:$K$348,0))*INDEX($J$342:$R$345,MATCH(X$348,$I$342:$I$345,0),MATCH(X$347,$J$341:$R$341,0))</f>
        <v>0</v>
      </c>
      <c r="Y349" s="1013" cm="1">
        <f t="array" ref="Y349">INDEX($H349:$K349,0,MATCH(Y$348,$H$348:$K$348,0))*INDEX($J$342:$R$345,MATCH(Y$348,$I$342:$I$345,0),MATCH(Y$347,$J$341:$R$341,0))</f>
        <v>0</v>
      </c>
      <c r="Z349" s="1013" cm="1">
        <f t="array" ref="Z349">INDEX($H349:$K349,0,MATCH(Z$348,$H$348:$K$348,0))*INDEX($J$342:$R$345,MATCH(Z$348,$I$342:$I$345,0),MATCH(Z$347,$J$341:$R$341,0))</f>
        <v>0</v>
      </c>
      <c r="AA349" s="1013" cm="1">
        <f t="array" ref="AA349">INDEX($H349:$K349,0,MATCH(AA$348,$H$348:$K$348,0))*INDEX($J$342:$R$345,MATCH(AA$348,$I$342:$I$345,0),MATCH(AA$347,$J$341:$R$341,0))</f>
        <v>0</v>
      </c>
      <c r="AB349" s="1013" cm="1">
        <f t="array" ref="AB349">INDEX($H349:$K349,0,MATCH(AB$348,$H$348:$K$348,0))*INDEX($J$342:$R$345,MATCH(AB$348,$I$342:$I$345,0),MATCH(AB$347,$J$341:$R$341,0))</f>
        <v>0</v>
      </c>
      <c r="AC349" s="1013" cm="1">
        <f t="array" ref="AC349">INDEX($H349:$K349,0,MATCH(AC$348,$H$348:$K$348,0))*INDEX($J$342:$R$345,MATCH(AC$348,$I$342:$I$345,0),MATCH(AC$347,$J$341:$R$341,0))</f>
        <v>0</v>
      </c>
      <c r="AD349" s="1013" cm="1">
        <f t="array" ref="AD349">INDEX($H349:$K349,0,MATCH(AD$348,$H$348:$K$348,0))*INDEX($J$342:$R$345,MATCH(AD$348,$I$342:$I$345,0),MATCH(AD$347,$J$341:$R$341,0))</f>
        <v>0</v>
      </c>
      <c r="AE349" s="1013" cm="1">
        <f t="array" ref="AE349">INDEX($H349:$K349,0,MATCH(AE$348,$H$348:$K$348,0))*INDEX($J$342:$R$345,MATCH(AE$348,$I$342:$I$345,0),MATCH(AE$347,$J$341:$R$341,0))</f>
        <v>0</v>
      </c>
      <c r="AF349" s="1013" cm="1">
        <f t="array" ref="AF349">INDEX($H349:$K349,0,MATCH(AF$348,$H$348:$K$348,0))*INDEX($J$342:$R$345,MATCH(AF$348,$I$342:$I$345,0),MATCH(AF$347,$J$341:$R$341,0))</f>
        <v>0</v>
      </c>
      <c r="AG349" s="1013" cm="1">
        <f t="array" ref="AG349">INDEX($H349:$K349,0,MATCH(AG$348,$H$348:$K$348,0))*INDEX($J$342:$R$345,MATCH(AG$348,$I$342:$I$345,0),MATCH(AG$347,$J$341:$R$341,0))</f>
        <v>0</v>
      </c>
      <c r="AH349" s="1013" cm="1">
        <f t="array" ref="AH349">INDEX($H349:$K349,0,MATCH(AH$348,$H$348:$K$348,0))*INDEX($J$342:$R$345,MATCH(AH$348,$I$342:$I$345,0),MATCH(AH$347,$J$341:$R$341,0))</f>
        <v>0</v>
      </c>
      <c r="AI349" s="1013" cm="1">
        <f t="array" ref="AI349">INDEX($H349:$K349,0,MATCH(AI$348,$H$348:$K$348,0))*INDEX($J$342:$R$345,MATCH(AI$348,$I$342:$I$345,0),MATCH(AI$347,$J$341:$R$341,0))</f>
        <v>0</v>
      </c>
      <c r="AJ349" s="1013" cm="1">
        <f t="array" ref="AJ349">INDEX($H349:$K349,0,MATCH(AJ$348,$H$348:$K$348,0))*INDEX($J$342:$R$345,MATCH(AJ$348,$I$342:$I$345,0),MATCH(AJ$347,$J$341:$R$341,0))</f>
        <v>0</v>
      </c>
      <c r="AK349" s="1013" cm="1">
        <f t="array" ref="AK349">INDEX($H349:$K349,0,MATCH(AK$348,$H$348:$K$348,0))*INDEX($J$342:$R$345,MATCH(AK$348,$I$342:$I$345,0),MATCH(AK$347,$J$341:$R$341,0))</f>
        <v>0</v>
      </c>
      <c r="AL349" s="1013" cm="1">
        <f t="array" ref="AL349">INDEX($H349:$K349,0,MATCH(AL$348,$H$348:$K$348,0))*INDEX($J$342:$R$345,MATCH(AL$348,$I$342:$I$345,0),MATCH(AL$347,$J$341:$R$341,0))</f>
        <v>0</v>
      </c>
      <c r="AM349" s="1013" cm="1">
        <f t="array" ref="AM349">INDEX($H349:$K349,0,MATCH(AM$348,$H$348:$K$348,0))*INDEX($J$342:$R$345,MATCH(AM$348,$I$342:$I$345,0),MATCH(AM$347,$J$341:$R$341,0))</f>
        <v>0</v>
      </c>
      <c r="AN349" s="1013" cm="1">
        <f t="array" ref="AN349">INDEX($H349:$K349,0,MATCH(AN$348,$H$348:$K$348,0))*INDEX($J$342:$R$345,MATCH(AN$348,$I$342:$I$345,0),MATCH(AN$347,$J$341:$R$341,0))</f>
        <v>0</v>
      </c>
      <c r="AO349" s="1013" cm="1">
        <f t="array" ref="AO349">INDEX($H349:$K349,0,MATCH(AO$348,$H$348:$K$348,0))*INDEX($J$342:$R$345,MATCH(AO$348,$I$342:$I$345,0),MATCH(AO$347,$J$341:$R$341,0))</f>
        <v>0</v>
      </c>
      <c r="AP349" s="1013" cm="1">
        <f t="array" ref="AP349">INDEX($H349:$K349,0,MATCH(AP$348,$H$348:$K$348,0))*INDEX($J$342:$R$345,MATCH(AP$348,$I$342:$I$345,0),MATCH(AP$347,$J$341:$R$341,0))</f>
        <v>0</v>
      </c>
      <c r="AQ349" s="1013" cm="1">
        <f t="array" ref="AQ349">INDEX($H349:$K349,0,MATCH(AQ$348,$H$348:$K$348,0))*INDEX($J$342:$R$345,MATCH(AQ$348,$I$342:$I$345,0),MATCH(AQ$347,$J$341:$R$341,0))</f>
        <v>0</v>
      </c>
      <c r="AR349" s="1013" cm="1">
        <f t="array" ref="AR349">INDEX($H349:$K349,0,MATCH(AR$348,$H$348:$K$348,0))*INDEX($J$342:$R$345,MATCH(AR$348,$I$342:$I$345,0),MATCH(AR$347,$J$341:$R$341,0))</f>
        <v>0</v>
      </c>
      <c r="AS349" s="1013" cm="1">
        <f t="array" ref="AS349">INDEX($H349:$K349,0,MATCH(AS$348,$H$348:$K$348,0))*INDEX($J$342:$R$345,MATCH(AS$348,$I$342:$I$345,0),MATCH(AS$347,$J$341:$R$341,0))</f>
        <v>0</v>
      </c>
      <c r="AT349" s="1013" cm="1">
        <f t="array" ref="AT349">INDEX($H349:$K349,0,MATCH(AT$348,$H$348:$K$348,0))*INDEX($J$342:$R$345,MATCH(AT$348,$I$342:$I$345,0),MATCH(AT$347,$J$341:$R$341,0))</f>
        <v>0</v>
      </c>
      <c r="AU349" s="1013"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8">
        <v>0</v>
      </c>
      <c r="I350" s="408">
        <v>0</v>
      </c>
      <c r="J350" s="408">
        <v>0</v>
      </c>
      <c r="K350" s="408">
        <v>0</v>
      </c>
      <c r="L350" s="1013" cm="1">
        <f t="array" ref="L350">INDEX($H350:$K350,0,MATCH(L$348,$H$348:$K$348,0))*INDEX($J$342:$R$345,MATCH(L$348,$I$342:$I$345,0),MATCH(L$347,$J$341:$R$341,0))</f>
        <v>0</v>
      </c>
      <c r="M350" s="1013" cm="1">
        <f t="array" ref="M350">INDEX($H350:$K350,0,MATCH(M$348,$H$348:$K$348,0))*INDEX($J$342:$R$345,MATCH(M$348,$I$342:$I$345,0),MATCH(M$347,$J$341:$R$341,0))</f>
        <v>0</v>
      </c>
      <c r="N350" s="1013" cm="1">
        <f t="array" ref="N350">INDEX($H350:$K350,0,MATCH(N$348,$H$348:$K$348,0))*INDEX($J$342:$R$345,MATCH(N$348,$I$342:$I$345,0),MATCH(N$347,$J$341:$R$341,0))</f>
        <v>0</v>
      </c>
      <c r="O350" s="1013" cm="1">
        <f t="array" ref="O350">INDEX($H350:$K350,0,MATCH(O$348,$H$348:$K$348,0))*INDEX($J$342:$R$345,MATCH(O$348,$I$342:$I$345,0),MATCH(O$347,$J$341:$R$341,0))</f>
        <v>0</v>
      </c>
      <c r="P350" s="1013" cm="1">
        <f t="array" ref="P350">INDEX($H350:$K350,0,MATCH(P$348,$H$348:$K$348,0))*INDEX($J$342:$R$345,MATCH(P$348,$I$342:$I$345,0),MATCH(P$347,$J$341:$R$341,0))</f>
        <v>0</v>
      </c>
      <c r="Q350" s="1013" cm="1">
        <f t="array" ref="Q350">INDEX($H350:$K350,0,MATCH(Q$348,$H$348:$K$348,0))*INDEX($J$342:$R$345,MATCH(Q$348,$I$342:$I$345,0),MATCH(Q$347,$J$341:$R$341,0))</f>
        <v>0</v>
      </c>
      <c r="R350" s="1013" cm="1">
        <f t="array" ref="R350">INDEX($H350:$K350,0,MATCH(R$348,$H$348:$K$348,0))*INDEX($J$342:$R$345,MATCH(R$348,$I$342:$I$345,0),MATCH(R$347,$J$341:$R$341,0))</f>
        <v>0</v>
      </c>
      <c r="S350" s="1013" cm="1">
        <f t="array" ref="S350">INDEX($H350:$K350,0,MATCH(S$348,$H$348:$K$348,0))*INDEX($J$342:$R$345,MATCH(S$348,$I$342:$I$345,0),MATCH(S$347,$J$341:$R$341,0))</f>
        <v>0</v>
      </c>
      <c r="T350" s="1013" cm="1">
        <f t="array" ref="T350">INDEX($H350:$K350,0,MATCH(T$348,$H$348:$K$348,0))*INDEX($J$342:$R$345,MATCH(T$348,$I$342:$I$345,0),MATCH(T$347,$J$341:$R$341,0))</f>
        <v>0</v>
      </c>
      <c r="U350" s="1013" cm="1">
        <f t="array" ref="U350">INDEX($H350:$K350,0,MATCH(U$348,$H$348:$K$348,0))*INDEX($J$342:$R$345,MATCH(U$348,$I$342:$I$345,0),MATCH(U$347,$J$341:$R$341,0))</f>
        <v>0</v>
      </c>
      <c r="V350" s="1013" cm="1">
        <f t="array" ref="V350">INDEX($H350:$K350,0,MATCH(V$348,$H$348:$K$348,0))*INDEX($J$342:$R$345,MATCH(V$348,$I$342:$I$345,0),MATCH(V$347,$J$341:$R$341,0))</f>
        <v>0</v>
      </c>
      <c r="W350" s="1013" cm="1">
        <f t="array" ref="W350">INDEX($H350:$K350,0,MATCH(W$348,$H$348:$K$348,0))*INDEX($J$342:$R$345,MATCH(W$348,$I$342:$I$345,0),MATCH(W$347,$J$341:$R$341,0))</f>
        <v>0</v>
      </c>
      <c r="X350" s="1013" cm="1">
        <f t="array" ref="X350">INDEX($H350:$K350,0,MATCH(X$348,$H$348:$K$348,0))*INDEX($J$342:$R$345,MATCH(X$348,$I$342:$I$345,0),MATCH(X$347,$J$341:$R$341,0))</f>
        <v>0</v>
      </c>
      <c r="Y350" s="1013" cm="1">
        <f t="array" ref="Y350">INDEX($H350:$K350,0,MATCH(Y$348,$H$348:$K$348,0))*INDEX($J$342:$R$345,MATCH(Y$348,$I$342:$I$345,0),MATCH(Y$347,$J$341:$R$341,0))</f>
        <v>0</v>
      </c>
      <c r="Z350" s="1013" cm="1">
        <f t="array" ref="Z350">INDEX($H350:$K350,0,MATCH(Z$348,$H$348:$K$348,0))*INDEX($J$342:$R$345,MATCH(Z$348,$I$342:$I$345,0),MATCH(Z$347,$J$341:$R$341,0))</f>
        <v>0</v>
      </c>
      <c r="AA350" s="1013" cm="1">
        <f t="array" ref="AA350">INDEX($H350:$K350,0,MATCH(AA$348,$H$348:$K$348,0))*INDEX($J$342:$R$345,MATCH(AA$348,$I$342:$I$345,0),MATCH(AA$347,$J$341:$R$341,0))</f>
        <v>0</v>
      </c>
      <c r="AB350" s="1013" cm="1">
        <f t="array" ref="AB350">INDEX($H350:$K350,0,MATCH(AB$348,$H$348:$K$348,0))*INDEX($J$342:$R$345,MATCH(AB$348,$I$342:$I$345,0),MATCH(AB$347,$J$341:$R$341,0))</f>
        <v>0</v>
      </c>
      <c r="AC350" s="1013" cm="1">
        <f t="array" ref="AC350">INDEX($H350:$K350,0,MATCH(AC$348,$H$348:$K$348,0))*INDEX($J$342:$R$345,MATCH(AC$348,$I$342:$I$345,0),MATCH(AC$347,$J$341:$R$341,0))</f>
        <v>0</v>
      </c>
      <c r="AD350" s="1013" cm="1">
        <f t="array" ref="AD350">INDEX($H350:$K350,0,MATCH(AD$348,$H$348:$K$348,0))*INDEX($J$342:$R$345,MATCH(AD$348,$I$342:$I$345,0),MATCH(AD$347,$J$341:$R$341,0))</f>
        <v>0</v>
      </c>
      <c r="AE350" s="1013" cm="1">
        <f t="array" ref="AE350">INDEX($H350:$K350,0,MATCH(AE$348,$H$348:$K$348,0))*INDEX($J$342:$R$345,MATCH(AE$348,$I$342:$I$345,0),MATCH(AE$347,$J$341:$R$341,0))</f>
        <v>0</v>
      </c>
      <c r="AF350" s="1013" cm="1">
        <f t="array" ref="AF350">INDEX($H350:$K350,0,MATCH(AF$348,$H$348:$K$348,0))*INDEX($J$342:$R$345,MATCH(AF$348,$I$342:$I$345,0),MATCH(AF$347,$J$341:$R$341,0))</f>
        <v>0</v>
      </c>
      <c r="AG350" s="1013" cm="1">
        <f t="array" ref="AG350">INDEX($H350:$K350,0,MATCH(AG$348,$H$348:$K$348,0))*INDEX($J$342:$R$345,MATCH(AG$348,$I$342:$I$345,0),MATCH(AG$347,$J$341:$R$341,0))</f>
        <v>0</v>
      </c>
      <c r="AH350" s="1013" cm="1">
        <f t="array" ref="AH350">INDEX($H350:$K350,0,MATCH(AH$348,$H$348:$K$348,0))*INDEX($J$342:$R$345,MATCH(AH$348,$I$342:$I$345,0),MATCH(AH$347,$J$341:$R$341,0))</f>
        <v>0</v>
      </c>
      <c r="AI350" s="1013" cm="1">
        <f t="array" ref="AI350">INDEX($H350:$K350,0,MATCH(AI$348,$H$348:$K$348,0))*INDEX($J$342:$R$345,MATCH(AI$348,$I$342:$I$345,0),MATCH(AI$347,$J$341:$R$341,0))</f>
        <v>0</v>
      </c>
      <c r="AJ350" s="1013" cm="1">
        <f t="array" ref="AJ350">INDEX($H350:$K350,0,MATCH(AJ$348,$H$348:$K$348,0))*INDEX($J$342:$R$345,MATCH(AJ$348,$I$342:$I$345,0),MATCH(AJ$347,$J$341:$R$341,0))</f>
        <v>0</v>
      </c>
      <c r="AK350" s="1013" cm="1">
        <f t="array" ref="AK350">INDEX($H350:$K350,0,MATCH(AK$348,$H$348:$K$348,0))*INDEX($J$342:$R$345,MATCH(AK$348,$I$342:$I$345,0),MATCH(AK$347,$J$341:$R$341,0))</f>
        <v>0</v>
      </c>
      <c r="AL350" s="1013" cm="1">
        <f t="array" ref="AL350">INDEX($H350:$K350,0,MATCH(AL$348,$H$348:$K$348,0))*INDEX($J$342:$R$345,MATCH(AL$348,$I$342:$I$345,0),MATCH(AL$347,$J$341:$R$341,0))</f>
        <v>0</v>
      </c>
      <c r="AM350" s="1013" cm="1">
        <f t="array" ref="AM350">INDEX($H350:$K350,0,MATCH(AM$348,$H$348:$K$348,0))*INDEX($J$342:$R$345,MATCH(AM$348,$I$342:$I$345,0),MATCH(AM$347,$J$341:$R$341,0))</f>
        <v>0</v>
      </c>
      <c r="AN350" s="1013" cm="1">
        <f t="array" ref="AN350">INDEX($H350:$K350,0,MATCH(AN$348,$H$348:$K$348,0))*INDEX($J$342:$R$345,MATCH(AN$348,$I$342:$I$345,0),MATCH(AN$347,$J$341:$R$341,0))</f>
        <v>0</v>
      </c>
      <c r="AO350" s="1013" cm="1">
        <f t="array" ref="AO350">INDEX($H350:$K350,0,MATCH(AO$348,$H$348:$K$348,0))*INDEX($J$342:$R$345,MATCH(AO$348,$I$342:$I$345,0),MATCH(AO$347,$J$341:$R$341,0))</f>
        <v>0</v>
      </c>
      <c r="AP350" s="1013" cm="1">
        <f t="array" ref="AP350">INDEX($H350:$K350,0,MATCH(AP$348,$H$348:$K$348,0))*INDEX($J$342:$R$345,MATCH(AP$348,$I$342:$I$345,0),MATCH(AP$347,$J$341:$R$341,0))</f>
        <v>0</v>
      </c>
      <c r="AQ350" s="1013" cm="1">
        <f t="array" ref="AQ350">INDEX($H350:$K350,0,MATCH(AQ$348,$H$348:$K$348,0))*INDEX($J$342:$R$345,MATCH(AQ$348,$I$342:$I$345,0),MATCH(AQ$347,$J$341:$R$341,0))</f>
        <v>0</v>
      </c>
      <c r="AR350" s="1013" cm="1">
        <f t="array" ref="AR350">INDEX($H350:$K350,0,MATCH(AR$348,$H$348:$K$348,0))*INDEX($J$342:$R$345,MATCH(AR$348,$I$342:$I$345,0),MATCH(AR$347,$J$341:$R$341,0))</f>
        <v>0</v>
      </c>
      <c r="AS350" s="1013" cm="1">
        <f t="array" ref="AS350">INDEX($H350:$K350,0,MATCH(AS$348,$H$348:$K$348,0))*INDEX($J$342:$R$345,MATCH(AS$348,$I$342:$I$345,0),MATCH(AS$347,$J$341:$R$341,0))</f>
        <v>0</v>
      </c>
      <c r="AT350" s="1013" cm="1">
        <f t="array" ref="AT350">INDEX($H350:$K350,0,MATCH(AT$348,$H$348:$K$348,0))*INDEX($J$342:$R$345,MATCH(AT$348,$I$342:$I$345,0),MATCH(AT$347,$J$341:$R$341,0))</f>
        <v>0</v>
      </c>
      <c r="AU350" s="1013"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8">
        <v>0</v>
      </c>
      <c r="I351" s="408">
        <v>0</v>
      </c>
      <c r="J351" s="408">
        <v>0</v>
      </c>
      <c r="K351" s="408">
        <v>0</v>
      </c>
      <c r="L351" s="1013" cm="1">
        <f t="array" ref="L351">INDEX($H351:$K351,0,MATCH(L$348,$H$348:$K$348,0))*INDEX($J$342:$R$345,MATCH(L$348,$I$342:$I$345,0),MATCH(L$347,$J$341:$R$341,0))</f>
        <v>0</v>
      </c>
      <c r="M351" s="1013" cm="1">
        <f t="array" ref="M351">INDEX($H351:$K351,0,MATCH(M$348,$H$348:$K$348,0))*INDEX($J$342:$R$345,MATCH(M$348,$I$342:$I$345,0),MATCH(M$347,$J$341:$R$341,0))</f>
        <v>0</v>
      </c>
      <c r="N351" s="1013" cm="1">
        <f t="array" ref="N351">INDEX($H351:$K351,0,MATCH(N$348,$H$348:$K$348,0))*INDEX($J$342:$R$345,MATCH(N$348,$I$342:$I$345,0),MATCH(N$347,$J$341:$R$341,0))</f>
        <v>0</v>
      </c>
      <c r="O351" s="1013" cm="1">
        <f t="array" ref="O351">INDEX($H351:$K351,0,MATCH(O$348,$H$348:$K$348,0))*INDEX($J$342:$R$345,MATCH(O$348,$I$342:$I$345,0),MATCH(O$347,$J$341:$R$341,0))</f>
        <v>0</v>
      </c>
      <c r="P351" s="1013" cm="1">
        <f t="array" ref="P351">INDEX($H351:$K351,0,MATCH(P$348,$H$348:$K$348,0))*INDEX($J$342:$R$345,MATCH(P$348,$I$342:$I$345,0),MATCH(P$347,$J$341:$R$341,0))</f>
        <v>0</v>
      </c>
      <c r="Q351" s="1013" cm="1">
        <f t="array" ref="Q351">INDEX($H351:$K351,0,MATCH(Q$348,$H$348:$K$348,0))*INDEX($J$342:$R$345,MATCH(Q$348,$I$342:$I$345,0),MATCH(Q$347,$J$341:$R$341,0))</f>
        <v>0</v>
      </c>
      <c r="R351" s="1013" cm="1">
        <f t="array" ref="R351">INDEX($H351:$K351,0,MATCH(R$348,$H$348:$K$348,0))*INDEX($J$342:$R$345,MATCH(R$348,$I$342:$I$345,0),MATCH(R$347,$J$341:$R$341,0))</f>
        <v>0</v>
      </c>
      <c r="S351" s="1013" cm="1">
        <f t="array" ref="S351">INDEX($H351:$K351,0,MATCH(S$348,$H$348:$K$348,0))*INDEX($J$342:$R$345,MATCH(S$348,$I$342:$I$345,0),MATCH(S$347,$J$341:$R$341,0))</f>
        <v>0</v>
      </c>
      <c r="T351" s="1013" cm="1">
        <f t="array" ref="T351">INDEX($H351:$K351,0,MATCH(T$348,$H$348:$K$348,0))*INDEX($J$342:$R$345,MATCH(T$348,$I$342:$I$345,0),MATCH(T$347,$J$341:$R$341,0))</f>
        <v>0</v>
      </c>
      <c r="U351" s="1013" cm="1">
        <f t="array" ref="U351">INDEX($H351:$K351,0,MATCH(U$348,$H$348:$K$348,0))*INDEX($J$342:$R$345,MATCH(U$348,$I$342:$I$345,0),MATCH(U$347,$J$341:$R$341,0))</f>
        <v>0</v>
      </c>
      <c r="V351" s="1013" cm="1">
        <f t="array" ref="V351">INDEX($H351:$K351,0,MATCH(V$348,$H$348:$K$348,0))*INDEX($J$342:$R$345,MATCH(V$348,$I$342:$I$345,0),MATCH(V$347,$J$341:$R$341,0))</f>
        <v>0</v>
      </c>
      <c r="W351" s="1013" cm="1">
        <f t="array" ref="W351">INDEX($H351:$K351,0,MATCH(W$348,$H$348:$K$348,0))*INDEX($J$342:$R$345,MATCH(W$348,$I$342:$I$345,0),MATCH(W$347,$J$341:$R$341,0))</f>
        <v>0</v>
      </c>
      <c r="X351" s="1013" cm="1">
        <f t="array" ref="X351">INDEX($H351:$K351,0,MATCH(X$348,$H$348:$K$348,0))*INDEX($J$342:$R$345,MATCH(X$348,$I$342:$I$345,0),MATCH(X$347,$J$341:$R$341,0))</f>
        <v>0</v>
      </c>
      <c r="Y351" s="1013" cm="1">
        <f t="array" ref="Y351">INDEX($H351:$K351,0,MATCH(Y$348,$H$348:$K$348,0))*INDEX($J$342:$R$345,MATCH(Y$348,$I$342:$I$345,0),MATCH(Y$347,$J$341:$R$341,0))</f>
        <v>0</v>
      </c>
      <c r="Z351" s="1013" cm="1">
        <f t="array" ref="Z351">INDEX($H351:$K351,0,MATCH(Z$348,$H$348:$K$348,0))*INDEX($J$342:$R$345,MATCH(Z$348,$I$342:$I$345,0),MATCH(Z$347,$J$341:$R$341,0))</f>
        <v>0</v>
      </c>
      <c r="AA351" s="1013" cm="1">
        <f t="array" ref="AA351">INDEX($H351:$K351,0,MATCH(AA$348,$H$348:$K$348,0))*INDEX($J$342:$R$345,MATCH(AA$348,$I$342:$I$345,0),MATCH(AA$347,$J$341:$R$341,0))</f>
        <v>0</v>
      </c>
      <c r="AB351" s="1013" cm="1">
        <f t="array" ref="AB351">INDEX($H351:$K351,0,MATCH(AB$348,$H$348:$K$348,0))*INDEX($J$342:$R$345,MATCH(AB$348,$I$342:$I$345,0),MATCH(AB$347,$J$341:$R$341,0))</f>
        <v>0</v>
      </c>
      <c r="AC351" s="1013" cm="1">
        <f t="array" ref="AC351">INDEX($H351:$K351,0,MATCH(AC$348,$H$348:$K$348,0))*INDEX($J$342:$R$345,MATCH(AC$348,$I$342:$I$345,0),MATCH(AC$347,$J$341:$R$341,0))</f>
        <v>0</v>
      </c>
      <c r="AD351" s="1013" cm="1">
        <f t="array" ref="AD351">INDEX($H351:$K351,0,MATCH(AD$348,$H$348:$K$348,0))*INDEX($J$342:$R$345,MATCH(AD$348,$I$342:$I$345,0),MATCH(AD$347,$J$341:$R$341,0))</f>
        <v>0</v>
      </c>
      <c r="AE351" s="1013" cm="1">
        <f t="array" ref="AE351">INDEX($H351:$K351,0,MATCH(AE$348,$H$348:$K$348,0))*INDEX($J$342:$R$345,MATCH(AE$348,$I$342:$I$345,0),MATCH(AE$347,$J$341:$R$341,0))</f>
        <v>0</v>
      </c>
      <c r="AF351" s="1013" cm="1">
        <f t="array" ref="AF351">INDEX($H351:$K351,0,MATCH(AF$348,$H$348:$K$348,0))*INDEX($J$342:$R$345,MATCH(AF$348,$I$342:$I$345,0),MATCH(AF$347,$J$341:$R$341,0))</f>
        <v>0</v>
      </c>
      <c r="AG351" s="1013" cm="1">
        <f t="array" ref="AG351">INDEX($H351:$K351,0,MATCH(AG$348,$H$348:$K$348,0))*INDEX($J$342:$R$345,MATCH(AG$348,$I$342:$I$345,0),MATCH(AG$347,$J$341:$R$341,0))</f>
        <v>0</v>
      </c>
      <c r="AH351" s="1013" cm="1">
        <f t="array" ref="AH351">INDEX($H351:$K351,0,MATCH(AH$348,$H$348:$K$348,0))*INDEX($J$342:$R$345,MATCH(AH$348,$I$342:$I$345,0),MATCH(AH$347,$J$341:$R$341,0))</f>
        <v>0</v>
      </c>
      <c r="AI351" s="1013" cm="1">
        <f t="array" ref="AI351">INDEX($H351:$K351,0,MATCH(AI$348,$H$348:$K$348,0))*INDEX($J$342:$R$345,MATCH(AI$348,$I$342:$I$345,0),MATCH(AI$347,$J$341:$R$341,0))</f>
        <v>0</v>
      </c>
      <c r="AJ351" s="1013" cm="1">
        <f t="array" ref="AJ351">INDEX($H351:$K351,0,MATCH(AJ$348,$H$348:$K$348,0))*INDEX($J$342:$R$345,MATCH(AJ$348,$I$342:$I$345,0),MATCH(AJ$347,$J$341:$R$341,0))</f>
        <v>0</v>
      </c>
      <c r="AK351" s="1013" cm="1">
        <f t="array" ref="AK351">INDEX($H351:$K351,0,MATCH(AK$348,$H$348:$K$348,0))*INDEX($J$342:$R$345,MATCH(AK$348,$I$342:$I$345,0),MATCH(AK$347,$J$341:$R$341,0))</f>
        <v>0</v>
      </c>
      <c r="AL351" s="1013" cm="1">
        <f t="array" ref="AL351">INDEX($H351:$K351,0,MATCH(AL$348,$H$348:$K$348,0))*INDEX($J$342:$R$345,MATCH(AL$348,$I$342:$I$345,0),MATCH(AL$347,$J$341:$R$341,0))</f>
        <v>0</v>
      </c>
      <c r="AM351" s="1013" cm="1">
        <f t="array" ref="AM351">INDEX($H351:$K351,0,MATCH(AM$348,$H$348:$K$348,0))*INDEX($J$342:$R$345,MATCH(AM$348,$I$342:$I$345,0),MATCH(AM$347,$J$341:$R$341,0))</f>
        <v>0</v>
      </c>
      <c r="AN351" s="1013" cm="1">
        <f t="array" ref="AN351">INDEX($H351:$K351,0,MATCH(AN$348,$H$348:$K$348,0))*INDEX($J$342:$R$345,MATCH(AN$348,$I$342:$I$345,0),MATCH(AN$347,$J$341:$R$341,0))</f>
        <v>0</v>
      </c>
      <c r="AO351" s="1013" cm="1">
        <f t="array" ref="AO351">INDEX($H351:$K351,0,MATCH(AO$348,$H$348:$K$348,0))*INDEX($J$342:$R$345,MATCH(AO$348,$I$342:$I$345,0),MATCH(AO$347,$J$341:$R$341,0))</f>
        <v>0</v>
      </c>
      <c r="AP351" s="1013" cm="1">
        <f t="array" ref="AP351">INDEX($H351:$K351,0,MATCH(AP$348,$H$348:$K$348,0))*INDEX($J$342:$R$345,MATCH(AP$348,$I$342:$I$345,0),MATCH(AP$347,$J$341:$R$341,0))</f>
        <v>0</v>
      </c>
      <c r="AQ351" s="1013" cm="1">
        <f t="array" ref="AQ351">INDEX($H351:$K351,0,MATCH(AQ$348,$H$348:$K$348,0))*INDEX($J$342:$R$345,MATCH(AQ$348,$I$342:$I$345,0),MATCH(AQ$347,$J$341:$R$341,0))</f>
        <v>0</v>
      </c>
      <c r="AR351" s="1013" cm="1">
        <f t="array" ref="AR351">INDEX($H351:$K351,0,MATCH(AR$348,$H$348:$K$348,0))*INDEX($J$342:$R$345,MATCH(AR$348,$I$342:$I$345,0),MATCH(AR$347,$J$341:$R$341,0))</f>
        <v>0</v>
      </c>
      <c r="AS351" s="1013" cm="1">
        <f t="array" ref="AS351">INDEX($H351:$K351,0,MATCH(AS$348,$H$348:$K$348,0))*INDEX($J$342:$R$345,MATCH(AS$348,$I$342:$I$345,0),MATCH(AS$347,$J$341:$R$341,0))</f>
        <v>0</v>
      </c>
      <c r="AT351" s="1013" cm="1">
        <f t="array" ref="AT351">INDEX($H351:$K351,0,MATCH(AT$348,$H$348:$K$348,0))*INDEX($J$342:$R$345,MATCH(AT$348,$I$342:$I$345,0),MATCH(AT$347,$J$341:$R$341,0))</f>
        <v>0</v>
      </c>
      <c r="AU351" s="1013" cm="1">
        <f t="array" ref="AU351">INDEX($H351:$K351,0,MATCH(AU$348,$H$348:$K$348,0))*INDEX($J$342:$R$345,MATCH(AU$348,$I$342:$I$345,0),MATCH(AU$347,$J$341:$R$341,0))</f>
        <v>0</v>
      </c>
      <c r="AV351" s="305"/>
      <c r="AW351" s="305"/>
      <c r="AX351" s="237"/>
      <c r="AY351" s="229"/>
      <c r="AZ351" s="229"/>
      <c r="BA351" s="229"/>
    </row>
    <row r="352" spans="1:53" s="688" customFormat="1" ht="15" outlineLevel="1" x14ac:dyDescent="0.25">
      <c r="A352" s="692"/>
      <c r="B352" s="689"/>
      <c r="C352" s="701"/>
      <c r="D352" s="701"/>
      <c r="E352" s="701"/>
      <c r="F352" s="705"/>
      <c r="G352" s="705" t="str">
        <f t="shared" si="33"/>
        <v>AYABAbd</v>
      </c>
      <c r="H352" s="408">
        <v>0</v>
      </c>
      <c r="I352" s="408">
        <v>0</v>
      </c>
      <c r="J352" s="408">
        <v>0</v>
      </c>
      <c r="K352" s="408">
        <v>0</v>
      </c>
      <c r="L352" s="1013" cm="1">
        <f t="array" ref="L352">INDEX($H352:$K352,0,MATCH(L$348,$H$348:$K$348,0))*INDEX($J$342:$R$345,MATCH(L$348,$I$342:$I$345,0),MATCH(L$347,$J$341:$R$341,0))</f>
        <v>0</v>
      </c>
      <c r="M352" s="1013" cm="1">
        <f t="array" ref="M352">INDEX($H352:$K352,0,MATCH(M$348,$H$348:$K$348,0))*INDEX($J$342:$R$345,MATCH(M$348,$I$342:$I$345,0),MATCH(M$347,$J$341:$R$341,0))</f>
        <v>0</v>
      </c>
      <c r="N352" s="1013" cm="1">
        <f t="array" ref="N352">INDEX($H352:$K352,0,MATCH(N$348,$H$348:$K$348,0))*INDEX($J$342:$R$345,MATCH(N$348,$I$342:$I$345,0),MATCH(N$347,$J$341:$R$341,0))</f>
        <v>0</v>
      </c>
      <c r="O352" s="1013" cm="1">
        <f t="array" ref="O352">INDEX($H352:$K352,0,MATCH(O$348,$H$348:$K$348,0))*INDEX($J$342:$R$345,MATCH(O$348,$I$342:$I$345,0),MATCH(O$347,$J$341:$R$341,0))</f>
        <v>0</v>
      </c>
      <c r="P352" s="1013" cm="1">
        <f t="array" ref="P352">INDEX($H352:$K352,0,MATCH(P$348,$H$348:$K$348,0))*INDEX($J$342:$R$345,MATCH(P$348,$I$342:$I$345,0),MATCH(P$347,$J$341:$R$341,0))</f>
        <v>0</v>
      </c>
      <c r="Q352" s="1013" cm="1">
        <f t="array" ref="Q352">INDEX($H352:$K352,0,MATCH(Q$348,$H$348:$K$348,0))*INDEX($J$342:$R$345,MATCH(Q$348,$I$342:$I$345,0),MATCH(Q$347,$J$341:$R$341,0))</f>
        <v>0</v>
      </c>
      <c r="R352" s="1013" cm="1">
        <f t="array" ref="R352">INDEX($H352:$K352,0,MATCH(R$348,$H$348:$K$348,0))*INDEX($J$342:$R$345,MATCH(R$348,$I$342:$I$345,0),MATCH(R$347,$J$341:$R$341,0))</f>
        <v>0</v>
      </c>
      <c r="S352" s="1013" cm="1">
        <f t="array" ref="S352">INDEX($H352:$K352,0,MATCH(S$348,$H$348:$K$348,0))*INDEX($J$342:$R$345,MATCH(S$348,$I$342:$I$345,0),MATCH(S$347,$J$341:$R$341,0))</f>
        <v>0</v>
      </c>
      <c r="T352" s="1013" cm="1">
        <f t="array" ref="T352">INDEX($H352:$K352,0,MATCH(T$348,$H$348:$K$348,0))*INDEX($J$342:$R$345,MATCH(T$348,$I$342:$I$345,0),MATCH(T$347,$J$341:$R$341,0))</f>
        <v>0</v>
      </c>
      <c r="U352" s="1013" cm="1">
        <f t="array" ref="U352">INDEX($H352:$K352,0,MATCH(U$348,$H$348:$K$348,0))*INDEX($J$342:$R$345,MATCH(U$348,$I$342:$I$345,0),MATCH(U$347,$J$341:$R$341,0))</f>
        <v>0</v>
      </c>
      <c r="V352" s="1013" cm="1">
        <f t="array" ref="V352">INDEX($H352:$K352,0,MATCH(V$348,$H$348:$K$348,0))*INDEX($J$342:$R$345,MATCH(V$348,$I$342:$I$345,0),MATCH(V$347,$J$341:$R$341,0))</f>
        <v>0</v>
      </c>
      <c r="W352" s="1013" cm="1">
        <f t="array" ref="W352">INDEX($H352:$K352,0,MATCH(W$348,$H$348:$K$348,0))*INDEX($J$342:$R$345,MATCH(W$348,$I$342:$I$345,0),MATCH(W$347,$J$341:$R$341,0))</f>
        <v>0</v>
      </c>
      <c r="X352" s="1013" cm="1">
        <f t="array" ref="X352">INDEX($H352:$K352,0,MATCH(X$348,$H$348:$K$348,0))*INDEX($J$342:$R$345,MATCH(X$348,$I$342:$I$345,0),MATCH(X$347,$J$341:$R$341,0))</f>
        <v>0</v>
      </c>
      <c r="Y352" s="1013" cm="1">
        <f t="array" ref="Y352">INDEX($H352:$K352,0,MATCH(Y$348,$H$348:$K$348,0))*INDEX($J$342:$R$345,MATCH(Y$348,$I$342:$I$345,0),MATCH(Y$347,$J$341:$R$341,0))</f>
        <v>0</v>
      </c>
      <c r="Z352" s="1013" cm="1">
        <f t="array" ref="Z352">INDEX($H352:$K352,0,MATCH(Z$348,$H$348:$K$348,0))*INDEX($J$342:$R$345,MATCH(Z$348,$I$342:$I$345,0),MATCH(Z$347,$J$341:$R$341,0))</f>
        <v>0</v>
      </c>
      <c r="AA352" s="1013" cm="1">
        <f t="array" ref="AA352">INDEX($H352:$K352,0,MATCH(AA$348,$H$348:$K$348,0))*INDEX($J$342:$R$345,MATCH(AA$348,$I$342:$I$345,0),MATCH(AA$347,$J$341:$R$341,0))</f>
        <v>0</v>
      </c>
      <c r="AB352" s="1013" cm="1">
        <f t="array" ref="AB352">INDEX($H352:$K352,0,MATCH(AB$348,$H$348:$K$348,0))*INDEX($J$342:$R$345,MATCH(AB$348,$I$342:$I$345,0),MATCH(AB$347,$J$341:$R$341,0))</f>
        <v>0</v>
      </c>
      <c r="AC352" s="1013" cm="1">
        <f t="array" ref="AC352">INDEX($H352:$K352,0,MATCH(AC$348,$H$348:$K$348,0))*INDEX($J$342:$R$345,MATCH(AC$348,$I$342:$I$345,0),MATCH(AC$347,$J$341:$R$341,0))</f>
        <v>0</v>
      </c>
      <c r="AD352" s="1013" cm="1">
        <f t="array" ref="AD352">INDEX($H352:$K352,0,MATCH(AD$348,$H$348:$K$348,0))*INDEX($J$342:$R$345,MATCH(AD$348,$I$342:$I$345,0),MATCH(AD$347,$J$341:$R$341,0))</f>
        <v>0</v>
      </c>
      <c r="AE352" s="1013" cm="1">
        <f t="array" ref="AE352">INDEX($H352:$K352,0,MATCH(AE$348,$H$348:$K$348,0))*INDEX($J$342:$R$345,MATCH(AE$348,$I$342:$I$345,0),MATCH(AE$347,$J$341:$R$341,0))</f>
        <v>0</v>
      </c>
      <c r="AF352" s="1013" cm="1">
        <f t="array" ref="AF352">INDEX($H352:$K352,0,MATCH(AF$348,$H$348:$K$348,0))*INDEX($J$342:$R$345,MATCH(AF$348,$I$342:$I$345,0),MATCH(AF$347,$J$341:$R$341,0))</f>
        <v>0</v>
      </c>
      <c r="AG352" s="1013" cm="1">
        <f t="array" ref="AG352">INDEX($H352:$K352,0,MATCH(AG$348,$H$348:$K$348,0))*INDEX($J$342:$R$345,MATCH(AG$348,$I$342:$I$345,0),MATCH(AG$347,$J$341:$R$341,0))</f>
        <v>0</v>
      </c>
      <c r="AH352" s="1013" cm="1">
        <f t="array" ref="AH352">INDEX($H352:$K352,0,MATCH(AH$348,$H$348:$K$348,0))*INDEX($J$342:$R$345,MATCH(AH$348,$I$342:$I$345,0),MATCH(AH$347,$J$341:$R$341,0))</f>
        <v>0</v>
      </c>
      <c r="AI352" s="1013" cm="1">
        <f t="array" ref="AI352">INDEX($H352:$K352,0,MATCH(AI$348,$H$348:$K$348,0))*INDEX($J$342:$R$345,MATCH(AI$348,$I$342:$I$345,0),MATCH(AI$347,$J$341:$R$341,0))</f>
        <v>0</v>
      </c>
      <c r="AJ352" s="1013" cm="1">
        <f t="array" ref="AJ352">INDEX($H352:$K352,0,MATCH(AJ$348,$H$348:$K$348,0))*INDEX($J$342:$R$345,MATCH(AJ$348,$I$342:$I$345,0),MATCH(AJ$347,$J$341:$R$341,0))</f>
        <v>0</v>
      </c>
      <c r="AK352" s="1013" cm="1">
        <f t="array" ref="AK352">INDEX($H352:$K352,0,MATCH(AK$348,$H$348:$K$348,0))*INDEX($J$342:$R$345,MATCH(AK$348,$I$342:$I$345,0),MATCH(AK$347,$J$341:$R$341,0))</f>
        <v>0</v>
      </c>
      <c r="AL352" s="1013" cm="1">
        <f t="array" ref="AL352">INDEX($H352:$K352,0,MATCH(AL$348,$H$348:$K$348,0))*INDEX($J$342:$R$345,MATCH(AL$348,$I$342:$I$345,0),MATCH(AL$347,$J$341:$R$341,0))</f>
        <v>0</v>
      </c>
      <c r="AM352" s="1013" cm="1">
        <f t="array" ref="AM352">INDEX($H352:$K352,0,MATCH(AM$348,$H$348:$K$348,0))*INDEX($J$342:$R$345,MATCH(AM$348,$I$342:$I$345,0),MATCH(AM$347,$J$341:$R$341,0))</f>
        <v>0</v>
      </c>
      <c r="AN352" s="1013" cm="1">
        <f t="array" ref="AN352">INDEX($H352:$K352,0,MATCH(AN$348,$H$348:$K$348,0))*INDEX($J$342:$R$345,MATCH(AN$348,$I$342:$I$345,0),MATCH(AN$347,$J$341:$R$341,0))</f>
        <v>0</v>
      </c>
      <c r="AO352" s="1013" cm="1">
        <f t="array" ref="AO352">INDEX($H352:$K352,0,MATCH(AO$348,$H$348:$K$348,0))*INDEX($J$342:$R$345,MATCH(AO$348,$I$342:$I$345,0),MATCH(AO$347,$J$341:$R$341,0))</f>
        <v>0</v>
      </c>
      <c r="AP352" s="1013" cm="1">
        <f t="array" ref="AP352">INDEX($H352:$K352,0,MATCH(AP$348,$H$348:$K$348,0))*INDEX($J$342:$R$345,MATCH(AP$348,$I$342:$I$345,0),MATCH(AP$347,$J$341:$R$341,0))</f>
        <v>0</v>
      </c>
      <c r="AQ352" s="1013" cm="1">
        <f t="array" ref="AQ352">INDEX($H352:$K352,0,MATCH(AQ$348,$H$348:$K$348,0))*INDEX($J$342:$R$345,MATCH(AQ$348,$I$342:$I$345,0),MATCH(AQ$347,$J$341:$R$341,0))</f>
        <v>0</v>
      </c>
      <c r="AR352" s="1013" cm="1">
        <f t="array" ref="AR352">INDEX($H352:$K352,0,MATCH(AR$348,$H$348:$K$348,0))*INDEX($J$342:$R$345,MATCH(AR$348,$I$342:$I$345,0),MATCH(AR$347,$J$341:$R$341,0))</f>
        <v>0</v>
      </c>
      <c r="AS352" s="1013" cm="1">
        <f t="array" ref="AS352">INDEX($H352:$K352,0,MATCH(AS$348,$H$348:$K$348,0))*INDEX($J$342:$R$345,MATCH(AS$348,$I$342:$I$345,0),MATCH(AS$347,$J$341:$R$341,0))</f>
        <v>0</v>
      </c>
      <c r="AT352" s="1013" cm="1">
        <f t="array" ref="AT352">INDEX($H352:$K352,0,MATCH(AT$348,$H$348:$K$348,0))*INDEX($J$342:$R$345,MATCH(AT$348,$I$342:$I$345,0),MATCH(AT$347,$J$341:$R$341,0))</f>
        <v>0</v>
      </c>
      <c r="AU352" s="1013" cm="1">
        <f t="array" ref="AU352">INDEX($H352:$K352,0,MATCH(AU$348,$H$348:$K$348,0))*INDEX($J$342:$R$345,MATCH(AU$348,$I$342:$I$345,0),MATCH(AU$347,$J$341:$R$341,0))</f>
        <v>0</v>
      </c>
      <c r="AV352" s="305"/>
      <c r="AW352" s="305"/>
      <c r="AX352" s="696"/>
      <c r="AY352" s="691"/>
      <c r="AZ352" s="691"/>
      <c r="BA352" s="691"/>
    </row>
    <row r="353" spans="1:53" s="688" customFormat="1" ht="15" outlineLevel="1" x14ac:dyDescent="0.25">
      <c r="A353" s="692"/>
      <c r="B353" s="689"/>
      <c r="C353" s="701"/>
      <c r="D353" s="701"/>
      <c r="E353" s="701"/>
      <c r="F353" s="705"/>
      <c r="G353" s="705" t="str">
        <f t="shared" si="33"/>
        <v>YAOAOFa</v>
      </c>
      <c r="H353" s="408">
        <v>0</v>
      </c>
      <c r="I353" s="408">
        <v>0</v>
      </c>
      <c r="J353" s="408">
        <v>0</v>
      </c>
      <c r="K353" s="408">
        <v>0</v>
      </c>
      <c r="L353" s="1013" cm="1">
        <f t="array" ref="L353">INDEX($H353:$K353,0,MATCH(L$348,$H$348:$K$348,0))*INDEX($J$342:$R$345,MATCH(L$348,$I$342:$I$345,0),MATCH(L$347,$J$341:$R$341,0))</f>
        <v>0</v>
      </c>
      <c r="M353" s="1013" cm="1">
        <f t="array" ref="M353">INDEX($H353:$K353,0,MATCH(M$348,$H$348:$K$348,0))*INDEX($J$342:$R$345,MATCH(M$348,$I$342:$I$345,0),MATCH(M$347,$J$341:$R$341,0))</f>
        <v>0</v>
      </c>
      <c r="N353" s="1013" cm="1">
        <f t="array" ref="N353">INDEX($H353:$K353,0,MATCH(N$348,$H$348:$K$348,0))*INDEX($J$342:$R$345,MATCH(N$348,$I$342:$I$345,0),MATCH(N$347,$J$341:$R$341,0))</f>
        <v>0</v>
      </c>
      <c r="O353" s="1013" cm="1">
        <f t="array" ref="O353">INDEX($H353:$K353,0,MATCH(O$348,$H$348:$K$348,0))*INDEX($J$342:$R$345,MATCH(O$348,$I$342:$I$345,0),MATCH(O$347,$J$341:$R$341,0))</f>
        <v>0</v>
      </c>
      <c r="P353" s="1013" cm="1">
        <f t="array" ref="P353">INDEX($H353:$K353,0,MATCH(P$348,$H$348:$K$348,0))*INDEX($J$342:$R$345,MATCH(P$348,$I$342:$I$345,0),MATCH(P$347,$J$341:$R$341,0))</f>
        <v>0</v>
      </c>
      <c r="Q353" s="1013" cm="1">
        <f t="array" ref="Q353">INDEX($H353:$K353,0,MATCH(Q$348,$H$348:$K$348,0))*INDEX($J$342:$R$345,MATCH(Q$348,$I$342:$I$345,0),MATCH(Q$347,$J$341:$R$341,0))</f>
        <v>0</v>
      </c>
      <c r="R353" s="1013" cm="1">
        <f t="array" ref="R353">INDEX($H353:$K353,0,MATCH(R$348,$H$348:$K$348,0))*INDEX($J$342:$R$345,MATCH(R$348,$I$342:$I$345,0),MATCH(R$347,$J$341:$R$341,0))</f>
        <v>0</v>
      </c>
      <c r="S353" s="1013" cm="1">
        <f t="array" ref="S353">INDEX($H353:$K353,0,MATCH(S$348,$H$348:$K$348,0))*INDEX($J$342:$R$345,MATCH(S$348,$I$342:$I$345,0),MATCH(S$347,$J$341:$R$341,0))</f>
        <v>0</v>
      </c>
      <c r="T353" s="1013" cm="1">
        <f t="array" ref="T353">INDEX($H353:$K353,0,MATCH(T$348,$H$348:$K$348,0))*INDEX($J$342:$R$345,MATCH(T$348,$I$342:$I$345,0),MATCH(T$347,$J$341:$R$341,0))</f>
        <v>0</v>
      </c>
      <c r="U353" s="1013" cm="1">
        <f t="array" ref="U353">INDEX($H353:$K353,0,MATCH(U$348,$H$348:$K$348,0))*INDEX($J$342:$R$345,MATCH(U$348,$I$342:$I$345,0),MATCH(U$347,$J$341:$R$341,0))</f>
        <v>0</v>
      </c>
      <c r="V353" s="1013" cm="1">
        <f t="array" ref="V353">INDEX($H353:$K353,0,MATCH(V$348,$H$348:$K$348,0))*INDEX($J$342:$R$345,MATCH(V$348,$I$342:$I$345,0),MATCH(V$347,$J$341:$R$341,0))</f>
        <v>0</v>
      </c>
      <c r="W353" s="1013" cm="1">
        <f t="array" ref="W353">INDEX($H353:$K353,0,MATCH(W$348,$H$348:$K$348,0))*INDEX($J$342:$R$345,MATCH(W$348,$I$342:$I$345,0),MATCH(W$347,$J$341:$R$341,0))</f>
        <v>0</v>
      </c>
      <c r="X353" s="1013" cm="1">
        <f t="array" ref="X353">INDEX($H353:$K353,0,MATCH(X$348,$H$348:$K$348,0))*INDEX($J$342:$R$345,MATCH(X$348,$I$342:$I$345,0),MATCH(X$347,$J$341:$R$341,0))</f>
        <v>0</v>
      </c>
      <c r="Y353" s="1013" cm="1">
        <f t="array" ref="Y353">INDEX($H353:$K353,0,MATCH(Y$348,$H$348:$K$348,0))*INDEX($J$342:$R$345,MATCH(Y$348,$I$342:$I$345,0),MATCH(Y$347,$J$341:$R$341,0))</f>
        <v>0</v>
      </c>
      <c r="Z353" s="1013" cm="1">
        <f t="array" ref="Z353">INDEX($H353:$K353,0,MATCH(Z$348,$H$348:$K$348,0))*INDEX($J$342:$R$345,MATCH(Z$348,$I$342:$I$345,0),MATCH(Z$347,$J$341:$R$341,0))</f>
        <v>0</v>
      </c>
      <c r="AA353" s="1013" cm="1">
        <f t="array" ref="AA353">INDEX($H353:$K353,0,MATCH(AA$348,$H$348:$K$348,0))*INDEX($J$342:$R$345,MATCH(AA$348,$I$342:$I$345,0),MATCH(AA$347,$J$341:$R$341,0))</f>
        <v>0</v>
      </c>
      <c r="AB353" s="1013" cm="1">
        <f t="array" ref="AB353">INDEX($H353:$K353,0,MATCH(AB$348,$H$348:$K$348,0))*INDEX($J$342:$R$345,MATCH(AB$348,$I$342:$I$345,0),MATCH(AB$347,$J$341:$R$341,0))</f>
        <v>0</v>
      </c>
      <c r="AC353" s="1013" cm="1">
        <f t="array" ref="AC353">INDEX($H353:$K353,0,MATCH(AC$348,$H$348:$K$348,0))*INDEX($J$342:$R$345,MATCH(AC$348,$I$342:$I$345,0),MATCH(AC$347,$J$341:$R$341,0))</f>
        <v>0</v>
      </c>
      <c r="AD353" s="1013" cm="1">
        <f t="array" ref="AD353">INDEX($H353:$K353,0,MATCH(AD$348,$H$348:$K$348,0))*INDEX($J$342:$R$345,MATCH(AD$348,$I$342:$I$345,0),MATCH(AD$347,$J$341:$R$341,0))</f>
        <v>0</v>
      </c>
      <c r="AE353" s="1013" cm="1">
        <f t="array" ref="AE353">INDEX($H353:$K353,0,MATCH(AE$348,$H$348:$K$348,0))*INDEX($J$342:$R$345,MATCH(AE$348,$I$342:$I$345,0),MATCH(AE$347,$J$341:$R$341,0))</f>
        <v>0</v>
      </c>
      <c r="AF353" s="1013" cm="1">
        <f t="array" ref="AF353">INDEX($H353:$K353,0,MATCH(AF$348,$H$348:$K$348,0))*INDEX($J$342:$R$345,MATCH(AF$348,$I$342:$I$345,0),MATCH(AF$347,$J$341:$R$341,0))</f>
        <v>0</v>
      </c>
      <c r="AG353" s="1013" cm="1">
        <f t="array" ref="AG353">INDEX($H353:$K353,0,MATCH(AG$348,$H$348:$K$348,0))*INDEX($J$342:$R$345,MATCH(AG$348,$I$342:$I$345,0),MATCH(AG$347,$J$341:$R$341,0))</f>
        <v>0</v>
      </c>
      <c r="AH353" s="1013" cm="1">
        <f t="array" ref="AH353">INDEX($H353:$K353,0,MATCH(AH$348,$H$348:$K$348,0))*INDEX($J$342:$R$345,MATCH(AH$348,$I$342:$I$345,0),MATCH(AH$347,$J$341:$R$341,0))</f>
        <v>0</v>
      </c>
      <c r="AI353" s="1013" cm="1">
        <f t="array" ref="AI353">INDEX($H353:$K353,0,MATCH(AI$348,$H$348:$K$348,0))*INDEX($J$342:$R$345,MATCH(AI$348,$I$342:$I$345,0),MATCH(AI$347,$J$341:$R$341,0))</f>
        <v>0</v>
      </c>
      <c r="AJ353" s="1013" cm="1">
        <f t="array" ref="AJ353">INDEX($H353:$K353,0,MATCH(AJ$348,$H$348:$K$348,0))*INDEX($J$342:$R$345,MATCH(AJ$348,$I$342:$I$345,0),MATCH(AJ$347,$J$341:$R$341,0))</f>
        <v>0</v>
      </c>
      <c r="AK353" s="1013" cm="1">
        <f t="array" ref="AK353">INDEX($H353:$K353,0,MATCH(AK$348,$H$348:$K$348,0))*INDEX($J$342:$R$345,MATCH(AK$348,$I$342:$I$345,0),MATCH(AK$347,$J$341:$R$341,0))</f>
        <v>0</v>
      </c>
      <c r="AL353" s="1013" cm="1">
        <f t="array" ref="AL353">INDEX($H353:$K353,0,MATCH(AL$348,$H$348:$K$348,0))*INDEX($J$342:$R$345,MATCH(AL$348,$I$342:$I$345,0),MATCH(AL$347,$J$341:$R$341,0))</f>
        <v>0</v>
      </c>
      <c r="AM353" s="1013" cm="1">
        <f t="array" ref="AM353">INDEX($H353:$K353,0,MATCH(AM$348,$H$348:$K$348,0))*INDEX($J$342:$R$345,MATCH(AM$348,$I$342:$I$345,0),MATCH(AM$347,$J$341:$R$341,0))</f>
        <v>0</v>
      </c>
      <c r="AN353" s="1013" cm="1">
        <f t="array" ref="AN353">INDEX($H353:$K353,0,MATCH(AN$348,$H$348:$K$348,0))*INDEX($J$342:$R$345,MATCH(AN$348,$I$342:$I$345,0),MATCH(AN$347,$J$341:$R$341,0))</f>
        <v>0</v>
      </c>
      <c r="AO353" s="1013" cm="1">
        <f t="array" ref="AO353">INDEX($H353:$K353,0,MATCH(AO$348,$H$348:$K$348,0))*INDEX($J$342:$R$345,MATCH(AO$348,$I$342:$I$345,0),MATCH(AO$347,$J$341:$R$341,0))</f>
        <v>0</v>
      </c>
      <c r="AP353" s="1013" cm="1">
        <f t="array" ref="AP353">INDEX($H353:$K353,0,MATCH(AP$348,$H$348:$K$348,0))*INDEX($J$342:$R$345,MATCH(AP$348,$I$342:$I$345,0),MATCH(AP$347,$J$341:$R$341,0))</f>
        <v>0</v>
      </c>
      <c r="AQ353" s="1013" cm="1">
        <f t="array" ref="AQ353">INDEX($H353:$K353,0,MATCH(AQ$348,$H$348:$K$348,0))*INDEX($J$342:$R$345,MATCH(AQ$348,$I$342:$I$345,0),MATCH(AQ$347,$J$341:$R$341,0))</f>
        <v>0</v>
      </c>
      <c r="AR353" s="1013" cm="1">
        <f t="array" ref="AR353">INDEX($H353:$K353,0,MATCH(AR$348,$H$348:$K$348,0))*INDEX($J$342:$R$345,MATCH(AR$348,$I$342:$I$345,0),MATCH(AR$347,$J$341:$R$341,0))</f>
        <v>0</v>
      </c>
      <c r="AS353" s="1013" cm="1">
        <f t="array" ref="AS353">INDEX($H353:$K353,0,MATCH(AS$348,$H$348:$K$348,0))*INDEX($J$342:$R$345,MATCH(AS$348,$I$342:$I$345,0),MATCH(AS$347,$J$341:$R$341,0))</f>
        <v>0</v>
      </c>
      <c r="AT353" s="1013" cm="1">
        <f t="array" ref="AT353">INDEX($H353:$K353,0,MATCH(AT$348,$H$348:$K$348,0))*INDEX($J$342:$R$345,MATCH(AT$348,$I$342:$I$345,0),MATCH(AT$347,$J$341:$R$341,0))</f>
        <v>0</v>
      </c>
      <c r="AU353" s="1013" cm="1">
        <f t="array" ref="AU353">INDEX($H353:$K353,0,MATCH(AU$348,$H$348:$K$348,0))*INDEX($J$342:$R$345,MATCH(AU$348,$I$342:$I$345,0),MATCH(AU$347,$J$341:$R$341,0))</f>
        <v>0</v>
      </c>
      <c r="AV353" s="305"/>
      <c r="AW353" s="305"/>
      <c r="AX353" s="696"/>
      <c r="AY353" s="691"/>
      <c r="AZ353" s="691"/>
      <c r="BA353" s="691"/>
    </row>
    <row r="354" spans="1:53" s="688" customFormat="1" ht="15" outlineLevel="1" x14ac:dyDescent="0.25">
      <c r="A354" s="692"/>
      <c r="B354" s="689"/>
      <c r="C354" s="701"/>
      <c r="D354" s="701"/>
      <c r="E354" s="701"/>
      <c r="F354" s="705"/>
      <c r="G354" s="705" t="str">
        <f t="shared" si="33"/>
        <v>AYAOAof</v>
      </c>
      <c r="H354" s="408">
        <v>0</v>
      </c>
      <c r="I354" s="408">
        <v>0</v>
      </c>
      <c r="J354" s="408">
        <v>0</v>
      </c>
      <c r="K354" s="408">
        <v>0</v>
      </c>
      <c r="L354" s="1013" cm="1">
        <f t="array" ref="L354">INDEX($H354:$K354,0,MATCH(L$348,$H$348:$K$348,0))*INDEX($J$342:$R$345,MATCH(L$348,$I$342:$I$345,0),MATCH(L$347,$J$341:$R$341,0))</f>
        <v>0</v>
      </c>
      <c r="M354" s="1013" cm="1">
        <f t="array" ref="M354">INDEX($H354:$K354,0,MATCH(M$348,$H$348:$K$348,0))*INDEX($J$342:$R$345,MATCH(M$348,$I$342:$I$345,0),MATCH(M$347,$J$341:$R$341,0))</f>
        <v>0</v>
      </c>
      <c r="N354" s="1013" cm="1">
        <f t="array" ref="N354">INDEX($H354:$K354,0,MATCH(N$348,$H$348:$K$348,0))*INDEX($J$342:$R$345,MATCH(N$348,$I$342:$I$345,0),MATCH(N$347,$J$341:$R$341,0))</f>
        <v>0</v>
      </c>
      <c r="O354" s="1013" cm="1">
        <f t="array" ref="O354">INDEX($H354:$K354,0,MATCH(O$348,$H$348:$K$348,0))*INDEX($J$342:$R$345,MATCH(O$348,$I$342:$I$345,0),MATCH(O$347,$J$341:$R$341,0))</f>
        <v>0</v>
      </c>
      <c r="P354" s="1013" cm="1">
        <f t="array" ref="P354">INDEX($H354:$K354,0,MATCH(P$348,$H$348:$K$348,0))*INDEX($J$342:$R$345,MATCH(P$348,$I$342:$I$345,0),MATCH(P$347,$J$341:$R$341,0))</f>
        <v>0</v>
      </c>
      <c r="Q354" s="1013" cm="1">
        <f t="array" ref="Q354">INDEX($H354:$K354,0,MATCH(Q$348,$H$348:$K$348,0))*INDEX($J$342:$R$345,MATCH(Q$348,$I$342:$I$345,0),MATCH(Q$347,$J$341:$R$341,0))</f>
        <v>0</v>
      </c>
      <c r="R354" s="1013" cm="1">
        <f t="array" ref="R354">INDEX($H354:$K354,0,MATCH(R$348,$H$348:$K$348,0))*INDEX($J$342:$R$345,MATCH(R$348,$I$342:$I$345,0),MATCH(R$347,$J$341:$R$341,0))</f>
        <v>0</v>
      </c>
      <c r="S354" s="1013" cm="1">
        <f t="array" ref="S354">INDEX($H354:$K354,0,MATCH(S$348,$H$348:$K$348,0))*INDEX($J$342:$R$345,MATCH(S$348,$I$342:$I$345,0),MATCH(S$347,$J$341:$R$341,0))</f>
        <v>0</v>
      </c>
      <c r="T354" s="1013" cm="1">
        <f t="array" ref="T354">INDEX($H354:$K354,0,MATCH(T$348,$H$348:$K$348,0))*INDEX($J$342:$R$345,MATCH(T$348,$I$342:$I$345,0),MATCH(T$347,$J$341:$R$341,0))</f>
        <v>0</v>
      </c>
      <c r="U354" s="1013" cm="1">
        <f t="array" ref="U354">INDEX($H354:$K354,0,MATCH(U$348,$H$348:$K$348,0))*INDEX($J$342:$R$345,MATCH(U$348,$I$342:$I$345,0),MATCH(U$347,$J$341:$R$341,0))</f>
        <v>0</v>
      </c>
      <c r="V354" s="1013" cm="1">
        <f t="array" ref="V354">INDEX($H354:$K354,0,MATCH(V$348,$H$348:$K$348,0))*INDEX($J$342:$R$345,MATCH(V$348,$I$342:$I$345,0),MATCH(V$347,$J$341:$R$341,0))</f>
        <v>0</v>
      </c>
      <c r="W354" s="1013" cm="1">
        <f t="array" ref="W354">INDEX($H354:$K354,0,MATCH(W$348,$H$348:$K$348,0))*INDEX($J$342:$R$345,MATCH(W$348,$I$342:$I$345,0),MATCH(W$347,$J$341:$R$341,0))</f>
        <v>0</v>
      </c>
      <c r="X354" s="1013" cm="1">
        <f t="array" ref="X354">INDEX($H354:$K354,0,MATCH(X$348,$H$348:$K$348,0))*INDEX($J$342:$R$345,MATCH(X$348,$I$342:$I$345,0),MATCH(X$347,$J$341:$R$341,0))</f>
        <v>0</v>
      </c>
      <c r="Y354" s="1013" cm="1">
        <f t="array" ref="Y354">INDEX($H354:$K354,0,MATCH(Y$348,$H$348:$K$348,0))*INDEX($J$342:$R$345,MATCH(Y$348,$I$342:$I$345,0),MATCH(Y$347,$J$341:$R$341,0))</f>
        <v>0</v>
      </c>
      <c r="Z354" s="1013" cm="1">
        <f t="array" ref="Z354">INDEX($H354:$K354,0,MATCH(Z$348,$H$348:$K$348,0))*INDEX($J$342:$R$345,MATCH(Z$348,$I$342:$I$345,0),MATCH(Z$347,$J$341:$R$341,0))</f>
        <v>0</v>
      </c>
      <c r="AA354" s="1013" cm="1">
        <f t="array" ref="AA354">INDEX($H354:$K354,0,MATCH(AA$348,$H$348:$K$348,0))*INDEX($J$342:$R$345,MATCH(AA$348,$I$342:$I$345,0),MATCH(AA$347,$J$341:$R$341,0))</f>
        <v>0</v>
      </c>
      <c r="AB354" s="1013" cm="1">
        <f t="array" ref="AB354">INDEX($H354:$K354,0,MATCH(AB$348,$H$348:$K$348,0))*INDEX($J$342:$R$345,MATCH(AB$348,$I$342:$I$345,0),MATCH(AB$347,$J$341:$R$341,0))</f>
        <v>0</v>
      </c>
      <c r="AC354" s="1013" cm="1">
        <f t="array" ref="AC354">INDEX($H354:$K354,0,MATCH(AC$348,$H$348:$K$348,0))*INDEX($J$342:$R$345,MATCH(AC$348,$I$342:$I$345,0),MATCH(AC$347,$J$341:$R$341,0))</f>
        <v>0</v>
      </c>
      <c r="AD354" s="1013" cm="1">
        <f t="array" ref="AD354">INDEX($H354:$K354,0,MATCH(AD$348,$H$348:$K$348,0))*INDEX($J$342:$R$345,MATCH(AD$348,$I$342:$I$345,0),MATCH(AD$347,$J$341:$R$341,0))</f>
        <v>0</v>
      </c>
      <c r="AE354" s="1013" cm="1">
        <f t="array" ref="AE354">INDEX($H354:$K354,0,MATCH(AE$348,$H$348:$K$348,0))*INDEX($J$342:$R$345,MATCH(AE$348,$I$342:$I$345,0),MATCH(AE$347,$J$341:$R$341,0))</f>
        <v>0</v>
      </c>
      <c r="AF354" s="1013" cm="1">
        <f t="array" ref="AF354">INDEX($H354:$K354,0,MATCH(AF$348,$H$348:$K$348,0))*INDEX($J$342:$R$345,MATCH(AF$348,$I$342:$I$345,0),MATCH(AF$347,$J$341:$R$341,0))</f>
        <v>0</v>
      </c>
      <c r="AG354" s="1013" cm="1">
        <f t="array" ref="AG354">INDEX($H354:$K354,0,MATCH(AG$348,$H$348:$K$348,0))*INDEX($J$342:$R$345,MATCH(AG$348,$I$342:$I$345,0),MATCH(AG$347,$J$341:$R$341,0))</f>
        <v>0</v>
      </c>
      <c r="AH354" s="1013" cm="1">
        <f t="array" ref="AH354">INDEX($H354:$K354,0,MATCH(AH$348,$H$348:$K$348,0))*INDEX($J$342:$R$345,MATCH(AH$348,$I$342:$I$345,0),MATCH(AH$347,$J$341:$R$341,0))</f>
        <v>0</v>
      </c>
      <c r="AI354" s="1013" cm="1">
        <f t="array" ref="AI354">INDEX($H354:$K354,0,MATCH(AI$348,$H$348:$K$348,0))*INDEX($J$342:$R$345,MATCH(AI$348,$I$342:$I$345,0),MATCH(AI$347,$J$341:$R$341,0))</f>
        <v>0</v>
      </c>
      <c r="AJ354" s="1013" cm="1">
        <f t="array" ref="AJ354">INDEX($H354:$K354,0,MATCH(AJ$348,$H$348:$K$348,0))*INDEX($J$342:$R$345,MATCH(AJ$348,$I$342:$I$345,0),MATCH(AJ$347,$J$341:$R$341,0))</f>
        <v>0</v>
      </c>
      <c r="AK354" s="1013" cm="1">
        <f t="array" ref="AK354">INDEX($H354:$K354,0,MATCH(AK$348,$H$348:$K$348,0))*INDEX($J$342:$R$345,MATCH(AK$348,$I$342:$I$345,0),MATCH(AK$347,$J$341:$R$341,0))</f>
        <v>0</v>
      </c>
      <c r="AL354" s="1013" cm="1">
        <f t="array" ref="AL354">INDEX($H354:$K354,0,MATCH(AL$348,$H$348:$K$348,0))*INDEX($J$342:$R$345,MATCH(AL$348,$I$342:$I$345,0),MATCH(AL$347,$J$341:$R$341,0))</f>
        <v>0</v>
      </c>
      <c r="AM354" s="1013" cm="1">
        <f t="array" ref="AM354">INDEX($H354:$K354,0,MATCH(AM$348,$H$348:$K$348,0))*INDEX($J$342:$R$345,MATCH(AM$348,$I$342:$I$345,0),MATCH(AM$347,$J$341:$R$341,0))</f>
        <v>0</v>
      </c>
      <c r="AN354" s="1013" cm="1">
        <f t="array" ref="AN354">INDEX($H354:$K354,0,MATCH(AN$348,$H$348:$K$348,0))*INDEX($J$342:$R$345,MATCH(AN$348,$I$342:$I$345,0),MATCH(AN$347,$J$341:$R$341,0))</f>
        <v>0</v>
      </c>
      <c r="AO354" s="1013" cm="1">
        <f t="array" ref="AO354">INDEX($H354:$K354,0,MATCH(AO$348,$H$348:$K$348,0))*INDEX($J$342:$R$345,MATCH(AO$348,$I$342:$I$345,0),MATCH(AO$347,$J$341:$R$341,0))</f>
        <v>0</v>
      </c>
      <c r="AP354" s="1013" cm="1">
        <f t="array" ref="AP354">INDEX($H354:$K354,0,MATCH(AP$348,$H$348:$K$348,0))*INDEX($J$342:$R$345,MATCH(AP$348,$I$342:$I$345,0),MATCH(AP$347,$J$341:$R$341,0))</f>
        <v>0</v>
      </c>
      <c r="AQ354" s="1013" cm="1">
        <f t="array" ref="AQ354">INDEX($H354:$K354,0,MATCH(AQ$348,$H$348:$K$348,0))*INDEX($J$342:$R$345,MATCH(AQ$348,$I$342:$I$345,0),MATCH(AQ$347,$J$341:$R$341,0))</f>
        <v>0</v>
      </c>
      <c r="AR354" s="1013" cm="1">
        <f t="array" ref="AR354">INDEX($H354:$K354,0,MATCH(AR$348,$H$348:$K$348,0))*INDEX($J$342:$R$345,MATCH(AR$348,$I$342:$I$345,0),MATCH(AR$347,$J$341:$R$341,0))</f>
        <v>0</v>
      </c>
      <c r="AS354" s="1013" cm="1">
        <f t="array" ref="AS354">INDEX($H354:$K354,0,MATCH(AS$348,$H$348:$K$348,0))*INDEX($J$342:$R$345,MATCH(AS$348,$I$342:$I$345,0),MATCH(AS$347,$J$341:$R$341,0))</f>
        <v>0</v>
      </c>
      <c r="AT354" s="1013" cm="1">
        <f t="array" ref="AT354">INDEX($H354:$K354,0,MATCH(AT$348,$H$348:$K$348,0))*INDEX($J$342:$R$345,MATCH(AT$348,$I$342:$I$345,0),MATCH(AT$347,$J$341:$R$341,0))</f>
        <v>0</v>
      </c>
      <c r="AU354" s="1013" cm="1">
        <f t="array" ref="AU354">INDEX($H354:$K354,0,MATCH(AU$348,$H$348:$K$348,0))*INDEX($J$342:$R$345,MATCH(AU$348,$I$342:$I$345,0),MATCH(AU$347,$J$341:$R$341,0))</f>
        <v>0</v>
      </c>
      <c r="AV354" s="305"/>
      <c r="AW354" s="305"/>
      <c r="AX354" s="696"/>
      <c r="AY354" s="691"/>
      <c r="AZ354" s="691"/>
      <c r="BA354" s="691"/>
    </row>
    <row r="355" spans="1:53" s="76" customFormat="1" ht="15" outlineLevel="1" x14ac:dyDescent="0.25">
      <c r="A355" s="227"/>
      <c r="B355" s="228"/>
      <c r="C355" s="238"/>
      <c r="D355" s="238"/>
      <c r="E355" s="238"/>
      <c r="F355" s="246"/>
      <c r="G355" s="246" t="str">
        <f t="shared" si="33"/>
        <v>YYNBNb</v>
      </c>
      <c r="H355" s="408">
        <v>0</v>
      </c>
      <c r="I355" s="408">
        <v>0</v>
      </c>
      <c r="J355" s="408">
        <v>0</v>
      </c>
      <c r="K355" s="408">
        <v>0</v>
      </c>
      <c r="L355" s="1013" cm="1">
        <f t="array" ref="L355">INDEX($H355:$K355,0,MATCH(L$348,$H$348:$K$348,0))*INDEX($J$342:$R$345,MATCH(L$348,$I$342:$I$345,0),MATCH(L$347,$J$341:$R$341,0))</f>
        <v>0</v>
      </c>
      <c r="M355" s="1013" cm="1">
        <f t="array" ref="M355">INDEX($H355:$K355,0,MATCH(M$348,$H$348:$K$348,0))*INDEX($J$342:$R$345,MATCH(M$348,$I$342:$I$345,0),MATCH(M$347,$J$341:$R$341,0))</f>
        <v>0</v>
      </c>
      <c r="N355" s="1013" cm="1">
        <f t="array" ref="N355">INDEX($H355:$K355,0,MATCH(N$348,$H$348:$K$348,0))*INDEX($J$342:$R$345,MATCH(N$348,$I$342:$I$345,0),MATCH(N$347,$J$341:$R$341,0))</f>
        <v>0</v>
      </c>
      <c r="O355" s="1013" cm="1">
        <f t="array" ref="O355">INDEX($H355:$K355,0,MATCH(O$348,$H$348:$K$348,0))*INDEX($J$342:$R$345,MATCH(O$348,$I$342:$I$345,0),MATCH(O$347,$J$341:$R$341,0))</f>
        <v>0</v>
      </c>
      <c r="P355" s="1013" cm="1">
        <f t="array" ref="P355">INDEX($H355:$K355,0,MATCH(P$348,$H$348:$K$348,0))*INDEX($J$342:$R$345,MATCH(P$348,$I$342:$I$345,0),MATCH(P$347,$J$341:$R$341,0))</f>
        <v>0</v>
      </c>
      <c r="Q355" s="1013" cm="1">
        <f t="array" ref="Q355">INDEX($H355:$K355,0,MATCH(Q$348,$H$348:$K$348,0))*INDEX($J$342:$R$345,MATCH(Q$348,$I$342:$I$345,0),MATCH(Q$347,$J$341:$R$341,0))</f>
        <v>0</v>
      </c>
      <c r="R355" s="1013" cm="1">
        <f t="array" ref="R355">INDEX($H355:$K355,0,MATCH(R$348,$H$348:$K$348,0))*INDEX($J$342:$R$345,MATCH(R$348,$I$342:$I$345,0),MATCH(R$347,$J$341:$R$341,0))</f>
        <v>0</v>
      </c>
      <c r="S355" s="1013" cm="1">
        <f t="array" ref="S355">INDEX($H355:$K355,0,MATCH(S$348,$H$348:$K$348,0))*INDEX($J$342:$R$345,MATCH(S$348,$I$342:$I$345,0),MATCH(S$347,$J$341:$R$341,0))</f>
        <v>0</v>
      </c>
      <c r="T355" s="1013" cm="1">
        <f t="array" ref="T355">INDEX($H355:$K355,0,MATCH(T$348,$H$348:$K$348,0))*INDEX($J$342:$R$345,MATCH(T$348,$I$342:$I$345,0),MATCH(T$347,$J$341:$R$341,0))</f>
        <v>0</v>
      </c>
      <c r="U355" s="1013" cm="1">
        <f t="array" ref="U355">INDEX($H355:$K355,0,MATCH(U$348,$H$348:$K$348,0))*INDEX($J$342:$R$345,MATCH(U$348,$I$342:$I$345,0),MATCH(U$347,$J$341:$R$341,0))</f>
        <v>0</v>
      </c>
      <c r="V355" s="1013" cm="1">
        <f t="array" ref="V355">INDEX($H355:$K355,0,MATCH(V$348,$H$348:$K$348,0))*INDEX($J$342:$R$345,MATCH(V$348,$I$342:$I$345,0),MATCH(V$347,$J$341:$R$341,0))</f>
        <v>0</v>
      </c>
      <c r="W355" s="1013" cm="1">
        <f t="array" ref="W355">INDEX($H355:$K355,0,MATCH(W$348,$H$348:$K$348,0))*INDEX($J$342:$R$345,MATCH(W$348,$I$342:$I$345,0),MATCH(W$347,$J$341:$R$341,0))</f>
        <v>0</v>
      </c>
      <c r="X355" s="1013" cm="1">
        <f t="array" ref="X355">INDEX($H355:$K355,0,MATCH(X$348,$H$348:$K$348,0))*INDEX($J$342:$R$345,MATCH(X$348,$I$342:$I$345,0),MATCH(X$347,$J$341:$R$341,0))</f>
        <v>0</v>
      </c>
      <c r="Y355" s="1013" cm="1">
        <f t="array" ref="Y355">INDEX($H355:$K355,0,MATCH(Y$348,$H$348:$K$348,0))*INDEX($J$342:$R$345,MATCH(Y$348,$I$342:$I$345,0),MATCH(Y$347,$J$341:$R$341,0))</f>
        <v>0</v>
      </c>
      <c r="Z355" s="1013" cm="1">
        <f t="array" ref="Z355">INDEX($H355:$K355,0,MATCH(Z$348,$H$348:$K$348,0))*INDEX($J$342:$R$345,MATCH(Z$348,$I$342:$I$345,0),MATCH(Z$347,$J$341:$R$341,0))</f>
        <v>0</v>
      </c>
      <c r="AA355" s="1013" cm="1">
        <f t="array" ref="AA355">INDEX($H355:$K355,0,MATCH(AA$348,$H$348:$K$348,0))*INDEX($J$342:$R$345,MATCH(AA$348,$I$342:$I$345,0),MATCH(AA$347,$J$341:$R$341,0))</f>
        <v>0</v>
      </c>
      <c r="AB355" s="1013" cm="1">
        <f t="array" ref="AB355">INDEX($H355:$K355,0,MATCH(AB$348,$H$348:$K$348,0))*INDEX($J$342:$R$345,MATCH(AB$348,$I$342:$I$345,0),MATCH(AB$347,$J$341:$R$341,0))</f>
        <v>0</v>
      </c>
      <c r="AC355" s="1013" cm="1">
        <f t="array" ref="AC355">INDEX($H355:$K355,0,MATCH(AC$348,$H$348:$K$348,0))*INDEX($J$342:$R$345,MATCH(AC$348,$I$342:$I$345,0),MATCH(AC$347,$J$341:$R$341,0))</f>
        <v>0</v>
      </c>
      <c r="AD355" s="1013" cm="1">
        <f t="array" ref="AD355">INDEX($H355:$K355,0,MATCH(AD$348,$H$348:$K$348,0))*INDEX($J$342:$R$345,MATCH(AD$348,$I$342:$I$345,0),MATCH(AD$347,$J$341:$R$341,0))</f>
        <v>0</v>
      </c>
      <c r="AE355" s="1013" cm="1">
        <f t="array" ref="AE355">INDEX($H355:$K355,0,MATCH(AE$348,$H$348:$K$348,0))*INDEX($J$342:$R$345,MATCH(AE$348,$I$342:$I$345,0),MATCH(AE$347,$J$341:$R$341,0))</f>
        <v>0</v>
      </c>
      <c r="AF355" s="1013" cm="1">
        <f t="array" ref="AF355">INDEX($H355:$K355,0,MATCH(AF$348,$H$348:$K$348,0))*INDEX($J$342:$R$345,MATCH(AF$348,$I$342:$I$345,0),MATCH(AF$347,$J$341:$R$341,0))</f>
        <v>0</v>
      </c>
      <c r="AG355" s="1013" cm="1">
        <f t="array" ref="AG355">INDEX($H355:$K355,0,MATCH(AG$348,$H$348:$K$348,0))*INDEX($J$342:$R$345,MATCH(AG$348,$I$342:$I$345,0),MATCH(AG$347,$J$341:$R$341,0))</f>
        <v>0</v>
      </c>
      <c r="AH355" s="1013" cm="1">
        <f t="array" ref="AH355">INDEX($H355:$K355,0,MATCH(AH$348,$H$348:$K$348,0))*INDEX($J$342:$R$345,MATCH(AH$348,$I$342:$I$345,0),MATCH(AH$347,$J$341:$R$341,0))</f>
        <v>0</v>
      </c>
      <c r="AI355" s="1013" cm="1">
        <f t="array" ref="AI355">INDEX($H355:$K355,0,MATCH(AI$348,$H$348:$K$348,0))*INDEX($J$342:$R$345,MATCH(AI$348,$I$342:$I$345,0),MATCH(AI$347,$J$341:$R$341,0))</f>
        <v>0</v>
      </c>
      <c r="AJ355" s="1013" cm="1">
        <f t="array" ref="AJ355">INDEX($H355:$K355,0,MATCH(AJ$348,$H$348:$K$348,0))*INDEX($J$342:$R$345,MATCH(AJ$348,$I$342:$I$345,0),MATCH(AJ$347,$J$341:$R$341,0))</f>
        <v>0</v>
      </c>
      <c r="AK355" s="1013" cm="1">
        <f t="array" ref="AK355">INDEX($H355:$K355,0,MATCH(AK$348,$H$348:$K$348,0))*INDEX($J$342:$R$345,MATCH(AK$348,$I$342:$I$345,0),MATCH(AK$347,$J$341:$R$341,0))</f>
        <v>0</v>
      </c>
      <c r="AL355" s="1013" cm="1">
        <f t="array" ref="AL355">INDEX($H355:$K355,0,MATCH(AL$348,$H$348:$K$348,0))*INDEX($J$342:$R$345,MATCH(AL$348,$I$342:$I$345,0),MATCH(AL$347,$J$341:$R$341,0))</f>
        <v>0</v>
      </c>
      <c r="AM355" s="1013" cm="1">
        <f t="array" ref="AM355">INDEX($H355:$K355,0,MATCH(AM$348,$H$348:$K$348,0))*INDEX($J$342:$R$345,MATCH(AM$348,$I$342:$I$345,0),MATCH(AM$347,$J$341:$R$341,0))</f>
        <v>0</v>
      </c>
      <c r="AN355" s="1013" cm="1">
        <f t="array" ref="AN355">INDEX($H355:$K355,0,MATCH(AN$348,$H$348:$K$348,0))*INDEX($J$342:$R$345,MATCH(AN$348,$I$342:$I$345,0),MATCH(AN$347,$J$341:$R$341,0))</f>
        <v>0</v>
      </c>
      <c r="AO355" s="1013" cm="1">
        <f t="array" ref="AO355">INDEX($H355:$K355,0,MATCH(AO$348,$H$348:$K$348,0))*INDEX($J$342:$R$345,MATCH(AO$348,$I$342:$I$345,0),MATCH(AO$347,$J$341:$R$341,0))</f>
        <v>0</v>
      </c>
      <c r="AP355" s="1013" cm="1">
        <f t="array" ref="AP355">INDEX($H355:$K355,0,MATCH(AP$348,$H$348:$K$348,0))*INDEX($J$342:$R$345,MATCH(AP$348,$I$342:$I$345,0),MATCH(AP$347,$J$341:$R$341,0))</f>
        <v>0</v>
      </c>
      <c r="AQ355" s="1013" cm="1">
        <f t="array" ref="AQ355">INDEX($H355:$K355,0,MATCH(AQ$348,$H$348:$K$348,0))*INDEX($J$342:$R$345,MATCH(AQ$348,$I$342:$I$345,0),MATCH(AQ$347,$J$341:$R$341,0))</f>
        <v>0</v>
      </c>
      <c r="AR355" s="1013" cm="1">
        <f t="array" ref="AR355">INDEX($H355:$K355,0,MATCH(AR$348,$H$348:$K$348,0))*INDEX($J$342:$R$345,MATCH(AR$348,$I$342:$I$345,0),MATCH(AR$347,$J$341:$R$341,0))</f>
        <v>0</v>
      </c>
      <c r="AS355" s="1013" cm="1">
        <f t="array" ref="AS355">INDEX($H355:$K355,0,MATCH(AS$348,$H$348:$K$348,0))*INDEX($J$342:$R$345,MATCH(AS$348,$I$342:$I$345,0),MATCH(AS$347,$J$341:$R$341,0))</f>
        <v>0</v>
      </c>
      <c r="AT355" s="1013" cm="1">
        <f t="array" ref="AT355">INDEX($H355:$K355,0,MATCH(AT$348,$H$348:$K$348,0))*INDEX($J$342:$R$345,MATCH(AT$348,$I$342:$I$345,0),MATCH(AT$347,$J$341:$R$341,0))</f>
        <v>0</v>
      </c>
      <c r="AU355" s="1013"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8">
        <v>0</v>
      </c>
      <c r="I356" s="408">
        <v>0</v>
      </c>
      <c r="J356" s="408">
        <v>0</v>
      </c>
      <c r="K356" s="408">
        <v>0</v>
      </c>
      <c r="L356" s="1013" cm="1">
        <f t="array" ref="L356">INDEX($H356:$K356,0,MATCH(L$348,$H$348:$K$348,0))*INDEX($J$342:$R$345,MATCH(L$348,$I$342:$I$345,0),MATCH(L$347,$J$341:$R$341,0))</f>
        <v>0</v>
      </c>
      <c r="M356" s="1013" cm="1">
        <f t="array" ref="M356">INDEX($H356:$K356,0,MATCH(M$348,$H$348:$K$348,0))*INDEX($J$342:$R$345,MATCH(M$348,$I$342:$I$345,0),MATCH(M$347,$J$341:$R$341,0))</f>
        <v>0</v>
      </c>
      <c r="N356" s="1013" cm="1">
        <f t="array" ref="N356">INDEX($H356:$K356,0,MATCH(N$348,$H$348:$K$348,0))*INDEX($J$342:$R$345,MATCH(N$348,$I$342:$I$345,0),MATCH(N$347,$J$341:$R$341,0))</f>
        <v>0</v>
      </c>
      <c r="O356" s="1013" cm="1">
        <f t="array" ref="O356">INDEX($H356:$K356,0,MATCH(O$348,$H$348:$K$348,0))*INDEX($J$342:$R$345,MATCH(O$348,$I$342:$I$345,0),MATCH(O$347,$J$341:$R$341,0))</f>
        <v>0</v>
      </c>
      <c r="P356" s="1013" cm="1">
        <f t="array" ref="P356">INDEX($H356:$K356,0,MATCH(P$348,$H$348:$K$348,0))*INDEX($J$342:$R$345,MATCH(P$348,$I$342:$I$345,0),MATCH(P$347,$J$341:$R$341,0))</f>
        <v>0</v>
      </c>
      <c r="Q356" s="1013" cm="1">
        <f t="array" ref="Q356">INDEX($H356:$K356,0,MATCH(Q$348,$H$348:$K$348,0))*INDEX($J$342:$R$345,MATCH(Q$348,$I$342:$I$345,0),MATCH(Q$347,$J$341:$R$341,0))</f>
        <v>0</v>
      </c>
      <c r="R356" s="1013" cm="1">
        <f t="array" ref="R356">INDEX($H356:$K356,0,MATCH(R$348,$H$348:$K$348,0))*INDEX($J$342:$R$345,MATCH(R$348,$I$342:$I$345,0),MATCH(R$347,$J$341:$R$341,0))</f>
        <v>0</v>
      </c>
      <c r="S356" s="1013" cm="1">
        <f t="array" ref="S356">INDEX($H356:$K356,0,MATCH(S$348,$H$348:$K$348,0))*INDEX($J$342:$R$345,MATCH(S$348,$I$342:$I$345,0),MATCH(S$347,$J$341:$R$341,0))</f>
        <v>0</v>
      </c>
      <c r="T356" s="1013" cm="1">
        <f t="array" ref="T356">INDEX($H356:$K356,0,MATCH(T$348,$H$348:$K$348,0))*INDEX($J$342:$R$345,MATCH(T$348,$I$342:$I$345,0),MATCH(T$347,$J$341:$R$341,0))</f>
        <v>0</v>
      </c>
      <c r="U356" s="1013" cm="1">
        <f t="array" ref="U356">INDEX($H356:$K356,0,MATCH(U$348,$H$348:$K$348,0))*INDEX($J$342:$R$345,MATCH(U$348,$I$342:$I$345,0),MATCH(U$347,$J$341:$R$341,0))</f>
        <v>0</v>
      </c>
      <c r="V356" s="1013" cm="1">
        <f t="array" ref="V356">INDEX($H356:$K356,0,MATCH(V$348,$H$348:$K$348,0))*INDEX($J$342:$R$345,MATCH(V$348,$I$342:$I$345,0),MATCH(V$347,$J$341:$R$341,0))</f>
        <v>0</v>
      </c>
      <c r="W356" s="1013" cm="1">
        <f t="array" ref="W356">INDEX($H356:$K356,0,MATCH(W$348,$H$348:$K$348,0))*INDEX($J$342:$R$345,MATCH(W$348,$I$342:$I$345,0),MATCH(W$347,$J$341:$R$341,0))</f>
        <v>0</v>
      </c>
      <c r="X356" s="1013" cm="1">
        <f t="array" ref="X356">INDEX($H356:$K356,0,MATCH(X$348,$H$348:$K$348,0))*INDEX($J$342:$R$345,MATCH(X$348,$I$342:$I$345,0),MATCH(X$347,$J$341:$R$341,0))</f>
        <v>0</v>
      </c>
      <c r="Y356" s="1013" cm="1">
        <f t="array" ref="Y356">INDEX($H356:$K356,0,MATCH(Y$348,$H$348:$K$348,0))*INDEX($J$342:$R$345,MATCH(Y$348,$I$342:$I$345,0),MATCH(Y$347,$J$341:$R$341,0))</f>
        <v>0</v>
      </c>
      <c r="Z356" s="1013" cm="1">
        <f t="array" ref="Z356">INDEX($H356:$K356,0,MATCH(Z$348,$H$348:$K$348,0))*INDEX($J$342:$R$345,MATCH(Z$348,$I$342:$I$345,0),MATCH(Z$347,$J$341:$R$341,0))</f>
        <v>0</v>
      </c>
      <c r="AA356" s="1013" cm="1">
        <f t="array" ref="AA356">INDEX($H356:$K356,0,MATCH(AA$348,$H$348:$K$348,0))*INDEX($J$342:$R$345,MATCH(AA$348,$I$342:$I$345,0),MATCH(AA$347,$J$341:$R$341,0))</f>
        <v>0</v>
      </c>
      <c r="AB356" s="1013" cm="1">
        <f t="array" ref="AB356">INDEX($H356:$K356,0,MATCH(AB$348,$H$348:$K$348,0))*INDEX($J$342:$R$345,MATCH(AB$348,$I$342:$I$345,0),MATCH(AB$347,$J$341:$R$341,0))</f>
        <v>0</v>
      </c>
      <c r="AC356" s="1013" cm="1">
        <f t="array" ref="AC356">INDEX($H356:$K356,0,MATCH(AC$348,$H$348:$K$348,0))*INDEX($J$342:$R$345,MATCH(AC$348,$I$342:$I$345,0),MATCH(AC$347,$J$341:$R$341,0))</f>
        <v>0</v>
      </c>
      <c r="AD356" s="1013" cm="1">
        <f t="array" ref="AD356">INDEX($H356:$K356,0,MATCH(AD$348,$H$348:$K$348,0))*INDEX($J$342:$R$345,MATCH(AD$348,$I$342:$I$345,0),MATCH(AD$347,$J$341:$R$341,0))</f>
        <v>0</v>
      </c>
      <c r="AE356" s="1013" cm="1">
        <f t="array" ref="AE356">INDEX($H356:$K356,0,MATCH(AE$348,$H$348:$K$348,0))*INDEX($J$342:$R$345,MATCH(AE$348,$I$342:$I$345,0),MATCH(AE$347,$J$341:$R$341,0))</f>
        <v>0</v>
      </c>
      <c r="AF356" s="1013" cm="1">
        <f t="array" ref="AF356">INDEX($H356:$K356,0,MATCH(AF$348,$H$348:$K$348,0))*INDEX($J$342:$R$345,MATCH(AF$348,$I$342:$I$345,0),MATCH(AF$347,$J$341:$R$341,0))</f>
        <v>0</v>
      </c>
      <c r="AG356" s="1013" cm="1">
        <f t="array" ref="AG356">INDEX($H356:$K356,0,MATCH(AG$348,$H$348:$K$348,0))*INDEX($J$342:$R$345,MATCH(AG$348,$I$342:$I$345,0),MATCH(AG$347,$J$341:$R$341,0))</f>
        <v>0</v>
      </c>
      <c r="AH356" s="1013" cm="1">
        <f t="array" ref="AH356">INDEX($H356:$K356,0,MATCH(AH$348,$H$348:$K$348,0))*INDEX($J$342:$R$345,MATCH(AH$348,$I$342:$I$345,0),MATCH(AH$347,$J$341:$R$341,0))</f>
        <v>0</v>
      </c>
      <c r="AI356" s="1013" cm="1">
        <f t="array" ref="AI356">INDEX($H356:$K356,0,MATCH(AI$348,$H$348:$K$348,0))*INDEX($J$342:$R$345,MATCH(AI$348,$I$342:$I$345,0),MATCH(AI$347,$J$341:$R$341,0))</f>
        <v>0</v>
      </c>
      <c r="AJ356" s="1013" cm="1">
        <f t="array" ref="AJ356">INDEX($H356:$K356,0,MATCH(AJ$348,$H$348:$K$348,0))*INDEX($J$342:$R$345,MATCH(AJ$348,$I$342:$I$345,0),MATCH(AJ$347,$J$341:$R$341,0))</f>
        <v>0</v>
      </c>
      <c r="AK356" s="1013" cm="1">
        <f t="array" ref="AK356">INDEX($H356:$K356,0,MATCH(AK$348,$H$348:$K$348,0))*INDEX($J$342:$R$345,MATCH(AK$348,$I$342:$I$345,0),MATCH(AK$347,$J$341:$R$341,0))</f>
        <v>0</v>
      </c>
      <c r="AL356" s="1013" cm="1">
        <f t="array" ref="AL356">INDEX($H356:$K356,0,MATCH(AL$348,$H$348:$K$348,0))*INDEX($J$342:$R$345,MATCH(AL$348,$I$342:$I$345,0),MATCH(AL$347,$J$341:$R$341,0))</f>
        <v>0</v>
      </c>
      <c r="AM356" s="1013" cm="1">
        <f t="array" ref="AM356">INDEX($H356:$K356,0,MATCH(AM$348,$H$348:$K$348,0))*INDEX($J$342:$R$345,MATCH(AM$348,$I$342:$I$345,0),MATCH(AM$347,$J$341:$R$341,0))</f>
        <v>0</v>
      </c>
      <c r="AN356" s="1013" cm="1">
        <f t="array" ref="AN356">INDEX($H356:$K356,0,MATCH(AN$348,$H$348:$K$348,0))*INDEX($J$342:$R$345,MATCH(AN$348,$I$342:$I$345,0),MATCH(AN$347,$J$341:$R$341,0))</f>
        <v>0</v>
      </c>
      <c r="AO356" s="1013" cm="1">
        <f t="array" ref="AO356">INDEX($H356:$K356,0,MATCH(AO$348,$H$348:$K$348,0))*INDEX($J$342:$R$345,MATCH(AO$348,$I$342:$I$345,0),MATCH(AO$347,$J$341:$R$341,0))</f>
        <v>0</v>
      </c>
      <c r="AP356" s="1013" cm="1">
        <f t="array" ref="AP356">INDEX($H356:$K356,0,MATCH(AP$348,$H$348:$K$348,0))*INDEX($J$342:$R$345,MATCH(AP$348,$I$342:$I$345,0),MATCH(AP$347,$J$341:$R$341,0))</f>
        <v>0</v>
      </c>
      <c r="AQ356" s="1013" cm="1">
        <f t="array" ref="AQ356">INDEX($H356:$K356,0,MATCH(AQ$348,$H$348:$K$348,0))*INDEX($J$342:$R$345,MATCH(AQ$348,$I$342:$I$345,0),MATCH(AQ$347,$J$341:$R$341,0))</f>
        <v>0</v>
      </c>
      <c r="AR356" s="1013" cm="1">
        <f t="array" ref="AR356">INDEX($H356:$K356,0,MATCH(AR$348,$H$348:$K$348,0))*INDEX($J$342:$R$345,MATCH(AR$348,$I$342:$I$345,0),MATCH(AR$347,$J$341:$R$341,0))</f>
        <v>0</v>
      </c>
      <c r="AS356" s="1013" cm="1">
        <f t="array" ref="AS356">INDEX($H356:$K356,0,MATCH(AS$348,$H$348:$K$348,0))*INDEX($J$342:$R$345,MATCH(AS$348,$I$342:$I$345,0),MATCH(AS$347,$J$341:$R$341,0))</f>
        <v>0</v>
      </c>
      <c r="AT356" s="1013" cm="1">
        <f t="array" ref="AT356">INDEX($H356:$K356,0,MATCH(AT$348,$H$348:$K$348,0))*INDEX($J$342:$R$345,MATCH(AT$348,$I$342:$I$345,0),MATCH(AT$347,$J$341:$R$341,0))</f>
        <v>0</v>
      </c>
      <c r="AU356" s="1013"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8">
        <v>0</v>
      </c>
      <c r="I357" s="408">
        <v>0</v>
      </c>
      <c r="J357" s="408">
        <v>0</v>
      </c>
      <c r="K357" s="408">
        <v>0</v>
      </c>
      <c r="L357" s="1013" cm="1">
        <f t="array" ref="L357">INDEX($H357:$K357,0,MATCH(L$348,$H$348:$K$348,0))*INDEX($J$342:$R$345,MATCH(L$348,$I$342:$I$345,0),MATCH(L$347,$J$341:$R$341,0))</f>
        <v>0</v>
      </c>
      <c r="M357" s="1013" cm="1">
        <f t="array" ref="M357">INDEX($H357:$K357,0,MATCH(M$348,$H$348:$K$348,0))*INDEX($J$342:$R$345,MATCH(M$348,$I$342:$I$345,0),MATCH(M$347,$J$341:$R$341,0))</f>
        <v>0</v>
      </c>
      <c r="N357" s="1013" cm="1">
        <f t="array" ref="N357">INDEX($H357:$K357,0,MATCH(N$348,$H$348:$K$348,0))*INDEX($J$342:$R$345,MATCH(N$348,$I$342:$I$345,0),MATCH(N$347,$J$341:$R$341,0))</f>
        <v>0</v>
      </c>
      <c r="O357" s="1013" cm="1">
        <f t="array" ref="O357">INDEX($H357:$K357,0,MATCH(O$348,$H$348:$K$348,0))*INDEX($J$342:$R$345,MATCH(O$348,$I$342:$I$345,0),MATCH(O$347,$J$341:$R$341,0))</f>
        <v>0</v>
      </c>
      <c r="P357" s="1013" cm="1">
        <f t="array" ref="P357">INDEX($H357:$K357,0,MATCH(P$348,$H$348:$K$348,0))*INDEX($J$342:$R$345,MATCH(P$348,$I$342:$I$345,0),MATCH(P$347,$J$341:$R$341,0))</f>
        <v>0</v>
      </c>
      <c r="Q357" s="1013" cm="1">
        <f t="array" ref="Q357">INDEX($H357:$K357,0,MATCH(Q$348,$H$348:$K$348,0))*INDEX($J$342:$R$345,MATCH(Q$348,$I$342:$I$345,0),MATCH(Q$347,$J$341:$R$341,0))</f>
        <v>0</v>
      </c>
      <c r="R357" s="1013" cm="1">
        <f t="array" ref="R357">INDEX($H357:$K357,0,MATCH(R$348,$H$348:$K$348,0))*INDEX($J$342:$R$345,MATCH(R$348,$I$342:$I$345,0),MATCH(R$347,$J$341:$R$341,0))</f>
        <v>0</v>
      </c>
      <c r="S357" s="1013" cm="1">
        <f t="array" ref="S357">INDEX($H357:$K357,0,MATCH(S$348,$H$348:$K$348,0))*INDEX($J$342:$R$345,MATCH(S$348,$I$342:$I$345,0),MATCH(S$347,$J$341:$R$341,0))</f>
        <v>0</v>
      </c>
      <c r="T357" s="1013" cm="1">
        <f t="array" ref="T357">INDEX($H357:$K357,0,MATCH(T$348,$H$348:$K$348,0))*INDEX($J$342:$R$345,MATCH(T$348,$I$342:$I$345,0),MATCH(T$347,$J$341:$R$341,0))</f>
        <v>0</v>
      </c>
      <c r="U357" s="1013" cm="1">
        <f t="array" ref="U357">INDEX($H357:$K357,0,MATCH(U$348,$H$348:$K$348,0))*INDEX($J$342:$R$345,MATCH(U$348,$I$342:$I$345,0),MATCH(U$347,$J$341:$R$341,0))</f>
        <v>0</v>
      </c>
      <c r="V357" s="1013" cm="1">
        <f t="array" ref="V357">INDEX($H357:$K357,0,MATCH(V$348,$H$348:$K$348,0))*INDEX($J$342:$R$345,MATCH(V$348,$I$342:$I$345,0),MATCH(V$347,$J$341:$R$341,0))</f>
        <v>0</v>
      </c>
      <c r="W357" s="1013" cm="1">
        <f t="array" ref="W357">INDEX($H357:$K357,0,MATCH(W$348,$H$348:$K$348,0))*INDEX($J$342:$R$345,MATCH(W$348,$I$342:$I$345,0),MATCH(W$347,$J$341:$R$341,0))</f>
        <v>0</v>
      </c>
      <c r="X357" s="1013" cm="1">
        <f t="array" ref="X357">INDEX($H357:$K357,0,MATCH(X$348,$H$348:$K$348,0))*INDEX($J$342:$R$345,MATCH(X$348,$I$342:$I$345,0),MATCH(X$347,$J$341:$R$341,0))</f>
        <v>0</v>
      </c>
      <c r="Y357" s="1013" cm="1">
        <f t="array" ref="Y357">INDEX($H357:$K357,0,MATCH(Y$348,$H$348:$K$348,0))*INDEX($J$342:$R$345,MATCH(Y$348,$I$342:$I$345,0),MATCH(Y$347,$J$341:$R$341,0))</f>
        <v>0</v>
      </c>
      <c r="Z357" s="1013" cm="1">
        <f t="array" ref="Z357">INDEX($H357:$K357,0,MATCH(Z$348,$H$348:$K$348,0))*INDEX($J$342:$R$345,MATCH(Z$348,$I$342:$I$345,0),MATCH(Z$347,$J$341:$R$341,0))</f>
        <v>0</v>
      </c>
      <c r="AA357" s="1013" cm="1">
        <f t="array" ref="AA357">INDEX($H357:$K357,0,MATCH(AA$348,$H$348:$K$348,0))*INDEX($J$342:$R$345,MATCH(AA$348,$I$342:$I$345,0),MATCH(AA$347,$J$341:$R$341,0))</f>
        <v>0</v>
      </c>
      <c r="AB357" s="1013" cm="1">
        <f t="array" ref="AB357">INDEX($H357:$K357,0,MATCH(AB$348,$H$348:$K$348,0))*INDEX($J$342:$R$345,MATCH(AB$348,$I$342:$I$345,0),MATCH(AB$347,$J$341:$R$341,0))</f>
        <v>0</v>
      </c>
      <c r="AC357" s="1013" cm="1">
        <f t="array" ref="AC357">INDEX($H357:$K357,0,MATCH(AC$348,$H$348:$K$348,0))*INDEX($J$342:$R$345,MATCH(AC$348,$I$342:$I$345,0),MATCH(AC$347,$J$341:$R$341,0))</f>
        <v>0</v>
      </c>
      <c r="AD357" s="1013" cm="1">
        <f t="array" ref="AD357">INDEX($H357:$K357,0,MATCH(AD$348,$H$348:$K$348,0))*INDEX($J$342:$R$345,MATCH(AD$348,$I$342:$I$345,0),MATCH(AD$347,$J$341:$R$341,0))</f>
        <v>0</v>
      </c>
      <c r="AE357" s="1013" cm="1">
        <f t="array" ref="AE357">INDEX($H357:$K357,0,MATCH(AE$348,$H$348:$K$348,0))*INDEX($J$342:$R$345,MATCH(AE$348,$I$342:$I$345,0),MATCH(AE$347,$J$341:$R$341,0))</f>
        <v>0</v>
      </c>
      <c r="AF357" s="1013" cm="1">
        <f t="array" ref="AF357">INDEX($H357:$K357,0,MATCH(AF$348,$H$348:$K$348,0))*INDEX($J$342:$R$345,MATCH(AF$348,$I$342:$I$345,0),MATCH(AF$347,$J$341:$R$341,0))</f>
        <v>0</v>
      </c>
      <c r="AG357" s="1013" cm="1">
        <f t="array" ref="AG357">INDEX($H357:$K357,0,MATCH(AG$348,$H$348:$K$348,0))*INDEX($J$342:$R$345,MATCH(AG$348,$I$342:$I$345,0),MATCH(AG$347,$J$341:$R$341,0))</f>
        <v>0</v>
      </c>
      <c r="AH357" s="1013" cm="1">
        <f t="array" ref="AH357">INDEX($H357:$K357,0,MATCH(AH$348,$H$348:$K$348,0))*INDEX($J$342:$R$345,MATCH(AH$348,$I$342:$I$345,0),MATCH(AH$347,$J$341:$R$341,0))</f>
        <v>0</v>
      </c>
      <c r="AI357" s="1013" cm="1">
        <f t="array" ref="AI357">INDEX($H357:$K357,0,MATCH(AI$348,$H$348:$K$348,0))*INDEX($J$342:$R$345,MATCH(AI$348,$I$342:$I$345,0),MATCH(AI$347,$J$341:$R$341,0))</f>
        <v>0</v>
      </c>
      <c r="AJ357" s="1013" cm="1">
        <f t="array" ref="AJ357">INDEX($H357:$K357,0,MATCH(AJ$348,$H$348:$K$348,0))*INDEX($J$342:$R$345,MATCH(AJ$348,$I$342:$I$345,0),MATCH(AJ$347,$J$341:$R$341,0))</f>
        <v>0</v>
      </c>
      <c r="AK357" s="1013" cm="1">
        <f t="array" ref="AK357">INDEX($H357:$K357,0,MATCH(AK$348,$H$348:$K$348,0))*INDEX($J$342:$R$345,MATCH(AK$348,$I$342:$I$345,0),MATCH(AK$347,$J$341:$R$341,0))</f>
        <v>0</v>
      </c>
      <c r="AL357" s="1013" cm="1">
        <f t="array" ref="AL357">INDEX($H357:$K357,0,MATCH(AL$348,$H$348:$K$348,0))*INDEX($J$342:$R$345,MATCH(AL$348,$I$342:$I$345,0),MATCH(AL$347,$J$341:$R$341,0))</f>
        <v>0</v>
      </c>
      <c r="AM357" s="1013" cm="1">
        <f t="array" ref="AM357">INDEX($H357:$K357,0,MATCH(AM$348,$H$348:$K$348,0))*INDEX($J$342:$R$345,MATCH(AM$348,$I$342:$I$345,0),MATCH(AM$347,$J$341:$R$341,0))</f>
        <v>0</v>
      </c>
      <c r="AN357" s="1013" cm="1">
        <f t="array" ref="AN357">INDEX($H357:$K357,0,MATCH(AN$348,$H$348:$K$348,0))*INDEX($J$342:$R$345,MATCH(AN$348,$I$342:$I$345,0),MATCH(AN$347,$J$341:$R$341,0))</f>
        <v>0</v>
      </c>
      <c r="AO357" s="1013" cm="1">
        <f t="array" ref="AO357">INDEX($H357:$K357,0,MATCH(AO$348,$H$348:$K$348,0))*INDEX($J$342:$R$345,MATCH(AO$348,$I$342:$I$345,0),MATCH(AO$347,$J$341:$R$341,0))</f>
        <v>0</v>
      </c>
      <c r="AP357" s="1013" cm="1">
        <f t="array" ref="AP357">INDEX($H357:$K357,0,MATCH(AP$348,$H$348:$K$348,0))*INDEX($J$342:$R$345,MATCH(AP$348,$I$342:$I$345,0),MATCH(AP$347,$J$341:$R$341,0))</f>
        <v>0</v>
      </c>
      <c r="AQ357" s="1013" cm="1">
        <f t="array" ref="AQ357">INDEX($H357:$K357,0,MATCH(AQ$348,$H$348:$K$348,0))*INDEX($J$342:$R$345,MATCH(AQ$348,$I$342:$I$345,0),MATCH(AQ$347,$J$341:$R$341,0))</f>
        <v>0</v>
      </c>
      <c r="AR357" s="1013" cm="1">
        <f t="array" ref="AR357">INDEX($H357:$K357,0,MATCH(AR$348,$H$348:$K$348,0))*INDEX($J$342:$R$345,MATCH(AR$348,$I$342:$I$345,0),MATCH(AR$347,$J$341:$R$341,0))</f>
        <v>0</v>
      </c>
      <c r="AS357" s="1013" cm="1">
        <f t="array" ref="AS357">INDEX($H357:$K357,0,MATCH(AS$348,$H$348:$K$348,0))*INDEX($J$342:$R$345,MATCH(AS$348,$I$342:$I$345,0),MATCH(AS$347,$J$341:$R$341,0))</f>
        <v>0</v>
      </c>
      <c r="AT357" s="1013" cm="1">
        <f t="array" ref="AT357">INDEX($H357:$K357,0,MATCH(AT$348,$H$348:$K$348,0))*INDEX($J$342:$R$345,MATCH(AT$348,$I$342:$I$345,0),MATCH(AT$347,$J$341:$R$341,0))</f>
        <v>0</v>
      </c>
      <c r="AU357" s="1013"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8">
        <v>0</v>
      </c>
      <c r="I358" s="408">
        <v>0</v>
      </c>
      <c r="J358" s="408">
        <v>0</v>
      </c>
      <c r="K358" s="408">
        <v>0</v>
      </c>
      <c r="L358" s="1013" cm="1">
        <f t="array" ref="L358">INDEX($H358:$K358,0,MATCH(L$348,$H$348:$K$348,0))*INDEX($J$342:$R$345,MATCH(L$348,$I$342:$I$345,0),MATCH(L$347,$J$341:$R$341,0))</f>
        <v>0</v>
      </c>
      <c r="M358" s="1013" cm="1">
        <f t="array" ref="M358">INDEX($H358:$K358,0,MATCH(M$348,$H$348:$K$348,0))*INDEX($J$342:$R$345,MATCH(M$348,$I$342:$I$345,0),MATCH(M$347,$J$341:$R$341,0))</f>
        <v>0</v>
      </c>
      <c r="N358" s="1013" cm="1">
        <f t="array" ref="N358">INDEX($H358:$K358,0,MATCH(N$348,$H$348:$K$348,0))*INDEX($J$342:$R$345,MATCH(N$348,$I$342:$I$345,0),MATCH(N$347,$J$341:$R$341,0))</f>
        <v>0</v>
      </c>
      <c r="O358" s="1013" cm="1">
        <f t="array" ref="O358">INDEX($H358:$K358,0,MATCH(O$348,$H$348:$K$348,0))*INDEX($J$342:$R$345,MATCH(O$348,$I$342:$I$345,0),MATCH(O$347,$J$341:$R$341,0))</f>
        <v>0</v>
      </c>
      <c r="P358" s="1013" cm="1">
        <f t="array" ref="P358">INDEX($H358:$K358,0,MATCH(P$348,$H$348:$K$348,0))*INDEX($J$342:$R$345,MATCH(P$348,$I$342:$I$345,0),MATCH(P$347,$J$341:$R$341,0))</f>
        <v>0</v>
      </c>
      <c r="Q358" s="1013" cm="1">
        <f t="array" ref="Q358">INDEX($H358:$K358,0,MATCH(Q$348,$H$348:$K$348,0))*INDEX($J$342:$R$345,MATCH(Q$348,$I$342:$I$345,0),MATCH(Q$347,$J$341:$R$341,0))</f>
        <v>0</v>
      </c>
      <c r="R358" s="1013" cm="1">
        <f t="array" ref="R358">INDEX($H358:$K358,0,MATCH(R$348,$H$348:$K$348,0))*INDEX($J$342:$R$345,MATCH(R$348,$I$342:$I$345,0),MATCH(R$347,$J$341:$R$341,0))</f>
        <v>0</v>
      </c>
      <c r="S358" s="1013" cm="1">
        <f t="array" ref="S358">INDEX($H358:$K358,0,MATCH(S$348,$H$348:$K$348,0))*INDEX($J$342:$R$345,MATCH(S$348,$I$342:$I$345,0),MATCH(S$347,$J$341:$R$341,0))</f>
        <v>0</v>
      </c>
      <c r="T358" s="1013" cm="1">
        <f t="array" ref="T358">INDEX($H358:$K358,0,MATCH(T$348,$H$348:$K$348,0))*INDEX($J$342:$R$345,MATCH(T$348,$I$342:$I$345,0),MATCH(T$347,$J$341:$R$341,0))</f>
        <v>0</v>
      </c>
      <c r="U358" s="1013" cm="1">
        <f t="array" ref="U358">INDEX($H358:$K358,0,MATCH(U$348,$H$348:$K$348,0))*INDEX($J$342:$R$345,MATCH(U$348,$I$342:$I$345,0),MATCH(U$347,$J$341:$R$341,0))</f>
        <v>0</v>
      </c>
      <c r="V358" s="1013" cm="1">
        <f t="array" ref="V358">INDEX($H358:$K358,0,MATCH(V$348,$H$348:$K$348,0))*INDEX($J$342:$R$345,MATCH(V$348,$I$342:$I$345,0),MATCH(V$347,$J$341:$R$341,0))</f>
        <v>0</v>
      </c>
      <c r="W358" s="1013" cm="1">
        <f t="array" ref="W358">INDEX($H358:$K358,0,MATCH(W$348,$H$348:$K$348,0))*INDEX($J$342:$R$345,MATCH(W$348,$I$342:$I$345,0),MATCH(W$347,$J$341:$R$341,0))</f>
        <v>0</v>
      </c>
      <c r="X358" s="1013" cm="1">
        <f t="array" ref="X358">INDEX($H358:$K358,0,MATCH(X$348,$H$348:$K$348,0))*INDEX($J$342:$R$345,MATCH(X$348,$I$342:$I$345,0),MATCH(X$347,$J$341:$R$341,0))</f>
        <v>0</v>
      </c>
      <c r="Y358" s="1013" cm="1">
        <f t="array" ref="Y358">INDEX($H358:$K358,0,MATCH(Y$348,$H$348:$K$348,0))*INDEX($J$342:$R$345,MATCH(Y$348,$I$342:$I$345,0),MATCH(Y$347,$J$341:$R$341,0))</f>
        <v>0</v>
      </c>
      <c r="Z358" s="1013" cm="1">
        <f t="array" ref="Z358">INDEX($H358:$K358,0,MATCH(Z$348,$H$348:$K$348,0))*INDEX($J$342:$R$345,MATCH(Z$348,$I$342:$I$345,0),MATCH(Z$347,$J$341:$R$341,0))</f>
        <v>0</v>
      </c>
      <c r="AA358" s="1013" cm="1">
        <f t="array" ref="AA358">INDEX($H358:$K358,0,MATCH(AA$348,$H$348:$K$348,0))*INDEX($J$342:$R$345,MATCH(AA$348,$I$342:$I$345,0),MATCH(AA$347,$J$341:$R$341,0))</f>
        <v>0</v>
      </c>
      <c r="AB358" s="1013" cm="1">
        <f t="array" ref="AB358">INDEX($H358:$K358,0,MATCH(AB$348,$H$348:$K$348,0))*INDEX($J$342:$R$345,MATCH(AB$348,$I$342:$I$345,0),MATCH(AB$347,$J$341:$R$341,0))</f>
        <v>0</v>
      </c>
      <c r="AC358" s="1013" cm="1">
        <f t="array" ref="AC358">INDEX($H358:$K358,0,MATCH(AC$348,$H$348:$K$348,0))*INDEX($J$342:$R$345,MATCH(AC$348,$I$342:$I$345,0),MATCH(AC$347,$J$341:$R$341,0))</f>
        <v>0</v>
      </c>
      <c r="AD358" s="1013" cm="1">
        <f t="array" ref="AD358">INDEX($H358:$K358,0,MATCH(AD$348,$H$348:$K$348,0))*INDEX($J$342:$R$345,MATCH(AD$348,$I$342:$I$345,0),MATCH(AD$347,$J$341:$R$341,0))</f>
        <v>0</v>
      </c>
      <c r="AE358" s="1013" cm="1">
        <f t="array" ref="AE358">INDEX($H358:$K358,0,MATCH(AE$348,$H$348:$K$348,0))*INDEX($J$342:$R$345,MATCH(AE$348,$I$342:$I$345,0),MATCH(AE$347,$J$341:$R$341,0))</f>
        <v>0</v>
      </c>
      <c r="AF358" s="1013" cm="1">
        <f t="array" ref="AF358">INDEX($H358:$K358,0,MATCH(AF$348,$H$348:$K$348,0))*INDEX($J$342:$R$345,MATCH(AF$348,$I$342:$I$345,0),MATCH(AF$347,$J$341:$R$341,0))</f>
        <v>0</v>
      </c>
      <c r="AG358" s="1013" cm="1">
        <f t="array" ref="AG358">INDEX($H358:$K358,0,MATCH(AG$348,$H$348:$K$348,0))*INDEX($J$342:$R$345,MATCH(AG$348,$I$342:$I$345,0),MATCH(AG$347,$J$341:$R$341,0))</f>
        <v>0</v>
      </c>
      <c r="AH358" s="1013" cm="1">
        <f t="array" ref="AH358">INDEX($H358:$K358,0,MATCH(AH$348,$H$348:$K$348,0))*INDEX($J$342:$R$345,MATCH(AH$348,$I$342:$I$345,0),MATCH(AH$347,$J$341:$R$341,0))</f>
        <v>0</v>
      </c>
      <c r="AI358" s="1013" cm="1">
        <f t="array" ref="AI358">INDEX($H358:$K358,0,MATCH(AI$348,$H$348:$K$348,0))*INDEX($J$342:$R$345,MATCH(AI$348,$I$342:$I$345,0),MATCH(AI$347,$J$341:$R$341,0))</f>
        <v>0</v>
      </c>
      <c r="AJ358" s="1013" cm="1">
        <f t="array" ref="AJ358">INDEX($H358:$K358,0,MATCH(AJ$348,$H$348:$K$348,0))*INDEX($J$342:$R$345,MATCH(AJ$348,$I$342:$I$345,0),MATCH(AJ$347,$J$341:$R$341,0))</f>
        <v>0</v>
      </c>
      <c r="AK358" s="1013" cm="1">
        <f t="array" ref="AK358">INDEX($H358:$K358,0,MATCH(AK$348,$H$348:$K$348,0))*INDEX($J$342:$R$345,MATCH(AK$348,$I$342:$I$345,0),MATCH(AK$347,$J$341:$R$341,0))</f>
        <v>0</v>
      </c>
      <c r="AL358" s="1013" cm="1">
        <f t="array" ref="AL358">INDEX($H358:$K358,0,MATCH(AL$348,$H$348:$K$348,0))*INDEX($J$342:$R$345,MATCH(AL$348,$I$342:$I$345,0),MATCH(AL$347,$J$341:$R$341,0))</f>
        <v>0</v>
      </c>
      <c r="AM358" s="1013" cm="1">
        <f t="array" ref="AM358">INDEX($H358:$K358,0,MATCH(AM$348,$H$348:$K$348,0))*INDEX($J$342:$R$345,MATCH(AM$348,$I$342:$I$345,0),MATCH(AM$347,$J$341:$R$341,0))</f>
        <v>0</v>
      </c>
      <c r="AN358" s="1013" cm="1">
        <f t="array" ref="AN358">INDEX($H358:$K358,0,MATCH(AN$348,$H$348:$K$348,0))*INDEX($J$342:$R$345,MATCH(AN$348,$I$342:$I$345,0),MATCH(AN$347,$J$341:$R$341,0))</f>
        <v>0</v>
      </c>
      <c r="AO358" s="1013" cm="1">
        <f t="array" ref="AO358">INDEX($H358:$K358,0,MATCH(AO$348,$H$348:$K$348,0))*INDEX($J$342:$R$345,MATCH(AO$348,$I$342:$I$345,0),MATCH(AO$347,$J$341:$R$341,0))</f>
        <v>0</v>
      </c>
      <c r="AP358" s="1013" cm="1">
        <f t="array" ref="AP358">INDEX($H358:$K358,0,MATCH(AP$348,$H$348:$K$348,0))*INDEX($J$342:$R$345,MATCH(AP$348,$I$342:$I$345,0),MATCH(AP$347,$J$341:$R$341,0))</f>
        <v>0</v>
      </c>
      <c r="AQ358" s="1013" cm="1">
        <f t="array" ref="AQ358">INDEX($H358:$K358,0,MATCH(AQ$348,$H$348:$K$348,0))*INDEX($J$342:$R$345,MATCH(AQ$348,$I$342:$I$345,0),MATCH(AQ$347,$J$341:$R$341,0))</f>
        <v>0</v>
      </c>
      <c r="AR358" s="1013" cm="1">
        <f t="array" ref="AR358">INDEX($H358:$K358,0,MATCH(AR$348,$H$348:$K$348,0))*INDEX($J$342:$R$345,MATCH(AR$348,$I$342:$I$345,0),MATCH(AR$347,$J$341:$R$341,0))</f>
        <v>0</v>
      </c>
      <c r="AS358" s="1013" cm="1">
        <f t="array" ref="AS358">INDEX($H358:$K358,0,MATCH(AS$348,$H$348:$K$348,0))*INDEX($J$342:$R$345,MATCH(AS$348,$I$342:$I$345,0),MATCH(AS$347,$J$341:$R$341,0))</f>
        <v>0</v>
      </c>
      <c r="AT358" s="1013" cm="1">
        <f t="array" ref="AT358">INDEX($H358:$K358,0,MATCH(AT$348,$H$348:$K$348,0))*INDEX($J$342:$R$345,MATCH(AT$348,$I$342:$I$345,0),MATCH(AT$347,$J$341:$R$341,0))</f>
        <v>0</v>
      </c>
      <c r="AU358" s="1013"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8">
        <v>0</v>
      </c>
      <c r="I359" s="408">
        <v>0</v>
      </c>
      <c r="J359" s="408">
        <v>0</v>
      </c>
      <c r="K359" s="408">
        <v>0</v>
      </c>
      <c r="L359" s="1013" cm="1">
        <f t="array" ref="L359">INDEX($H359:$K359,0,MATCH(L$348,$H$348:$K$348,0))*INDEX($J$342:$R$345,MATCH(L$348,$I$342:$I$345,0),MATCH(L$347,$J$341:$R$341,0))</f>
        <v>0</v>
      </c>
      <c r="M359" s="1013" cm="1">
        <f t="array" ref="M359">INDEX($H359:$K359,0,MATCH(M$348,$H$348:$K$348,0))*INDEX($J$342:$R$345,MATCH(M$348,$I$342:$I$345,0),MATCH(M$347,$J$341:$R$341,0))</f>
        <v>0</v>
      </c>
      <c r="N359" s="1013" cm="1">
        <f t="array" ref="N359">INDEX($H359:$K359,0,MATCH(N$348,$H$348:$K$348,0))*INDEX($J$342:$R$345,MATCH(N$348,$I$342:$I$345,0),MATCH(N$347,$J$341:$R$341,0))</f>
        <v>0</v>
      </c>
      <c r="O359" s="1013" cm="1">
        <f t="array" ref="O359">INDEX($H359:$K359,0,MATCH(O$348,$H$348:$K$348,0))*INDEX($J$342:$R$345,MATCH(O$348,$I$342:$I$345,0),MATCH(O$347,$J$341:$R$341,0))</f>
        <v>0</v>
      </c>
      <c r="P359" s="1013" cm="1">
        <f t="array" ref="P359">INDEX($H359:$K359,0,MATCH(P$348,$H$348:$K$348,0))*INDEX($J$342:$R$345,MATCH(P$348,$I$342:$I$345,0),MATCH(P$347,$J$341:$R$341,0))</f>
        <v>0</v>
      </c>
      <c r="Q359" s="1013" cm="1">
        <f t="array" ref="Q359">INDEX($H359:$K359,0,MATCH(Q$348,$H$348:$K$348,0))*INDEX($J$342:$R$345,MATCH(Q$348,$I$342:$I$345,0),MATCH(Q$347,$J$341:$R$341,0))</f>
        <v>0</v>
      </c>
      <c r="R359" s="1013" cm="1">
        <f t="array" ref="R359">INDEX($H359:$K359,0,MATCH(R$348,$H$348:$K$348,0))*INDEX($J$342:$R$345,MATCH(R$348,$I$342:$I$345,0),MATCH(R$347,$J$341:$R$341,0))</f>
        <v>0</v>
      </c>
      <c r="S359" s="1013" cm="1">
        <f t="array" ref="S359">INDEX($H359:$K359,0,MATCH(S$348,$H$348:$K$348,0))*INDEX($J$342:$R$345,MATCH(S$348,$I$342:$I$345,0),MATCH(S$347,$J$341:$R$341,0))</f>
        <v>0</v>
      </c>
      <c r="T359" s="1013" cm="1">
        <f t="array" ref="T359">INDEX($H359:$K359,0,MATCH(T$348,$H$348:$K$348,0))*INDEX($J$342:$R$345,MATCH(T$348,$I$342:$I$345,0),MATCH(T$347,$J$341:$R$341,0))</f>
        <v>0</v>
      </c>
      <c r="U359" s="1013" cm="1">
        <f t="array" ref="U359">INDEX($H359:$K359,0,MATCH(U$348,$H$348:$K$348,0))*INDEX($J$342:$R$345,MATCH(U$348,$I$342:$I$345,0),MATCH(U$347,$J$341:$R$341,0))</f>
        <v>0</v>
      </c>
      <c r="V359" s="1013" cm="1">
        <f t="array" ref="V359">INDEX($H359:$K359,0,MATCH(V$348,$H$348:$K$348,0))*INDEX($J$342:$R$345,MATCH(V$348,$I$342:$I$345,0),MATCH(V$347,$J$341:$R$341,0))</f>
        <v>0</v>
      </c>
      <c r="W359" s="1013" cm="1">
        <f t="array" ref="W359">INDEX($H359:$K359,0,MATCH(W$348,$H$348:$K$348,0))*INDEX($J$342:$R$345,MATCH(W$348,$I$342:$I$345,0),MATCH(W$347,$J$341:$R$341,0))</f>
        <v>0</v>
      </c>
      <c r="X359" s="1013" cm="1">
        <f t="array" ref="X359">INDEX($H359:$K359,0,MATCH(X$348,$H$348:$K$348,0))*INDEX($J$342:$R$345,MATCH(X$348,$I$342:$I$345,0),MATCH(X$347,$J$341:$R$341,0))</f>
        <v>0</v>
      </c>
      <c r="Y359" s="1013" cm="1">
        <f t="array" ref="Y359">INDEX($H359:$K359,0,MATCH(Y$348,$H$348:$K$348,0))*INDEX($J$342:$R$345,MATCH(Y$348,$I$342:$I$345,0),MATCH(Y$347,$J$341:$R$341,0))</f>
        <v>0</v>
      </c>
      <c r="Z359" s="1013" cm="1">
        <f t="array" ref="Z359">INDEX($H359:$K359,0,MATCH(Z$348,$H$348:$K$348,0))*INDEX($J$342:$R$345,MATCH(Z$348,$I$342:$I$345,0),MATCH(Z$347,$J$341:$R$341,0))</f>
        <v>0</v>
      </c>
      <c r="AA359" s="1013" cm="1">
        <f t="array" ref="AA359">INDEX($H359:$K359,0,MATCH(AA$348,$H$348:$K$348,0))*INDEX($J$342:$R$345,MATCH(AA$348,$I$342:$I$345,0),MATCH(AA$347,$J$341:$R$341,0))</f>
        <v>0</v>
      </c>
      <c r="AB359" s="1013" cm="1">
        <f t="array" ref="AB359">INDEX($H359:$K359,0,MATCH(AB$348,$H$348:$K$348,0))*INDEX($J$342:$R$345,MATCH(AB$348,$I$342:$I$345,0),MATCH(AB$347,$J$341:$R$341,0))</f>
        <v>0</v>
      </c>
      <c r="AC359" s="1013" cm="1">
        <f t="array" ref="AC359">INDEX($H359:$K359,0,MATCH(AC$348,$H$348:$K$348,0))*INDEX($J$342:$R$345,MATCH(AC$348,$I$342:$I$345,0),MATCH(AC$347,$J$341:$R$341,0))</f>
        <v>0</v>
      </c>
      <c r="AD359" s="1013" cm="1">
        <f t="array" ref="AD359">INDEX($H359:$K359,0,MATCH(AD$348,$H$348:$K$348,0))*INDEX($J$342:$R$345,MATCH(AD$348,$I$342:$I$345,0),MATCH(AD$347,$J$341:$R$341,0))</f>
        <v>0</v>
      </c>
      <c r="AE359" s="1013" cm="1">
        <f t="array" ref="AE359">INDEX($H359:$K359,0,MATCH(AE$348,$H$348:$K$348,0))*INDEX($J$342:$R$345,MATCH(AE$348,$I$342:$I$345,0),MATCH(AE$347,$J$341:$R$341,0))</f>
        <v>0</v>
      </c>
      <c r="AF359" s="1013" cm="1">
        <f t="array" ref="AF359">INDEX($H359:$K359,0,MATCH(AF$348,$H$348:$K$348,0))*INDEX($J$342:$R$345,MATCH(AF$348,$I$342:$I$345,0),MATCH(AF$347,$J$341:$R$341,0))</f>
        <v>0</v>
      </c>
      <c r="AG359" s="1013" cm="1">
        <f t="array" ref="AG359">INDEX($H359:$K359,0,MATCH(AG$348,$H$348:$K$348,0))*INDEX($J$342:$R$345,MATCH(AG$348,$I$342:$I$345,0),MATCH(AG$347,$J$341:$R$341,0))</f>
        <v>0</v>
      </c>
      <c r="AH359" s="1013" cm="1">
        <f t="array" ref="AH359">INDEX($H359:$K359,0,MATCH(AH$348,$H$348:$K$348,0))*INDEX($J$342:$R$345,MATCH(AH$348,$I$342:$I$345,0),MATCH(AH$347,$J$341:$R$341,0))</f>
        <v>0</v>
      </c>
      <c r="AI359" s="1013" cm="1">
        <f t="array" ref="AI359">INDEX($H359:$K359,0,MATCH(AI$348,$H$348:$K$348,0))*INDEX($J$342:$R$345,MATCH(AI$348,$I$342:$I$345,0),MATCH(AI$347,$J$341:$R$341,0))</f>
        <v>0</v>
      </c>
      <c r="AJ359" s="1013" cm="1">
        <f t="array" ref="AJ359">INDEX($H359:$K359,0,MATCH(AJ$348,$H$348:$K$348,0))*INDEX($J$342:$R$345,MATCH(AJ$348,$I$342:$I$345,0),MATCH(AJ$347,$J$341:$R$341,0))</f>
        <v>0</v>
      </c>
      <c r="AK359" s="1013" cm="1">
        <f t="array" ref="AK359">INDEX($H359:$K359,0,MATCH(AK$348,$H$348:$K$348,0))*INDEX($J$342:$R$345,MATCH(AK$348,$I$342:$I$345,0),MATCH(AK$347,$J$341:$R$341,0))</f>
        <v>0</v>
      </c>
      <c r="AL359" s="1013" cm="1">
        <f t="array" ref="AL359">INDEX($H359:$K359,0,MATCH(AL$348,$H$348:$K$348,0))*INDEX($J$342:$R$345,MATCH(AL$348,$I$342:$I$345,0),MATCH(AL$347,$J$341:$R$341,0))</f>
        <v>0</v>
      </c>
      <c r="AM359" s="1013" cm="1">
        <f t="array" ref="AM359">INDEX($H359:$K359,0,MATCH(AM$348,$H$348:$K$348,0))*INDEX($J$342:$R$345,MATCH(AM$348,$I$342:$I$345,0),MATCH(AM$347,$J$341:$R$341,0))</f>
        <v>0</v>
      </c>
      <c r="AN359" s="1013" cm="1">
        <f t="array" ref="AN359">INDEX($H359:$K359,0,MATCH(AN$348,$H$348:$K$348,0))*INDEX($J$342:$R$345,MATCH(AN$348,$I$342:$I$345,0),MATCH(AN$347,$J$341:$R$341,0))</f>
        <v>0</v>
      </c>
      <c r="AO359" s="1013" cm="1">
        <f t="array" ref="AO359">INDEX($H359:$K359,0,MATCH(AO$348,$H$348:$K$348,0))*INDEX($J$342:$R$345,MATCH(AO$348,$I$342:$I$345,0),MATCH(AO$347,$J$341:$R$341,0))</f>
        <v>0</v>
      </c>
      <c r="AP359" s="1013" cm="1">
        <f t="array" ref="AP359">INDEX($H359:$K359,0,MATCH(AP$348,$H$348:$K$348,0))*INDEX($J$342:$R$345,MATCH(AP$348,$I$342:$I$345,0),MATCH(AP$347,$J$341:$R$341,0))</f>
        <v>0</v>
      </c>
      <c r="AQ359" s="1013" cm="1">
        <f t="array" ref="AQ359">INDEX($H359:$K359,0,MATCH(AQ$348,$H$348:$K$348,0))*INDEX($J$342:$R$345,MATCH(AQ$348,$I$342:$I$345,0),MATCH(AQ$347,$J$341:$R$341,0))</f>
        <v>0</v>
      </c>
      <c r="AR359" s="1013" cm="1">
        <f t="array" ref="AR359">INDEX($H359:$K359,0,MATCH(AR$348,$H$348:$K$348,0))*INDEX($J$342:$R$345,MATCH(AR$348,$I$342:$I$345,0),MATCH(AR$347,$J$341:$R$341,0))</f>
        <v>0</v>
      </c>
      <c r="AS359" s="1013" cm="1">
        <f t="array" ref="AS359">INDEX($H359:$K359,0,MATCH(AS$348,$H$348:$K$348,0))*INDEX($J$342:$R$345,MATCH(AS$348,$I$342:$I$345,0),MATCH(AS$347,$J$341:$R$341,0))</f>
        <v>0</v>
      </c>
      <c r="AT359" s="1013" cm="1">
        <f t="array" ref="AT359">INDEX($H359:$K359,0,MATCH(AT$348,$H$348:$K$348,0))*INDEX($J$342:$R$345,MATCH(AT$348,$I$342:$I$345,0),MATCH(AT$347,$J$341:$R$341,0))</f>
        <v>0</v>
      </c>
      <c r="AU359" s="1013"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8">
        <v>0</v>
      </c>
      <c r="I360" s="408">
        <v>0</v>
      </c>
      <c r="J360" s="408">
        <v>0</v>
      </c>
      <c r="K360" s="408">
        <v>0</v>
      </c>
      <c r="L360" s="1013" cm="1">
        <f t="array" ref="L360">INDEX($H360:$K360,0,MATCH(L$348,$H$348:$K$348,0))*INDEX($J$342:$R$345,MATCH(L$348,$I$342:$I$345,0),MATCH(L$347,$J$341:$R$341,0))</f>
        <v>0</v>
      </c>
      <c r="M360" s="1013" cm="1">
        <f t="array" ref="M360">INDEX($H360:$K360,0,MATCH(M$348,$H$348:$K$348,0))*INDEX($J$342:$R$345,MATCH(M$348,$I$342:$I$345,0),MATCH(M$347,$J$341:$R$341,0))</f>
        <v>0</v>
      </c>
      <c r="N360" s="1013" cm="1">
        <f t="array" ref="N360">INDEX($H360:$K360,0,MATCH(N$348,$H$348:$K$348,0))*INDEX($J$342:$R$345,MATCH(N$348,$I$342:$I$345,0),MATCH(N$347,$J$341:$R$341,0))</f>
        <v>0</v>
      </c>
      <c r="O360" s="1013" cm="1">
        <f t="array" ref="O360">INDEX($H360:$K360,0,MATCH(O$348,$H$348:$K$348,0))*INDEX($J$342:$R$345,MATCH(O$348,$I$342:$I$345,0),MATCH(O$347,$J$341:$R$341,0))</f>
        <v>0</v>
      </c>
      <c r="P360" s="1013" cm="1">
        <f t="array" ref="P360">INDEX($H360:$K360,0,MATCH(P$348,$H$348:$K$348,0))*INDEX($J$342:$R$345,MATCH(P$348,$I$342:$I$345,0),MATCH(P$347,$J$341:$R$341,0))</f>
        <v>0</v>
      </c>
      <c r="Q360" s="1013" cm="1">
        <f t="array" ref="Q360">INDEX($H360:$K360,0,MATCH(Q$348,$H$348:$K$348,0))*INDEX($J$342:$R$345,MATCH(Q$348,$I$342:$I$345,0),MATCH(Q$347,$J$341:$R$341,0))</f>
        <v>0</v>
      </c>
      <c r="R360" s="1013" cm="1">
        <f t="array" ref="R360">INDEX($H360:$K360,0,MATCH(R$348,$H$348:$K$348,0))*INDEX($J$342:$R$345,MATCH(R$348,$I$342:$I$345,0),MATCH(R$347,$J$341:$R$341,0))</f>
        <v>0</v>
      </c>
      <c r="S360" s="1013" cm="1">
        <f t="array" ref="S360">INDEX($H360:$K360,0,MATCH(S$348,$H$348:$K$348,0))*INDEX($J$342:$R$345,MATCH(S$348,$I$342:$I$345,0),MATCH(S$347,$J$341:$R$341,0))</f>
        <v>0</v>
      </c>
      <c r="T360" s="1013" cm="1">
        <f t="array" ref="T360">INDEX($H360:$K360,0,MATCH(T$348,$H$348:$K$348,0))*INDEX($J$342:$R$345,MATCH(T$348,$I$342:$I$345,0),MATCH(T$347,$J$341:$R$341,0))</f>
        <v>0</v>
      </c>
      <c r="U360" s="1013" cm="1">
        <f t="array" ref="U360">INDEX($H360:$K360,0,MATCH(U$348,$H$348:$K$348,0))*INDEX($J$342:$R$345,MATCH(U$348,$I$342:$I$345,0),MATCH(U$347,$J$341:$R$341,0))</f>
        <v>0</v>
      </c>
      <c r="V360" s="1013" cm="1">
        <f t="array" ref="V360">INDEX($H360:$K360,0,MATCH(V$348,$H$348:$K$348,0))*INDEX($J$342:$R$345,MATCH(V$348,$I$342:$I$345,0),MATCH(V$347,$J$341:$R$341,0))</f>
        <v>0</v>
      </c>
      <c r="W360" s="1013" cm="1">
        <f t="array" ref="W360">INDEX($H360:$K360,0,MATCH(W$348,$H$348:$K$348,0))*INDEX($J$342:$R$345,MATCH(W$348,$I$342:$I$345,0),MATCH(W$347,$J$341:$R$341,0))</f>
        <v>0</v>
      </c>
      <c r="X360" s="1013" cm="1">
        <f t="array" ref="X360">INDEX($H360:$K360,0,MATCH(X$348,$H$348:$K$348,0))*INDEX($J$342:$R$345,MATCH(X$348,$I$342:$I$345,0),MATCH(X$347,$J$341:$R$341,0))</f>
        <v>0</v>
      </c>
      <c r="Y360" s="1013" cm="1">
        <f t="array" ref="Y360">INDEX($H360:$K360,0,MATCH(Y$348,$H$348:$K$348,0))*INDEX($J$342:$R$345,MATCH(Y$348,$I$342:$I$345,0),MATCH(Y$347,$J$341:$R$341,0))</f>
        <v>0</v>
      </c>
      <c r="Z360" s="1013" cm="1">
        <f t="array" ref="Z360">INDEX($H360:$K360,0,MATCH(Z$348,$H$348:$K$348,0))*INDEX($J$342:$R$345,MATCH(Z$348,$I$342:$I$345,0),MATCH(Z$347,$J$341:$R$341,0))</f>
        <v>0</v>
      </c>
      <c r="AA360" s="1013" cm="1">
        <f t="array" ref="AA360">INDEX($H360:$K360,0,MATCH(AA$348,$H$348:$K$348,0))*INDEX($J$342:$R$345,MATCH(AA$348,$I$342:$I$345,0),MATCH(AA$347,$J$341:$R$341,0))</f>
        <v>0</v>
      </c>
      <c r="AB360" s="1013" cm="1">
        <f t="array" ref="AB360">INDEX($H360:$K360,0,MATCH(AB$348,$H$348:$K$348,0))*INDEX($J$342:$R$345,MATCH(AB$348,$I$342:$I$345,0),MATCH(AB$347,$J$341:$R$341,0))</f>
        <v>0</v>
      </c>
      <c r="AC360" s="1013" cm="1">
        <f t="array" ref="AC360">INDEX($H360:$K360,0,MATCH(AC$348,$H$348:$K$348,0))*INDEX($J$342:$R$345,MATCH(AC$348,$I$342:$I$345,0),MATCH(AC$347,$J$341:$R$341,0))</f>
        <v>0</v>
      </c>
      <c r="AD360" s="1013" cm="1">
        <f t="array" ref="AD360">INDEX($H360:$K360,0,MATCH(AD$348,$H$348:$K$348,0))*INDEX($J$342:$R$345,MATCH(AD$348,$I$342:$I$345,0),MATCH(AD$347,$J$341:$R$341,0))</f>
        <v>0</v>
      </c>
      <c r="AE360" s="1013" cm="1">
        <f t="array" ref="AE360">INDEX($H360:$K360,0,MATCH(AE$348,$H$348:$K$348,0))*INDEX($J$342:$R$345,MATCH(AE$348,$I$342:$I$345,0),MATCH(AE$347,$J$341:$R$341,0))</f>
        <v>0</v>
      </c>
      <c r="AF360" s="1013" cm="1">
        <f t="array" ref="AF360">INDEX($H360:$K360,0,MATCH(AF$348,$H$348:$K$348,0))*INDEX($J$342:$R$345,MATCH(AF$348,$I$342:$I$345,0),MATCH(AF$347,$J$341:$R$341,0))</f>
        <v>0</v>
      </c>
      <c r="AG360" s="1013" cm="1">
        <f t="array" ref="AG360">INDEX($H360:$K360,0,MATCH(AG$348,$H$348:$K$348,0))*INDEX($J$342:$R$345,MATCH(AG$348,$I$342:$I$345,0),MATCH(AG$347,$J$341:$R$341,0))</f>
        <v>0</v>
      </c>
      <c r="AH360" s="1013" cm="1">
        <f t="array" ref="AH360">INDEX($H360:$K360,0,MATCH(AH$348,$H$348:$K$348,0))*INDEX($J$342:$R$345,MATCH(AH$348,$I$342:$I$345,0),MATCH(AH$347,$J$341:$R$341,0))</f>
        <v>0</v>
      </c>
      <c r="AI360" s="1013" cm="1">
        <f t="array" ref="AI360">INDEX($H360:$K360,0,MATCH(AI$348,$H$348:$K$348,0))*INDEX($J$342:$R$345,MATCH(AI$348,$I$342:$I$345,0),MATCH(AI$347,$J$341:$R$341,0))</f>
        <v>0</v>
      </c>
      <c r="AJ360" s="1013" cm="1">
        <f t="array" ref="AJ360">INDEX($H360:$K360,0,MATCH(AJ$348,$H$348:$K$348,0))*INDEX($J$342:$R$345,MATCH(AJ$348,$I$342:$I$345,0),MATCH(AJ$347,$J$341:$R$341,0))</f>
        <v>0</v>
      </c>
      <c r="AK360" s="1013" cm="1">
        <f t="array" ref="AK360">INDEX($H360:$K360,0,MATCH(AK$348,$H$348:$K$348,0))*INDEX($J$342:$R$345,MATCH(AK$348,$I$342:$I$345,0),MATCH(AK$347,$J$341:$R$341,0))</f>
        <v>0</v>
      </c>
      <c r="AL360" s="1013" cm="1">
        <f t="array" ref="AL360">INDEX($H360:$K360,0,MATCH(AL$348,$H$348:$K$348,0))*INDEX($J$342:$R$345,MATCH(AL$348,$I$342:$I$345,0),MATCH(AL$347,$J$341:$R$341,0))</f>
        <v>0</v>
      </c>
      <c r="AM360" s="1013" cm="1">
        <f t="array" ref="AM360">INDEX($H360:$K360,0,MATCH(AM$348,$H$348:$K$348,0))*INDEX($J$342:$R$345,MATCH(AM$348,$I$342:$I$345,0),MATCH(AM$347,$J$341:$R$341,0))</f>
        <v>0</v>
      </c>
      <c r="AN360" s="1013" cm="1">
        <f t="array" ref="AN360">INDEX($H360:$K360,0,MATCH(AN$348,$H$348:$K$348,0))*INDEX($J$342:$R$345,MATCH(AN$348,$I$342:$I$345,0),MATCH(AN$347,$J$341:$R$341,0))</f>
        <v>0</v>
      </c>
      <c r="AO360" s="1013" cm="1">
        <f t="array" ref="AO360">INDEX($H360:$K360,0,MATCH(AO$348,$H$348:$K$348,0))*INDEX($J$342:$R$345,MATCH(AO$348,$I$342:$I$345,0),MATCH(AO$347,$J$341:$R$341,0))</f>
        <v>0</v>
      </c>
      <c r="AP360" s="1013" cm="1">
        <f t="array" ref="AP360">INDEX($H360:$K360,0,MATCH(AP$348,$H$348:$K$348,0))*INDEX($J$342:$R$345,MATCH(AP$348,$I$342:$I$345,0),MATCH(AP$347,$J$341:$R$341,0))</f>
        <v>0</v>
      </c>
      <c r="AQ360" s="1013" cm="1">
        <f t="array" ref="AQ360">INDEX($H360:$K360,0,MATCH(AQ$348,$H$348:$K$348,0))*INDEX($J$342:$R$345,MATCH(AQ$348,$I$342:$I$345,0),MATCH(AQ$347,$J$341:$R$341,0))</f>
        <v>0</v>
      </c>
      <c r="AR360" s="1013" cm="1">
        <f t="array" ref="AR360">INDEX($H360:$K360,0,MATCH(AR$348,$H$348:$K$348,0))*INDEX($J$342:$R$345,MATCH(AR$348,$I$342:$I$345,0),MATCH(AR$347,$J$341:$R$341,0))</f>
        <v>0</v>
      </c>
      <c r="AS360" s="1013" cm="1">
        <f t="array" ref="AS360">INDEX($H360:$K360,0,MATCH(AS$348,$H$348:$K$348,0))*INDEX($J$342:$R$345,MATCH(AS$348,$I$342:$I$345,0),MATCH(AS$347,$J$341:$R$341,0))</f>
        <v>0</v>
      </c>
      <c r="AT360" s="1013" cm="1">
        <f t="array" ref="AT360">INDEX($H360:$K360,0,MATCH(AT$348,$H$348:$K$348,0))*INDEX($J$342:$R$345,MATCH(AT$348,$I$342:$I$345,0),MATCH(AT$347,$J$341:$R$341,0))</f>
        <v>0</v>
      </c>
      <c r="AU360" s="1013"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8">
        <v>0</v>
      </c>
      <c r="I361" s="408">
        <v>0</v>
      </c>
      <c r="J361" s="408">
        <v>0</v>
      </c>
      <c r="K361" s="408">
        <v>0</v>
      </c>
      <c r="L361" s="1013" cm="1">
        <f t="array" ref="L361">INDEX($H361:$K361,0,MATCH(L$348,$H$348:$K$348,0))*INDEX($J$342:$R$345,MATCH(L$348,$I$342:$I$345,0),MATCH(L$347,$J$341:$R$341,0))</f>
        <v>0</v>
      </c>
      <c r="M361" s="1013" cm="1">
        <f t="array" ref="M361">INDEX($H361:$K361,0,MATCH(M$348,$H$348:$K$348,0))*INDEX($J$342:$R$345,MATCH(M$348,$I$342:$I$345,0),MATCH(M$347,$J$341:$R$341,0))</f>
        <v>0</v>
      </c>
      <c r="N361" s="1013" cm="1">
        <f t="array" ref="N361">INDEX($H361:$K361,0,MATCH(N$348,$H$348:$K$348,0))*INDEX($J$342:$R$345,MATCH(N$348,$I$342:$I$345,0),MATCH(N$347,$J$341:$R$341,0))</f>
        <v>0</v>
      </c>
      <c r="O361" s="1013" cm="1">
        <f t="array" ref="O361">INDEX($H361:$K361,0,MATCH(O$348,$H$348:$K$348,0))*INDEX($J$342:$R$345,MATCH(O$348,$I$342:$I$345,0),MATCH(O$347,$J$341:$R$341,0))</f>
        <v>0</v>
      </c>
      <c r="P361" s="1013" cm="1">
        <f t="array" ref="P361">INDEX($H361:$K361,0,MATCH(P$348,$H$348:$K$348,0))*INDEX($J$342:$R$345,MATCH(P$348,$I$342:$I$345,0),MATCH(P$347,$J$341:$R$341,0))</f>
        <v>0</v>
      </c>
      <c r="Q361" s="1013" cm="1">
        <f t="array" ref="Q361">INDEX($H361:$K361,0,MATCH(Q$348,$H$348:$K$348,0))*INDEX($J$342:$R$345,MATCH(Q$348,$I$342:$I$345,0),MATCH(Q$347,$J$341:$R$341,0))</f>
        <v>0</v>
      </c>
      <c r="R361" s="1013" cm="1">
        <f t="array" ref="R361">INDEX($H361:$K361,0,MATCH(R$348,$H$348:$K$348,0))*INDEX($J$342:$R$345,MATCH(R$348,$I$342:$I$345,0),MATCH(R$347,$J$341:$R$341,0))</f>
        <v>0</v>
      </c>
      <c r="S361" s="1013" cm="1">
        <f t="array" ref="S361">INDEX($H361:$K361,0,MATCH(S$348,$H$348:$K$348,0))*INDEX($J$342:$R$345,MATCH(S$348,$I$342:$I$345,0),MATCH(S$347,$J$341:$R$341,0))</f>
        <v>0</v>
      </c>
      <c r="T361" s="1013" cm="1">
        <f t="array" ref="T361">INDEX($H361:$K361,0,MATCH(T$348,$H$348:$K$348,0))*INDEX($J$342:$R$345,MATCH(T$348,$I$342:$I$345,0),MATCH(T$347,$J$341:$R$341,0))</f>
        <v>0</v>
      </c>
      <c r="U361" s="1013" cm="1">
        <f t="array" ref="U361">INDEX($H361:$K361,0,MATCH(U$348,$H$348:$K$348,0))*INDEX($J$342:$R$345,MATCH(U$348,$I$342:$I$345,0),MATCH(U$347,$J$341:$R$341,0))</f>
        <v>0</v>
      </c>
      <c r="V361" s="1013" cm="1">
        <f t="array" ref="V361">INDEX($H361:$K361,0,MATCH(V$348,$H$348:$K$348,0))*INDEX($J$342:$R$345,MATCH(V$348,$I$342:$I$345,0),MATCH(V$347,$J$341:$R$341,0))</f>
        <v>0</v>
      </c>
      <c r="W361" s="1013" cm="1">
        <f t="array" ref="W361">INDEX($H361:$K361,0,MATCH(W$348,$H$348:$K$348,0))*INDEX($J$342:$R$345,MATCH(W$348,$I$342:$I$345,0),MATCH(W$347,$J$341:$R$341,0))</f>
        <v>0</v>
      </c>
      <c r="X361" s="1013" cm="1">
        <f t="array" ref="X361">INDEX($H361:$K361,0,MATCH(X$348,$H$348:$K$348,0))*INDEX($J$342:$R$345,MATCH(X$348,$I$342:$I$345,0),MATCH(X$347,$J$341:$R$341,0))</f>
        <v>0</v>
      </c>
      <c r="Y361" s="1013" cm="1">
        <f t="array" ref="Y361">INDEX($H361:$K361,0,MATCH(Y$348,$H$348:$K$348,0))*INDEX($J$342:$R$345,MATCH(Y$348,$I$342:$I$345,0),MATCH(Y$347,$J$341:$R$341,0))</f>
        <v>0</v>
      </c>
      <c r="Z361" s="1013" cm="1">
        <f t="array" ref="Z361">INDEX($H361:$K361,0,MATCH(Z$348,$H$348:$K$348,0))*INDEX($J$342:$R$345,MATCH(Z$348,$I$342:$I$345,0),MATCH(Z$347,$J$341:$R$341,0))</f>
        <v>0</v>
      </c>
      <c r="AA361" s="1013" cm="1">
        <f t="array" ref="AA361">INDEX($H361:$K361,0,MATCH(AA$348,$H$348:$K$348,0))*INDEX($J$342:$R$345,MATCH(AA$348,$I$342:$I$345,0),MATCH(AA$347,$J$341:$R$341,0))</f>
        <v>0</v>
      </c>
      <c r="AB361" s="1013" cm="1">
        <f t="array" ref="AB361">INDEX($H361:$K361,0,MATCH(AB$348,$H$348:$K$348,0))*INDEX($J$342:$R$345,MATCH(AB$348,$I$342:$I$345,0),MATCH(AB$347,$J$341:$R$341,0))</f>
        <v>0</v>
      </c>
      <c r="AC361" s="1013" cm="1">
        <f t="array" ref="AC361">INDEX($H361:$K361,0,MATCH(AC$348,$H$348:$K$348,0))*INDEX($J$342:$R$345,MATCH(AC$348,$I$342:$I$345,0),MATCH(AC$347,$J$341:$R$341,0))</f>
        <v>0</v>
      </c>
      <c r="AD361" s="1013" cm="1">
        <f t="array" ref="AD361">INDEX($H361:$K361,0,MATCH(AD$348,$H$348:$K$348,0))*INDEX($J$342:$R$345,MATCH(AD$348,$I$342:$I$345,0),MATCH(AD$347,$J$341:$R$341,0))</f>
        <v>0</v>
      </c>
      <c r="AE361" s="1013" cm="1">
        <f t="array" ref="AE361">INDEX($H361:$K361,0,MATCH(AE$348,$H$348:$K$348,0))*INDEX($J$342:$R$345,MATCH(AE$348,$I$342:$I$345,0),MATCH(AE$347,$J$341:$R$341,0))</f>
        <v>0</v>
      </c>
      <c r="AF361" s="1013" cm="1">
        <f t="array" ref="AF361">INDEX($H361:$K361,0,MATCH(AF$348,$H$348:$K$348,0))*INDEX($J$342:$R$345,MATCH(AF$348,$I$342:$I$345,0),MATCH(AF$347,$J$341:$R$341,0))</f>
        <v>0</v>
      </c>
      <c r="AG361" s="1013" cm="1">
        <f t="array" ref="AG361">INDEX($H361:$K361,0,MATCH(AG$348,$H$348:$K$348,0))*INDEX($J$342:$R$345,MATCH(AG$348,$I$342:$I$345,0),MATCH(AG$347,$J$341:$R$341,0))</f>
        <v>0</v>
      </c>
      <c r="AH361" s="1013" cm="1">
        <f t="array" ref="AH361">INDEX($H361:$K361,0,MATCH(AH$348,$H$348:$K$348,0))*INDEX($J$342:$R$345,MATCH(AH$348,$I$342:$I$345,0),MATCH(AH$347,$J$341:$R$341,0))</f>
        <v>0</v>
      </c>
      <c r="AI361" s="1013" cm="1">
        <f t="array" ref="AI361">INDEX($H361:$K361,0,MATCH(AI$348,$H$348:$K$348,0))*INDEX($J$342:$R$345,MATCH(AI$348,$I$342:$I$345,0),MATCH(AI$347,$J$341:$R$341,0))</f>
        <v>0</v>
      </c>
      <c r="AJ361" s="1013" cm="1">
        <f t="array" ref="AJ361">INDEX($H361:$K361,0,MATCH(AJ$348,$H$348:$K$348,0))*INDEX($J$342:$R$345,MATCH(AJ$348,$I$342:$I$345,0),MATCH(AJ$347,$J$341:$R$341,0))</f>
        <v>0</v>
      </c>
      <c r="AK361" s="1013" cm="1">
        <f t="array" ref="AK361">INDEX($H361:$K361,0,MATCH(AK$348,$H$348:$K$348,0))*INDEX($J$342:$R$345,MATCH(AK$348,$I$342:$I$345,0),MATCH(AK$347,$J$341:$R$341,0))</f>
        <v>0</v>
      </c>
      <c r="AL361" s="1013" cm="1">
        <f t="array" ref="AL361">INDEX($H361:$K361,0,MATCH(AL$348,$H$348:$K$348,0))*INDEX($J$342:$R$345,MATCH(AL$348,$I$342:$I$345,0),MATCH(AL$347,$J$341:$R$341,0))</f>
        <v>0</v>
      </c>
      <c r="AM361" s="1013" cm="1">
        <f t="array" ref="AM361">INDEX($H361:$K361,0,MATCH(AM$348,$H$348:$K$348,0))*INDEX($J$342:$R$345,MATCH(AM$348,$I$342:$I$345,0),MATCH(AM$347,$J$341:$R$341,0))</f>
        <v>0</v>
      </c>
      <c r="AN361" s="1013" cm="1">
        <f t="array" ref="AN361">INDEX($H361:$K361,0,MATCH(AN$348,$H$348:$K$348,0))*INDEX($J$342:$R$345,MATCH(AN$348,$I$342:$I$345,0),MATCH(AN$347,$J$341:$R$341,0))</f>
        <v>0</v>
      </c>
      <c r="AO361" s="1013" cm="1">
        <f t="array" ref="AO361">INDEX($H361:$K361,0,MATCH(AO$348,$H$348:$K$348,0))*INDEX($J$342:$R$345,MATCH(AO$348,$I$342:$I$345,0),MATCH(AO$347,$J$341:$R$341,0))</f>
        <v>0</v>
      </c>
      <c r="AP361" s="1013" cm="1">
        <f t="array" ref="AP361">INDEX($H361:$K361,0,MATCH(AP$348,$H$348:$K$348,0))*INDEX($J$342:$R$345,MATCH(AP$348,$I$342:$I$345,0),MATCH(AP$347,$J$341:$R$341,0))</f>
        <v>0</v>
      </c>
      <c r="AQ361" s="1013" cm="1">
        <f t="array" ref="AQ361">INDEX($H361:$K361,0,MATCH(AQ$348,$H$348:$K$348,0))*INDEX($J$342:$R$345,MATCH(AQ$348,$I$342:$I$345,0),MATCH(AQ$347,$J$341:$R$341,0))</f>
        <v>0</v>
      </c>
      <c r="AR361" s="1013" cm="1">
        <f t="array" ref="AR361">INDEX($H361:$K361,0,MATCH(AR$348,$H$348:$K$348,0))*INDEX($J$342:$R$345,MATCH(AR$348,$I$342:$I$345,0),MATCH(AR$347,$J$341:$R$341,0))</f>
        <v>0</v>
      </c>
      <c r="AS361" s="1013" cm="1">
        <f t="array" ref="AS361">INDEX($H361:$K361,0,MATCH(AS$348,$H$348:$K$348,0))*INDEX($J$342:$R$345,MATCH(AS$348,$I$342:$I$345,0),MATCH(AS$347,$J$341:$R$341,0))</f>
        <v>0</v>
      </c>
      <c r="AT361" s="1013" cm="1">
        <f t="array" ref="AT361">INDEX($H361:$K361,0,MATCH(AT$348,$H$348:$K$348,0))*INDEX($J$342:$R$345,MATCH(AT$348,$I$342:$I$345,0),MATCH(AT$347,$J$341:$R$341,0))</f>
        <v>0</v>
      </c>
      <c r="AU361" s="1013"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8">
        <v>0</v>
      </c>
      <c r="I362" s="408">
        <v>0</v>
      </c>
      <c r="J362" s="408">
        <v>0</v>
      </c>
      <c r="K362" s="408">
        <v>0</v>
      </c>
      <c r="L362" s="1013" cm="1">
        <f t="array" ref="L362">INDEX($H362:$K362,0,MATCH(L$348,$H$348:$K$348,0))*INDEX($J$342:$R$345,MATCH(L$348,$I$342:$I$345,0),MATCH(L$347,$J$341:$R$341,0))</f>
        <v>0</v>
      </c>
      <c r="M362" s="1013" cm="1">
        <f t="array" ref="M362">INDEX($H362:$K362,0,MATCH(M$348,$H$348:$K$348,0))*INDEX($J$342:$R$345,MATCH(M$348,$I$342:$I$345,0),MATCH(M$347,$J$341:$R$341,0))</f>
        <v>0</v>
      </c>
      <c r="N362" s="1013" cm="1">
        <f t="array" ref="N362">INDEX($H362:$K362,0,MATCH(N$348,$H$348:$K$348,0))*INDEX($J$342:$R$345,MATCH(N$348,$I$342:$I$345,0),MATCH(N$347,$J$341:$R$341,0))</f>
        <v>0</v>
      </c>
      <c r="O362" s="1013" cm="1">
        <f t="array" ref="O362">INDEX($H362:$K362,0,MATCH(O$348,$H$348:$K$348,0))*INDEX($J$342:$R$345,MATCH(O$348,$I$342:$I$345,0),MATCH(O$347,$J$341:$R$341,0))</f>
        <v>0</v>
      </c>
      <c r="P362" s="1013" cm="1">
        <f t="array" ref="P362">INDEX($H362:$K362,0,MATCH(P$348,$H$348:$K$348,0))*INDEX($J$342:$R$345,MATCH(P$348,$I$342:$I$345,0),MATCH(P$347,$J$341:$R$341,0))</f>
        <v>0</v>
      </c>
      <c r="Q362" s="1013" cm="1">
        <f t="array" ref="Q362">INDEX($H362:$K362,0,MATCH(Q$348,$H$348:$K$348,0))*INDEX($J$342:$R$345,MATCH(Q$348,$I$342:$I$345,0),MATCH(Q$347,$J$341:$R$341,0))</f>
        <v>0</v>
      </c>
      <c r="R362" s="1013" cm="1">
        <f t="array" ref="R362">INDEX($H362:$K362,0,MATCH(R$348,$H$348:$K$348,0))*INDEX($J$342:$R$345,MATCH(R$348,$I$342:$I$345,0),MATCH(R$347,$J$341:$R$341,0))</f>
        <v>0</v>
      </c>
      <c r="S362" s="1013" cm="1">
        <f t="array" ref="S362">INDEX($H362:$K362,0,MATCH(S$348,$H$348:$K$348,0))*INDEX($J$342:$R$345,MATCH(S$348,$I$342:$I$345,0),MATCH(S$347,$J$341:$R$341,0))</f>
        <v>0</v>
      </c>
      <c r="T362" s="1013" cm="1">
        <f t="array" ref="T362">INDEX($H362:$K362,0,MATCH(T$348,$H$348:$K$348,0))*INDEX($J$342:$R$345,MATCH(T$348,$I$342:$I$345,0),MATCH(T$347,$J$341:$R$341,0))</f>
        <v>0</v>
      </c>
      <c r="U362" s="1013" cm="1">
        <f t="array" ref="U362">INDEX($H362:$K362,0,MATCH(U$348,$H$348:$K$348,0))*INDEX($J$342:$R$345,MATCH(U$348,$I$342:$I$345,0),MATCH(U$347,$J$341:$R$341,0))</f>
        <v>0</v>
      </c>
      <c r="V362" s="1013" cm="1">
        <f t="array" ref="V362">INDEX($H362:$K362,0,MATCH(V$348,$H$348:$K$348,0))*INDEX($J$342:$R$345,MATCH(V$348,$I$342:$I$345,0),MATCH(V$347,$J$341:$R$341,0))</f>
        <v>0</v>
      </c>
      <c r="W362" s="1013" cm="1">
        <f t="array" ref="W362">INDEX($H362:$K362,0,MATCH(W$348,$H$348:$K$348,0))*INDEX($J$342:$R$345,MATCH(W$348,$I$342:$I$345,0),MATCH(W$347,$J$341:$R$341,0))</f>
        <v>0</v>
      </c>
      <c r="X362" s="1013" cm="1">
        <f t="array" ref="X362">INDEX($H362:$K362,0,MATCH(X$348,$H$348:$K$348,0))*INDEX($J$342:$R$345,MATCH(X$348,$I$342:$I$345,0),MATCH(X$347,$J$341:$R$341,0))</f>
        <v>0</v>
      </c>
      <c r="Y362" s="1013" cm="1">
        <f t="array" ref="Y362">INDEX($H362:$K362,0,MATCH(Y$348,$H$348:$K$348,0))*INDEX($J$342:$R$345,MATCH(Y$348,$I$342:$I$345,0),MATCH(Y$347,$J$341:$R$341,0))</f>
        <v>0</v>
      </c>
      <c r="Z362" s="1013" cm="1">
        <f t="array" ref="Z362">INDEX($H362:$K362,0,MATCH(Z$348,$H$348:$K$348,0))*INDEX($J$342:$R$345,MATCH(Z$348,$I$342:$I$345,0),MATCH(Z$347,$J$341:$R$341,0))</f>
        <v>0</v>
      </c>
      <c r="AA362" s="1013" cm="1">
        <f t="array" ref="AA362">INDEX($H362:$K362,0,MATCH(AA$348,$H$348:$K$348,0))*INDEX($J$342:$R$345,MATCH(AA$348,$I$342:$I$345,0),MATCH(AA$347,$J$341:$R$341,0))</f>
        <v>0</v>
      </c>
      <c r="AB362" s="1013" cm="1">
        <f t="array" ref="AB362">INDEX($H362:$K362,0,MATCH(AB$348,$H$348:$K$348,0))*INDEX($J$342:$R$345,MATCH(AB$348,$I$342:$I$345,0),MATCH(AB$347,$J$341:$R$341,0))</f>
        <v>0</v>
      </c>
      <c r="AC362" s="1013" cm="1">
        <f t="array" ref="AC362">INDEX($H362:$K362,0,MATCH(AC$348,$H$348:$K$348,0))*INDEX($J$342:$R$345,MATCH(AC$348,$I$342:$I$345,0),MATCH(AC$347,$J$341:$R$341,0))</f>
        <v>0</v>
      </c>
      <c r="AD362" s="1013" cm="1">
        <f t="array" ref="AD362">INDEX($H362:$K362,0,MATCH(AD$348,$H$348:$K$348,0))*INDEX($J$342:$R$345,MATCH(AD$348,$I$342:$I$345,0),MATCH(AD$347,$J$341:$R$341,0))</f>
        <v>0</v>
      </c>
      <c r="AE362" s="1013" cm="1">
        <f t="array" ref="AE362">INDEX($H362:$K362,0,MATCH(AE$348,$H$348:$K$348,0))*INDEX($J$342:$R$345,MATCH(AE$348,$I$342:$I$345,0),MATCH(AE$347,$J$341:$R$341,0))</f>
        <v>0</v>
      </c>
      <c r="AF362" s="1013" cm="1">
        <f t="array" ref="AF362">INDEX($H362:$K362,0,MATCH(AF$348,$H$348:$K$348,0))*INDEX($J$342:$R$345,MATCH(AF$348,$I$342:$I$345,0),MATCH(AF$347,$J$341:$R$341,0))</f>
        <v>0</v>
      </c>
      <c r="AG362" s="1013" cm="1">
        <f t="array" ref="AG362">INDEX($H362:$K362,0,MATCH(AG$348,$H$348:$K$348,0))*INDEX($J$342:$R$345,MATCH(AG$348,$I$342:$I$345,0),MATCH(AG$347,$J$341:$R$341,0))</f>
        <v>0</v>
      </c>
      <c r="AH362" s="1013" cm="1">
        <f t="array" ref="AH362">INDEX($H362:$K362,0,MATCH(AH$348,$H$348:$K$348,0))*INDEX($J$342:$R$345,MATCH(AH$348,$I$342:$I$345,0),MATCH(AH$347,$J$341:$R$341,0))</f>
        <v>0</v>
      </c>
      <c r="AI362" s="1013" cm="1">
        <f t="array" ref="AI362">INDEX($H362:$K362,0,MATCH(AI$348,$H$348:$K$348,0))*INDEX($J$342:$R$345,MATCH(AI$348,$I$342:$I$345,0),MATCH(AI$347,$J$341:$R$341,0))</f>
        <v>0</v>
      </c>
      <c r="AJ362" s="1013" cm="1">
        <f t="array" ref="AJ362">INDEX($H362:$K362,0,MATCH(AJ$348,$H$348:$K$348,0))*INDEX($J$342:$R$345,MATCH(AJ$348,$I$342:$I$345,0),MATCH(AJ$347,$J$341:$R$341,0))</f>
        <v>0</v>
      </c>
      <c r="AK362" s="1013" cm="1">
        <f t="array" ref="AK362">INDEX($H362:$K362,0,MATCH(AK$348,$H$348:$K$348,0))*INDEX($J$342:$R$345,MATCH(AK$348,$I$342:$I$345,0),MATCH(AK$347,$J$341:$R$341,0))</f>
        <v>0</v>
      </c>
      <c r="AL362" s="1013" cm="1">
        <f t="array" ref="AL362">INDEX($H362:$K362,0,MATCH(AL$348,$H$348:$K$348,0))*INDEX($J$342:$R$345,MATCH(AL$348,$I$342:$I$345,0),MATCH(AL$347,$J$341:$R$341,0))</f>
        <v>0</v>
      </c>
      <c r="AM362" s="1013" cm="1">
        <f t="array" ref="AM362">INDEX($H362:$K362,0,MATCH(AM$348,$H$348:$K$348,0))*INDEX($J$342:$R$345,MATCH(AM$348,$I$342:$I$345,0),MATCH(AM$347,$J$341:$R$341,0))</f>
        <v>0</v>
      </c>
      <c r="AN362" s="1013" cm="1">
        <f t="array" ref="AN362">INDEX($H362:$K362,0,MATCH(AN$348,$H$348:$K$348,0))*INDEX($J$342:$R$345,MATCH(AN$348,$I$342:$I$345,0),MATCH(AN$347,$J$341:$R$341,0))</f>
        <v>0</v>
      </c>
      <c r="AO362" s="1013" cm="1">
        <f t="array" ref="AO362">INDEX($H362:$K362,0,MATCH(AO$348,$H$348:$K$348,0))*INDEX($J$342:$R$345,MATCH(AO$348,$I$342:$I$345,0),MATCH(AO$347,$J$341:$R$341,0))</f>
        <v>0</v>
      </c>
      <c r="AP362" s="1013" cm="1">
        <f t="array" ref="AP362">INDEX($H362:$K362,0,MATCH(AP$348,$H$348:$K$348,0))*INDEX($J$342:$R$345,MATCH(AP$348,$I$342:$I$345,0),MATCH(AP$347,$J$341:$R$341,0))</f>
        <v>0</v>
      </c>
      <c r="AQ362" s="1013" cm="1">
        <f t="array" ref="AQ362">INDEX($H362:$K362,0,MATCH(AQ$348,$H$348:$K$348,0))*INDEX($J$342:$R$345,MATCH(AQ$348,$I$342:$I$345,0),MATCH(AQ$347,$J$341:$R$341,0))</f>
        <v>0</v>
      </c>
      <c r="AR362" s="1013" cm="1">
        <f t="array" ref="AR362">INDEX($H362:$K362,0,MATCH(AR$348,$H$348:$K$348,0))*INDEX($J$342:$R$345,MATCH(AR$348,$I$342:$I$345,0),MATCH(AR$347,$J$341:$R$341,0))</f>
        <v>0</v>
      </c>
      <c r="AS362" s="1013" cm="1">
        <f t="array" ref="AS362">INDEX($H362:$K362,0,MATCH(AS$348,$H$348:$K$348,0))*INDEX($J$342:$R$345,MATCH(AS$348,$I$342:$I$345,0),MATCH(AS$347,$J$341:$R$341,0))</f>
        <v>0</v>
      </c>
      <c r="AT362" s="1013" cm="1">
        <f t="array" ref="AT362">INDEX($H362:$K362,0,MATCH(AT$348,$H$348:$K$348,0))*INDEX($J$342:$R$345,MATCH(AT$348,$I$342:$I$345,0),MATCH(AT$347,$J$341:$R$341,0))</f>
        <v>0</v>
      </c>
      <c r="AU362" s="1013"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8">
        <v>0</v>
      </c>
      <c r="I363" s="408">
        <v>0</v>
      </c>
      <c r="J363" s="408">
        <v>0</v>
      </c>
      <c r="K363" s="408">
        <v>0</v>
      </c>
      <c r="L363" s="1013" cm="1">
        <f t="array" ref="L363">INDEX($H363:$K363,0,MATCH(L$348,$H$348:$K$348,0))*INDEX($J$342:$R$345,MATCH(L$348,$I$342:$I$345,0),MATCH(L$347,$J$341:$R$341,0))</f>
        <v>0</v>
      </c>
      <c r="M363" s="1013" cm="1">
        <f t="array" ref="M363">INDEX($H363:$K363,0,MATCH(M$348,$H$348:$K$348,0))*INDEX($J$342:$R$345,MATCH(M$348,$I$342:$I$345,0),MATCH(M$347,$J$341:$R$341,0))</f>
        <v>0</v>
      </c>
      <c r="N363" s="1013" cm="1">
        <f t="array" ref="N363">INDEX($H363:$K363,0,MATCH(N$348,$H$348:$K$348,0))*INDEX($J$342:$R$345,MATCH(N$348,$I$342:$I$345,0),MATCH(N$347,$J$341:$R$341,0))</f>
        <v>0</v>
      </c>
      <c r="O363" s="1013" cm="1">
        <f t="array" ref="O363">INDEX($H363:$K363,0,MATCH(O$348,$H$348:$K$348,0))*INDEX($J$342:$R$345,MATCH(O$348,$I$342:$I$345,0),MATCH(O$347,$J$341:$R$341,0))</f>
        <v>0</v>
      </c>
      <c r="P363" s="1013" cm="1">
        <f t="array" ref="P363">INDEX($H363:$K363,0,MATCH(P$348,$H$348:$K$348,0))*INDEX($J$342:$R$345,MATCH(P$348,$I$342:$I$345,0),MATCH(P$347,$J$341:$R$341,0))</f>
        <v>0</v>
      </c>
      <c r="Q363" s="1013" cm="1">
        <f t="array" ref="Q363">INDEX($H363:$K363,0,MATCH(Q$348,$H$348:$K$348,0))*INDEX($J$342:$R$345,MATCH(Q$348,$I$342:$I$345,0),MATCH(Q$347,$J$341:$R$341,0))</f>
        <v>0</v>
      </c>
      <c r="R363" s="1013" cm="1">
        <f t="array" ref="R363">INDEX($H363:$K363,0,MATCH(R$348,$H$348:$K$348,0))*INDEX($J$342:$R$345,MATCH(R$348,$I$342:$I$345,0),MATCH(R$347,$J$341:$R$341,0))</f>
        <v>0</v>
      </c>
      <c r="S363" s="1013" cm="1">
        <f t="array" ref="S363">INDEX($H363:$K363,0,MATCH(S$348,$H$348:$K$348,0))*INDEX($J$342:$R$345,MATCH(S$348,$I$342:$I$345,0),MATCH(S$347,$J$341:$R$341,0))</f>
        <v>0</v>
      </c>
      <c r="T363" s="1013" cm="1">
        <f t="array" ref="T363">INDEX($H363:$K363,0,MATCH(T$348,$H$348:$K$348,0))*INDEX($J$342:$R$345,MATCH(T$348,$I$342:$I$345,0),MATCH(T$347,$J$341:$R$341,0))</f>
        <v>0</v>
      </c>
      <c r="U363" s="1013" cm="1">
        <f t="array" ref="U363">INDEX($H363:$K363,0,MATCH(U$348,$H$348:$K$348,0))*INDEX($J$342:$R$345,MATCH(U$348,$I$342:$I$345,0),MATCH(U$347,$J$341:$R$341,0))</f>
        <v>0</v>
      </c>
      <c r="V363" s="1013" cm="1">
        <f t="array" ref="V363">INDEX($H363:$K363,0,MATCH(V$348,$H$348:$K$348,0))*INDEX($J$342:$R$345,MATCH(V$348,$I$342:$I$345,0),MATCH(V$347,$J$341:$R$341,0))</f>
        <v>0</v>
      </c>
      <c r="W363" s="1013" cm="1">
        <f t="array" ref="W363">INDEX($H363:$K363,0,MATCH(W$348,$H$348:$K$348,0))*INDEX($J$342:$R$345,MATCH(W$348,$I$342:$I$345,0),MATCH(W$347,$J$341:$R$341,0))</f>
        <v>0</v>
      </c>
      <c r="X363" s="1013" cm="1">
        <f t="array" ref="X363">INDEX($H363:$K363,0,MATCH(X$348,$H$348:$K$348,0))*INDEX($J$342:$R$345,MATCH(X$348,$I$342:$I$345,0),MATCH(X$347,$J$341:$R$341,0))</f>
        <v>0</v>
      </c>
      <c r="Y363" s="1013" cm="1">
        <f t="array" ref="Y363">INDEX($H363:$K363,0,MATCH(Y$348,$H$348:$K$348,0))*INDEX($J$342:$R$345,MATCH(Y$348,$I$342:$I$345,0),MATCH(Y$347,$J$341:$R$341,0))</f>
        <v>0</v>
      </c>
      <c r="Z363" s="1013" cm="1">
        <f t="array" ref="Z363">INDEX($H363:$K363,0,MATCH(Z$348,$H$348:$K$348,0))*INDEX($J$342:$R$345,MATCH(Z$348,$I$342:$I$345,0),MATCH(Z$347,$J$341:$R$341,0))</f>
        <v>0</v>
      </c>
      <c r="AA363" s="1013" cm="1">
        <f t="array" ref="AA363">INDEX($H363:$K363,0,MATCH(AA$348,$H$348:$K$348,0))*INDEX($J$342:$R$345,MATCH(AA$348,$I$342:$I$345,0),MATCH(AA$347,$J$341:$R$341,0))</f>
        <v>0</v>
      </c>
      <c r="AB363" s="1013" cm="1">
        <f t="array" ref="AB363">INDEX($H363:$K363,0,MATCH(AB$348,$H$348:$K$348,0))*INDEX($J$342:$R$345,MATCH(AB$348,$I$342:$I$345,0),MATCH(AB$347,$J$341:$R$341,0))</f>
        <v>0</v>
      </c>
      <c r="AC363" s="1013" cm="1">
        <f t="array" ref="AC363">INDEX($H363:$K363,0,MATCH(AC$348,$H$348:$K$348,0))*INDEX($J$342:$R$345,MATCH(AC$348,$I$342:$I$345,0),MATCH(AC$347,$J$341:$R$341,0))</f>
        <v>0</v>
      </c>
      <c r="AD363" s="1013" cm="1">
        <f t="array" ref="AD363">INDEX($H363:$K363,0,MATCH(AD$348,$H$348:$K$348,0))*INDEX($J$342:$R$345,MATCH(AD$348,$I$342:$I$345,0),MATCH(AD$347,$J$341:$R$341,0))</f>
        <v>0</v>
      </c>
      <c r="AE363" s="1013" cm="1">
        <f t="array" ref="AE363">INDEX($H363:$K363,0,MATCH(AE$348,$H$348:$K$348,0))*INDEX($J$342:$R$345,MATCH(AE$348,$I$342:$I$345,0),MATCH(AE$347,$J$341:$R$341,0))</f>
        <v>0</v>
      </c>
      <c r="AF363" s="1013" cm="1">
        <f t="array" ref="AF363">INDEX($H363:$K363,0,MATCH(AF$348,$H$348:$K$348,0))*INDEX($J$342:$R$345,MATCH(AF$348,$I$342:$I$345,0),MATCH(AF$347,$J$341:$R$341,0))</f>
        <v>0</v>
      </c>
      <c r="AG363" s="1013" cm="1">
        <f t="array" ref="AG363">INDEX($H363:$K363,0,MATCH(AG$348,$H$348:$K$348,0))*INDEX($J$342:$R$345,MATCH(AG$348,$I$342:$I$345,0),MATCH(AG$347,$J$341:$R$341,0))</f>
        <v>0</v>
      </c>
      <c r="AH363" s="1013" cm="1">
        <f t="array" ref="AH363">INDEX($H363:$K363,0,MATCH(AH$348,$H$348:$K$348,0))*INDEX($J$342:$R$345,MATCH(AH$348,$I$342:$I$345,0),MATCH(AH$347,$J$341:$R$341,0))</f>
        <v>0</v>
      </c>
      <c r="AI363" s="1013" cm="1">
        <f t="array" ref="AI363">INDEX($H363:$K363,0,MATCH(AI$348,$H$348:$K$348,0))*INDEX($J$342:$R$345,MATCH(AI$348,$I$342:$I$345,0),MATCH(AI$347,$J$341:$R$341,0))</f>
        <v>0</v>
      </c>
      <c r="AJ363" s="1013" cm="1">
        <f t="array" ref="AJ363">INDEX($H363:$K363,0,MATCH(AJ$348,$H$348:$K$348,0))*INDEX($J$342:$R$345,MATCH(AJ$348,$I$342:$I$345,0),MATCH(AJ$347,$J$341:$R$341,0))</f>
        <v>0</v>
      </c>
      <c r="AK363" s="1013" cm="1">
        <f t="array" ref="AK363">INDEX($H363:$K363,0,MATCH(AK$348,$H$348:$K$348,0))*INDEX($J$342:$R$345,MATCH(AK$348,$I$342:$I$345,0),MATCH(AK$347,$J$341:$R$341,0))</f>
        <v>0</v>
      </c>
      <c r="AL363" s="1013" cm="1">
        <f t="array" ref="AL363">INDEX($H363:$K363,0,MATCH(AL$348,$H$348:$K$348,0))*INDEX($J$342:$R$345,MATCH(AL$348,$I$342:$I$345,0),MATCH(AL$347,$J$341:$R$341,0))</f>
        <v>0</v>
      </c>
      <c r="AM363" s="1013" cm="1">
        <f t="array" ref="AM363">INDEX($H363:$K363,0,MATCH(AM$348,$H$348:$K$348,0))*INDEX($J$342:$R$345,MATCH(AM$348,$I$342:$I$345,0),MATCH(AM$347,$J$341:$R$341,0))</f>
        <v>0</v>
      </c>
      <c r="AN363" s="1013" cm="1">
        <f t="array" ref="AN363">INDEX($H363:$K363,0,MATCH(AN$348,$H$348:$K$348,0))*INDEX($J$342:$R$345,MATCH(AN$348,$I$342:$I$345,0),MATCH(AN$347,$J$341:$R$341,0))</f>
        <v>0</v>
      </c>
      <c r="AO363" s="1013" cm="1">
        <f t="array" ref="AO363">INDEX($H363:$K363,0,MATCH(AO$348,$H$348:$K$348,0))*INDEX($J$342:$R$345,MATCH(AO$348,$I$342:$I$345,0),MATCH(AO$347,$J$341:$R$341,0))</f>
        <v>0</v>
      </c>
      <c r="AP363" s="1013" cm="1">
        <f t="array" ref="AP363">INDEX($H363:$K363,0,MATCH(AP$348,$H$348:$K$348,0))*INDEX($J$342:$R$345,MATCH(AP$348,$I$342:$I$345,0),MATCH(AP$347,$J$341:$R$341,0))</f>
        <v>0</v>
      </c>
      <c r="AQ363" s="1013" cm="1">
        <f t="array" ref="AQ363">INDEX($H363:$K363,0,MATCH(AQ$348,$H$348:$K$348,0))*INDEX($J$342:$R$345,MATCH(AQ$348,$I$342:$I$345,0),MATCH(AQ$347,$J$341:$R$341,0))</f>
        <v>0</v>
      </c>
      <c r="AR363" s="1013" cm="1">
        <f t="array" ref="AR363">INDEX($H363:$K363,0,MATCH(AR$348,$H$348:$K$348,0))*INDEX($J$342:$R$345,MATCH(AR$348,$I$342:$I$345,0),MATCH(AR$347,$J$341:$R$341,0))</f>
        <v>0</v>
      </c>
      <c r="AS363" s="1013" cm="1">
        <f t="array" ref="AS363">INDEX($H363:$K363,0,MATCH(AS$348,$H$348:$K$348,0))*INDEX($J$342:$R$345,MATCH(AS$348,$I$342:$I$345,0),MATCH(AS$347,$J$341:$R$341,0))</f>
        <v>0</v>
      </c>
      <c r="AT363" s="1013" cm="1">
        <f t="array" ref="AT363">INDEX($H363:$K363,0,MATCH(AT$348,$H$348:$K$348,0))*INDEX($J$342:$R$345,MATCH(AT$348,$I$342:$I$345,0),MATCH(AT$347,$J$341:$R$341,0))</f>
        <v>0</v>
      </c>
      <c r="AU363" s="1013"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8">
        <v>0</v>
      </c>
      <c r="I364" s="408">
        <v>0</v>
      </c>
      <c r="J364" s="408">
        <v>0</v>
      </c>
      <c r="K364" s="408">
        <v>0</v>
      </c>
      <c r="L364" s="1013" cm="1">
        <f t="array" ref="L364">INDEX($H364:$K364,0,MATCH(L$348,$H$348:$K$348,0))*INDEX($J$342:$R$345,MATCH(L$348,$I$342:$I$345,0),MATCH(L$347,$J$341:$R$341,0))</f>
        <v>0</v>
      </c>
      <c r="M364" s="1013" cm="1">
        <f t="array" ref="M364">INDEX($H364:$K364,0,MATCH(M$348,$H$348:$K$348,0))*INDEX($J$342:$R$345,MATCH(M$348,$I$342:$I$345,0),MATCH(M$347,$J$341:$R$341,0))</f>
        <v>0</v>
      </c>
      <c r="N364" s="1013" cm="1">
        <f t="array" ref="N364">INDEX($H364:$K364,0,MATCH(N$348,$H$348:$K$348,0))*INDEX($J$342:$R$345,MATCH(N$348,$I$342:$I$345,0),MATCH(N$347,$J$341:$R$341,0))</f>
        <v>0</v>
      </c>
      <c r="O364" s="1013" cm="1">
        <f t="array" ref="O364">INDEX($H364:$K364,0,MATCH(O$348,$H$348:$K$348,0))*INDEX($J$342:$R$345,MATCH(O$348,$I$342:$I$345,0),MATCH(O$347,$J$341:$R$341,0))</f>
        <v>0</v>
      </c>
      <c r="P364" s="1013" cm="1">
        <f t="array" ref="P364">INDEX($H364:$K364,0,MATCH(P$348,$H$348:$K$348,0))*INDEX($J$342:$R$345,MATCH(P$348,$I$342:$I$345,0),MATCH(P$347,$J$341:$R$341,0))</f>
        <v>0</v>
      </c>
      <c r="Q364" s="1013" cm="1">
        <f t="array" ref="Q364">INDEX($H364:$K364,0,MATCH(Q$348,$H$348:$K$348,0))*INDEX($J$342:$R$345,MATCH(Q$348,$I$342:$I$345,0),MATCH(Q$347,$J$341:$R$341,0))</f>
        <v>0</v>
      </c>
      <c r="R364" s="1013" cm="1">
        <f t="array" ref="R364">INDEX($H364:$K364,0,MATCH(R$348,$H$348:$K$348,0))*INDEX($J$342:$R$345,MATCH(R$348,$I$342:$I$345,0),MATCH(R$347,$J$341:$R$341,0))</f>
        <v>0</v>
      </c>
      <c r="S364" s="1013" cm="1">
        <f t="array" ref="S364">INDEX($H364:$K364,0,MATCH(S$348,$H$348:$K$348,0))*INDEX($J$342:$R$345,MATCH(S$348,$I$342:$I$345,0),MATCH(S$347,$J$341:$R$341,0))</f>
        <v>0</v>
      </c>
      <c r="T364" s="1013" cm="1">
        <f t="array" ref="T364">INDEX($H364:$K364,0,MATCH(T$348,$H$348:$K$348,0))*INDEX($J$342:$R$345,MATCH(T$348,$I$342:$I$345,0),MATCH(T$347,$J$341:$R$341,0))</f>
        <v>0</v>
      </c>
      <c r="U364" s="1013" cm="1">
        <f t="array" ref="U364">INDEX($H364:$K364,0,MATCH(U$348,$H$348:$K$348,0))*INDEX($J$342:$R$345,MATCH(U$348,$I$342:$I$345,0),MATCH(U$347,$J$341:$R$341,0))</f>
        <v>0</v>
      </c>
      <c r="V364" s="1013" cm="1">
        <f t="array" ref="V364">INDEX($H364:$K364,0,MATCH(V$348,$H$348:$K$348,0))*INDEX($J$342:$R$345,MATCH(V$348,$I$342:$I$345,0),MATCH(V$347,$J$341:$R$341,0))</f>
        <v>0</v>
      </c>
      <c r="W364" s="1013" cm="1">
        <f t="array" ref="W364">INDEX($H364:$K364,0,MATCH(W$348,$H$348:$K$348,0))*INDEX($J$342:$R$345,MATCH(W$348,$I$342:$I$345,0),MATCH(W$347,$J$341:$R$341,0))</f>
        <v>0</v>
      </c>
      <c r="X364" s="1013" cm="1">
        <f t="array" ref="X364">INDEX($H364:$K364,0,MATCH(X$348,$H$348:$K$348,0))*INDEX($J$342:$R$345,MATCH(X$348,$I$342:$I$345,0),MATCH(X$347,$J$341:$R$341,0))</f>
        <v>0</v>
      </c>
      <c r="Y364" s="1013" cm="1">
        <f t="array" ref="Y364">INDEX($H364:$K364,0,MATCH(Y$348,$H$348:$K$348,0))*INDEX($J$342:$R$345,MATCH(Y$348,$I$342:$I$345,0),MATCH(Y$347,$J$341:$R$341,0))</f>
        <v>0</v>
      </c>
      <c r="Z364" s="1013" cm="1">
        <f t="array" ref="Z364">INDEX($H364:$K364,0,MATCH(Z$348,$H$348:$K$348,0))*INDEX($J$342:$R$345,MATCH(Z$348,$I$342:$I$345,0),MATCH(Z$347,$J$341:$R$341,0))</f>
        <v>0</v>
      </c>
      <c r="AA364" s="1013" cm="1">
        <f t="array" ref="AA364">INDEX($H364:$K364,0,MATCH(AA$348,$H$348:$K$348,0))*INDEX($J$342:$R$345,MATCH(AA$348,$I$342:$I$345,0),MATCH(AA$347,$J$341:$R$341,0))</f>
        <v>0</v>
      </c>
      <c r="AB364" s="1013" cm="1">
        <f t="array" ref="AB364">INDEX($H364:$K364,0,MATCH(AB$348,$H$348:$K$348,0))*INDEX($J$342:$R$345,MATCH(AB$348,$I$342:$I$345,0),MATCH(AB$347,$J$341:$R$341,0))</f>
        <v>0</v>
      </c>
      <c r="AC364" s="1013" cm="1">
        <f t="array" ref="AC364">INDEX($H364:$K364,0,MATCH(AC$348,$H$348:$K$348,0))*INDEX($J$342:$R$345,MATCH(AC$348,$I$342:$I$345,0),MATCH(AC$347,$J$341:$R$341,0))</f>
        <v>0</v>
      </c>
      <c r="AD364" s="1013" cm="1">
        <f t="array" ref="AD364">INDEX($H364:$K364,0,MATCH(AD$348,$H$348:$K$348,0))*INDEX($J$342:$R$345,MATCH(AD$348,$I$342:$I$345,0),MATCH(AD$347,$J$341:$R$341,0))</f>
        <v>0</v>
      </c>
      <c r="AE364" s="1013" cm="1">
        <f t="array" ref="AE364">INDEX($H364:$K364,0,MATCH(AE$348,$H$348:$K$348,0))*INDEX($J$342:$R$345,MATCH(AE$348,$I$342:$I$345,0),MATCH(AE$347,$J$341:$R$341,0))</f>
        <v>0</v>
      </c>
      <c r="AF364" s="1013" cm="1">
        <f t="array" ref="AF364">INDEX($H364:$K364,0,MATCH(AF$348,$H$348:$K$348,0))*INDEX($J$342:$R$345,MATCH(AF$348,$I$342:$I$345,0),MATCH(AF$347,$J$341:$R$341,0))</f>
        <v>0</v>
      </c>
      <c r="AG364" s="1013" cm="1">
        <f t="array" ref="AG364">INDEX($H364:$K364,0,MATCH(AG$348,$H$348:$K$348,0))*INDEX($J$342:$R$345,MATCH(AG$348,$I$342:$I$345,0),MATCH(AG$347,$J$341:$R$341,0))</f>
        <v>0</v>
      </c>
      <c r="AH364" s="1013" cm="1">
        <f t="array" ref="AH364">INDEX($H364:$K364,0,MATCH(AH$348,$H$348:$K$348,0))*INDEX($J$342:$R$345,MATCH(AH$348,$I$342:$I$345,0),MATCH(AH$347,$J$341:$R$341,0))</f>
        <v>0</v>
      </c>
      <c r="AI364" s="1013" cm="1">
        <f t="array" ref="AI364">INDEX($H364:$K364,0,MATCH(AI$348,$H$348:$K$348,0))*INDEX($J$342:$R$345,MATCH(AI$348,$I$342:$I$345,0),MATCH(AI$347,$J$341:$R$341,0))</f>
        <v>0</v>
      </c>
      <c r="AJ364" s="1013" cm="1">
        <f t="array" ref="AJ364">INDEX($H364:$K364,0,MATCH(AJ$348,$H$348:$K$348,0))*INDEX($J$342:$R$345,MATCH(AJ$348,$I$342:$I$345,0),MATCH(AJ$347,$J$341:$R$341,0))</f>
        <v>0</v>
      </c>
      <c r="AK364" s="1013" cm="1">
        <f t="array" ref="AK364">INDEX($H364:$K364,0,MATCH(AK$348,$H$348:$K$348,0))*INDEX($J$342:$R$345,MATCH(AK$348,$I$342:$I$345,0),MATCH(AK$347,$J$341:$R$341,0))</f>
        <v>0</v>
      </c>
      <c r="AL364" s="1013" cm="1">
        <f t="array" ref="AL364">INDEX($H364:$K364,0,MATCH(AL$348,$H$348:$K$348,0))*INDEX($J$342:$R$345,MATCH(AL$348,$I$342:$I$345,0),MATCH(AL$347,$J$341:$R$341,0))</f>
        <v>0</v>
      </c>
      <c r="AM364" s="1013" cm="1">
        <f t="array" ref="AM364">INDEX($H364:$K364,0,MATCH(AM$348,$H$348:$K$348,0))*INDEX($J$342:$R$345,MATCH(AM$348,$I$342:$I$345,0),MATCH(AM$347,$J$341:$R$341,0))</f>
        <v>0</v>
      </c>
      <c r="AN364" s="1013" cm="1">
        <f t="array" ref="AN364">INDEX($H364:$K364,0,MATCH(AN$348,$H$348:$K$348,0))*INDEX($J$342:$R$345,MATCH(AN$348,$I$342:$I$345,0),MATCH(AN$347,$J$341:$R$341,0))</f>
        <v>0</v>
      </c>
      <c r="AO364" s="1013" cm="1">
        <f t="array" ref="AO364">INDEX($H364:$K364,0,MATCH(AO$348,$H$348:$K$348,0))*INDEX($J$342:$R$345,MATCH(AO$348,$I$342:$I$345,0),MATCH(AO$347,$J$341:$R$341,0))</f>
        <v>0</v>
      </c>
      <c r="AP364" s="1013" cm="1">
        <f t="array" ref="AP364">INDEX($H364:$K364,0,MATCH(AP$348,$H$348:$K$348,0))*INDEX($J$342:$R$345,MATCH(AP$348,$I$342:$I$345,0),MATCH(AP$347,$J$341:$R$341,0))</f>
        <v>0</v>
      </c>
      <c r="AQ364" s="1013" cm="1">
        <f t="array" ref="AQ364">INDEX($H364:$K364,0,MATCH(AQ$348,$H$348:$K$348,0))*INDEX($J$342:$R$345,MATCH(AQ$348,$I$342:$I$345,0),MATCH(AQ$347,$J$341:$R$341,0))</f>
        <v>0</v>
      </c>
      <c r="AR364" s="1013" cm="1">
        <f t="array" ref="AR364">INDEX($H364:$K364,0,MATCH(AR$348,$H$348:$K$348,0))*INDEX($J$342:$R$345,MATCH(AR$348,$I$342:$I$345,0),MATCH(AR$347,$J$341:$R$341,0))</f>
        <v>0</v>
      </c>
      <c r="AS364" s="1013" cm="1">
        <f t="array" ref="AS364">INDEX($H364:$K364,0,MATCH(AS$348,$H$348:$K$348,0))*INDEX($J$342:$R$345,MATCH(AS$348,$I$342:$I$345,0),MATCH(AS$347,$J$341:$R$341,0))</f>
        <v>0</v>
      </c>
      <c r="AT364" s="1013" cm="1">
        <f t="array" ref="AT364">INDEX($H364:$K364,0,MATCH(AT$348,$H$348:$K$348,0))*INDEX($J$342:$R$345,MATCH(AT$348,$I$342:$I$345,0),MATCH(AT$347,$J$341:$R$341,0))</f>
        <v>0</v>
      </c>
      <c r="AU364" s="1013"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8">
        <v>0</v>
      </c>
      <c r="I365" s="408">
        <v>0</v>
      </c>
      <c r="J365" s="408">
        <v>0</v>
      </c>
      <c r="K365" s="408">
        <v>0</v>
      </c>
      <c r="L365" s="1013" cm="1">
        <f t="array" ref="L365">INDEX($H365:$K365,0,MATCH(L$348,$H$348:$K$348,0))*INDEX($J$342:$R$345,MATCH(L$348,$I$342:$I$345,0),MATCH(L$347,$J$341:$R$341,0))</f>
        <v>0</v>
      </c>
      <c r="M365" s="1013" cm="1">
        <f t="array" ref="M365">INDEX($H365:$K365,0,MATCH(M$348,$H$348:$K$348,0))*INDEX($J$342:$R$345,MATCH(M$348,$I$342:$I$345,0),MATCH(M$347,$J$341:$R$341,0))</f>
        <v>0</v>
      </c>
      <c r="N365" s="1013" cm="1">
        <f t="array" ref="N365">INDEX($H365:$K365,0,MATCH(N$348,$H$348:$K$348,0))*INDEX($J$342:$R$345,MATCH(N$348,$I$342:$I$345,0),MATCH(N$347,$J$341:$R$341,0))</f>
        <v>0</v>
      </c>
      <c r="O365" s="1013" cm="1">
        <f t="array" ref="O365">INDEX($H365:$K365,0,MATCH(O$348,$H$348:$K$348,0))*INDEX($J$342:$R$345,MATCH(O$348,$I$342:$I$345,0),MATCH(O$347,$J$341:$R$341,0))</f>
        <v>0</v>
      </c>
      <c r="P365" s="1013" cm="1">
        <f t="array" ref="P365">INDEX($H365:$K365,0,MATCH(P$348,$H$348:$K$348,0))*INDEX($J$342:$R$345,MATCH(P$348,$I$342:$I$345,0),MATCH(P$347,$J$341:$R$341,0))</f>
        <v>0</v>
      </c>
      <c r="Q365" s="1013" cm="1">
        <f t="array" ref="Q365">INDEX($H365:$K365,0,MATCH(Q$348,$H$348:$K$348,0))*INDEX($J$342:$R$345,MATCH(Q$348,$I$342:$I$345,0),MATCH(Q$347,$J$341:$R$341,0))</f>
        <v>0</v>
      </c>
      <c r="R365" s="1013" cm="1">
        <f t="array" ref="R365">INDEX($H365:$K365,0,MATCH(R$348,$H$348:$K$348,0))*INDEX($J$342:$R$345,MATCH(R$348,$I$342:$I$345,0),MATCH(R$347,$J$341:$R$341,0))</f>
        <v>0</v>
      </c>
      <c r="S365" s="1013" cm="1">
        <f t="array" ref="S365">INDEX($H365:$K365,0,MATCH(S$348,$H$348:$K$348,0))*INDEX($J$342:$R$345,MATCH(S$348,$I$342:$I$345,0),MATCH(S$347,$J$341:$R$341,0))</f>
        <v>0</v>
      </c>
      <c r="T365" s="1013" cm="1">
        <f t="array" ref="T365">INDEX($H365:$K365,0,MATCH(T$348,$H$348:$K$348,0))*INDEX($J$342:$R$345,MATCH(T$348,$I$342:$I$345,0),MATCH(T$347,$J$341:$R$341,0))</f>
        <v>0</v>
      </c>
      <c r="U365" s="1013" cm="1">
        <f t="array" ref="U365">INDEX($H365:$K365,0,MATCH(U$348,$H$348:$K$348,0))*INDEX($J$342:$R$345,MATCH(U$348,$I$342:$I$345,0),MATCH(U$347,$J$341:$R$341,0))</f>
        <v>0</v>
      </c>
      <c r="V365" s="1013" cm="1">
        <f t="array" ref="V365">INDEX($H365:$K365,0,MATCH(V$348,$H$348:$K$348,0))*INDEX($J$342:$R$345,MATCH(V$348,$I$342:$I$345,0),MATCH(V$347,$J$341:$R$341,0))</f>
        <v>0</v>
      </c>
      <c r="W365" s="1013" cm="1">
        <f t="array" ref="W365">INDEX($H365:$K365,0,MATCH(W$348,$H$348:$K$348,0))*INDEX($J$342:$R$345,MATCH(W$348,$I$342:$I$345,0),MATCH(W$347,$J$341:$R$341,0))</f>
        <v>0</v>
      </c>
      <c r="X365" s="1013" cm="1">
        <f t="array" ref="X365">INDEX($H365:$K365,0,MATCH(X$348,$H$348:$K$348,0))*INDEX($J$342:$R$345,MATCH(X$348,$I$342:$I$345,0),MATCH(X$347,$J$341:$R$341,0))</f>
        <v>0</v>
      </c>
      <c r="Y365" s="1013" cm="1">
        <f t="array" ref="Y365">INDEX($H365:$K365,0,MATCH(Y$348,$H$348:$K$348,0))*INDEX($J$342:$R$345,MATCH(Y$348,$I$342:$I$345,0),MATCH(Y$347,$J$341:$R$341,0))</f>
        <v>0</v>
      </c>
      <c r="Z365" s="1013" cm="1">
        <f t="array" ref="Z365">INDEX($H365:$K365,0,MATCH(Z$348,$H$348:$K$348,0))*INDEX($J$342:$R$345,MATCH(Z$348,$I$342:$I$345,0),MATCH(Z$347,$J$341:$R$341,0))</f>
        <v>0</v>
      </c>
      <c r="AA365" s="1013" cm="1">
        <f t="array" ref="AA365">INDEX($H365:$K365,0,MATCH(AA$348,$H$348:$K$348,0))*INDEX($J$342:$R$345,MATCH(AA$348,$I$342:$I$345,0),MATCH(AA$347,$J$341:$R$341,0))</f>
        <v>0</v>
      </c>
      <c r="AB365" s="1013" cm="1">
        <f t="array" ref="AB365">INDEX($H365:$K365,0,MATCH(AB$348,$H$348:$K$348,0))*INDEX($J$342:$R$345,MATCH(AB$348,$I$342:$I$345,0),MATCH(AB$347,$J$341:$R$341,0))</f>
        <v>0</v>
      </c>
      <c r="AC365" s="1013" cm="1">
        <f t="array" ref="AC365">INDEX($H365:$K365,0,MATCH(AC$348,$H$348:$K$348,0))*INDEX($J$342:$R$345,MATCH(AC$348,$I$342:$I$345,0),MATCH(AC$347,$J$341:$R$341,0))</f>
        <v>0</v>
      </c>
      <c r="AD365" s="1013" cm="1">
        <f t="array" ref="AD365">INDEX($H365:$K365,0,MATCH(AD$348,$H$348:$K$348,0))*INDEX($J$342:$R$345,MATCH(AD$348,$I$342:$I$345,0),MATCH(AD$347,$J$341:$R$341,0))</f>
        <v>0</v>
      </c>
      <c r="AE365" s="1013" cm="1">
        <f t="array" ref="AE365">INDEX($H365:$K365,0,MATCH(AE$348,$H$348:$K$348,0))*INDEX($J$342:$R$345,MATCH(AE$348,$I$342:$I$345,0),MATCH(AE$347,$J$341:$R$341,0))</f>
        <v>0</v>
      </c>
      <c r="AF365" s="1013" cm="1">
        <f t="array" ref="AF365">INDEX($H365:$K365,0,MATCH(AF$348,$H$348:$K$348,0))*INDEX($J$342:$R$345,MATCH(AF$348,$I$342:$I$345,0),MATCH(AF$347,$J$341:$R$341,0))</f>
        <v>0</v>
      </c>
      <c r="AG365" s="1013" cm="1">
        <f t="array" ref="AG365">INDEX($H365:$K365,0,MATCH(AG$348,$H$348:$K$348,0))*INDEX($J$342:$R$345,MATCH(AG$348,$I$342:$I$345,0),MATCH(AG$347,$J$341:$R$341,0))</f>
        <v>0</v>
      </c>
      <c r="AH365" s="1013" cm="1">
        <f t="array" ref="AH365">INDEX($H365:$K365,0,MATCH(AH$348,$H$348:$K$348,0))*INDEX($J$342:$R$345,MATCH(AH$348,$I$342:$I$345,0),MATCH(AH$347,$J$341:$R$341,0))</f>
        <v>0</v>
      </c>
      <c r="AI365" s="1013" cm="1">
        <f t="array" ref="AI365">INDEX($H365:$K365,0,MATCH(AI$348,$H$348:$K$348,0))*INDEX($J$342:$R$345,MATCH(AI$348,$I$342:$I$345,0),MATCH(AI$347,$J$341:$R$341,0))</f>
        <v>0</v>
      </c>
      <c r="AJ365" s="1013" cm="1">
        <f t="array" ref="AJ365">INDEX($H365:$K365,0,MATCH(AJ$348,$H$348:$K$348,0))*INDEX($J$342:$R$345,MATCH(AJ$348,$I$342:$I$345,0),MATCH(AJ$347,$J$341:$R$341,0))</f>
        <v>0</v>
      </c>
      <c r="AK365" s="1013" cm="1">
        <f t="array" ref="AK365">INDEX($H365:$K365,0,MATCH(AK$348,$H$348:$K$348,0))*INDEX($J$342:$R$345,MATCH(AK$348,$I$342:$I$345,0),MATCH(AK$347,$J$341:$R$341,0))</f>
        <v>0</v>
      </c>
      <c r="AL365" s="1013" cm="1">
        <f t="array" ref="AL365">INDEX($H365:$K365,0,MATCH(AL$348,$H$348:$K$348,0))*INDEX($J$342:$R$345,MATCH(AL$348,$I$342:$I$345,0),MATCH(AL$347,$J$341:$R$341,0))</f>
        <v>0</v>
      </c>
      <c r="AM365" s="1013" cm="1">
        <f t="array" ref="AM365">INDEX($H365:$K365,0,MATCH(AM$348,$H$348:$K$348,0))*INDEX($J$342:$R$345,MATCH(AM$348,$I$342:$I$345,0),MATCH(AM$347,$J$341:$R$341,0))</f>
        <v>0</v>
      </c>
      <c r="AN365" s="1013" cm="1">
        <f t="array" ref="AN365">INDEX($H365:$K365,0,MATCH(AN$348,$H$348:$K$348,0))*INDEX($J$342:$R$345,MATCH(AN$348,$I$342:$I$345,0),MATCH(AN$347,$J$341:$R$341,0))</f>
        <v>0</v>
      </c>
      <c r="AO365" s="1013" cm="1">
        <f t="array" ref="AO365">INDEX($H365:$K365,0,MATCH(AO$348,$H$348:$K$348,0))*INDEX($J$342:$R$345,MATCH(AO$348,$I$342:$I$345,0),MATCH(AO$347,$J$341:$R$341,0))</f>
        <v>0</v>
      </c>
      <c r="AP365" s="1013" cm="1">
        <f t="array" ref="AP365">INDEX($H365:$K365,0,MATCH(AP$348,$H$348:$K$348,0))*INDEX($J$342:$R$345,MATCH(AP$348,$I$342:$I$345,0),MATCH(AP$347,$J$341:$R$341,0))</f>
        <v>0</v>
      </c>
      <c r="AQ365" s="1013" cm="1">
        <f t="array" ref="AQ365">INDEX($H365:$K365,0,MATCH(AQ$348,$H$348:$K$348,0))*INDEX($J$342:$R$345,MATCH(AQ$348,$I$342:$I$345,0),MATCH(AQ$347,$J$341:$R$341,0))</f>
        <v>0</v>
      </c>
      <c r="AR365" s="1013" cm="1">
        <f t="array" ref="AR365">INDEX($H365:$K365,0,MATCH(AR$348,$H$348:$K$348,0))*INDEX($J$342:$R$345,MATCH(AR$348,$I$342:$I$345,0),MATCH(AR$347,$J$341:$R$341,0))</f>
        <v>0</v>
      </c>
      <c r="AS365" s="1013" cm="1">
        <f t="array" ref="AS365">INDEX($H365:$K365,0,MATCH(AS$348,$H$348:$K$348,0))*INDEX($J$342:$R$345,MATCH(AS$348,$I$342:$I$345,0),MATCH(AS$347,$J$341:$R$341,0))</f>
        <v>0</v>
      </c>
      <c r="AT365" s="1013" cm="1">
        <f t="array" ref="AT365">INDEX($H365:$K365,0,MATCH(AT$348,$H$348:$K$348,0))*INDEX($J$342:$R$345,MATCH(AT$348,$I$342:$I$345,0),MATCH(AT$347,$J$341:$R$341,0))</f>
        <v>0</v>
      </c>
      <c r="AU365" s="1013"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8">
        <v>0</v>
      </c>
      <c r="I366" s="408">
        <v>0</v>
      </c>
      <c r="J366" s="408">
        <v>0</v>
      </c>
      <c r="K366" s="408">
        <v>0</v>
      </c>
      <c r="L366" s="1013" cm="1">
        <f t="array" ref="L366">INDEX($H366:$K366,0,MATCH(L$348,$H$348:$K$348,0))*INDEX($J$342:$R$345,MATCH(L$348,$I$342:$I$345,0),MATCH(L$347,$J$341:$R$341,0))</f>
        <v>0</v>
      </c>
      <c r="M366" s="1013" cm="1">
        <f t="array" ref="M366">INDEX($H366:$K366,0,MATCH(M$348,$H$348:$K$348,0))*INDEX($J$342:$R$345,MATCH(M$348,$I$342:$I$345,0),MATCH(M$347,$J$341:$R$341,0))</f>
        <v>0</v>
      </c>
      <c r="N366" s="1013" cm="1">
        <f t="array" ref="N366">INDEX($H366:$K366,0,MATCH(N$348,$H$348:$K$348,0))*INDEX($J$342:$R$345,MATCH(N$348,$I$342:$I$345,0),MATCH(N$347,$J$341:$R$341,0))</f>
        <v>0</v>
      </c>
      <c r="O366" s="1013" cm="1">
        <f t="array" ref="O366">INDEX($H366:$K366,0,MATCH(O$348,$H$348:$K$348,0))*INDEX($J$342:$R$345,MATCH(O$348,$I$342:$I$345,0),MATCH(O$347,$J$341:$R$341,0))</f>
        <v>0</v>
      </c>
      <c r="P366" s="1013" cm="1">
        <f t="array" ref="P366">INDEX($H366:$K366,0,MATCH(P$348,$H$348:$K$348,0))*INDEX($J$342:$R$345,MATCH(P$348,$I$342:$I$345,0),MATCH(P$347,$J$341:$R$341,0))</f>
        <v>0</v>
      </c>
      <c r="Q366" s="1013" cm="1">
        <f t="array" ref="Q366">INDEX($H366:$K366,0,MATCH(Q$348,$H$348:$K$348,0))*INDEX($J$342:$R$345,MATCH(Q$348,$I$342:$I$345,0),MATCH(Q$347,$J$341:$R$341,0))</f>
        <v>0</v>
      </c>
      <c r="R366" s="1013" cm="1">
        <f t="array" ref="R366">INDEX($H366:$K366,0,MATCH(R$348,$H$348:$K$348,0))*INDEX($J$342:$R$345,MATCH(R$348,$I$342:$I$345,0),MATCH(R$347,$J$341:$R$341,0))</f>
        <v>0</v>
      </c>
      <c r="S366" s="1013" cm="1">
        <f t="array" ref="S366">INDEX($H366:$K366,0,MATCH(S$348,$H$348:$K$348,0))*INDEX($J$342:$R$345,MATCH(S$348,$I$342:$I$345,0),MATCH(S$347,$J$341:$R$341,0))</f>
        <v>0</v>
      </c>
      <c r="T366" s="1013" cm="1">
        <f t="array" ref="T366">INDEX($H366:$K366,0,MATCH(T$348,$H$348:$K$348,0))*INDEX($J$342:$R$345,MATCH(T$348,$I$342:$I$345,0),MATCH(T$347,$J$341:$R$341,0))</f>
        <v>0</v>
      </c>
      <c r="U366" s="1013" cm="1">
        <f t="array" ref="U366">INDEX($H366:$K366,0,MATCH(U$348,$H$348:$K$348,0))*INDEX($J$342:$R$345,MATCH(U$348,$I$342:$I$345,0),MATCH(U$347,$J$341:$R$341,0))</f>
        <v>0</v>
      </c>
      <c r="V366" s="1013" cm="1">
        <f t="array" ref="V366">INDEX($H366:$K366,0,MATCH(V$348,$H$348:$K$348,0))*INDEX($J$342:$R$345,MATCH(V$348,$I$342:$I$345,0),MATCH(V$347,$J$341:$R$341,0))</f>
        <v>0</v>
      </c>
      <c r="W366" s="1013" cm="1">
        <f t="array" ref="W366">INDEX($H366:$K366,0,MATCH(W$348,$H$348:$K$348,0))*INDEX($J$342:$R$345,MATCH(W$348,$I$342:$I$345,0),MATCH(W$347,$J$341:$R$341,0))</f>
        <v>0</v>
      </c>
      <c r="X366" s="1013" cm="1">
        <f t="array" ref="X366">INDEX($H366:$K366,0,MATCH(X$348,$H$348:$K$348,0))*INDEX($J$342:$R$345,MATCH(X$348,$I$342:$I$345,0),MATCH(X$347,$J$341:$R$341,0))</f>
        <v>0</v>
      </c>
      <c r="Y366" s="1013" cm="1">
        <f t="array" ref="Y366">INDEX($H366:$K366,0,MATCH(Y$348,$H$348:$K$348,0))*INDEX($J$342:$R$345,MATCH(Y$348,$I$342:$I$345,0),MATCH(Y$347,$J$341:$R$341,0))</f>
        <v>0</v>
      </c>
      <c r="Z366" s="1013" cm="1">
        <f t="array" ref="Z366">INDEX($H366:$K366,0,MATCH(Z$348,$H$348:$K$348,0))*INDEX($J$342:$R$345,MATCH(Z$348,$I$342:$I$345,0),MATCH(Z$347,$J$341:$R$341,0))</f>
        <v>0</v>
      </c>
      <c r="AA366" s="1013" cm="1">
        <f t="array" ref="AA366">INDEX($H366:$K366,0,MATCH(AA$348,$H$348:$K$348,0))*INDEX($J$342:$R$345,MATCH(AA$348,$I$342:$I$345,0),MATCH(AA$347,$J$341:$R$341,0))</f>
        <v>0</v>
      </c>
      <c r="AB366" s="1013" cm="1">
        <f t="array" ref="AB366">INDEX($H366:$K366,0,MATCH(AB$348,$H$348:$K$348,0))*INDEX($J$342:$R$345,MATCH(AB$348,$I$342:$I$345,0),MATCH(AB$347,$J$341:$R$341,0))</f>
        <v>0</v>
      </c>
      <c r="AC366" s="1013" cm="1">
        <f t="array" ref="AC366">INDEX($H366:$K366,0,MATCH(AC$348,$H$348:$K$348,0))*INDEX($J$342:$R$345,MATCH(AC$348,$I$342:$I$345,0),MATCH(AC$347,$J$341:$R$341,0))</f>
        <v>0</v>
      </c>
      <c r="AD366" s="1013" cm="1">
        <f t="array" ref="AD366">INDEX($H366:$K366,0,MATCH(AD$348,$H$348:$K$348,0))*INDEX($J$342:$R$345,MATCH(AD$348,$I$342:$I$345,0),MATCH(AD$347,$J$341:$R$341,0))</f>
        <v>0</v>
      </c>
      <c r="AE366" s="1013" cm="1">
        <f t="array" ref="AE366">INDEX($H366:$K366,0,MATCH(AE$348,$H$348:$K$348,0))*INDEX($J$342:$R$345,MATCH(AE$348,$I$342:$I$345,0),MATCH(AE$347,$J$341:$R$341,0))</f>
        <v>0</v>
      </c>
      <c r="AF366" s="1013" cm="1">
        <f t="array" ref="AF366">INDEX($H366:$K366,0,MATCH(AF$348,$H$348:$K$348,0))*INDEX($J$342:$R$345,MATCH(AF$348,$I$342:$I$345,0),MATCH(AF$347,$J$341:$R$341,0))</f>
        <v>0</v>
      </c>
      <c r="AG366" s="1013" cm="1">
        <f t="array" ref="AG366">INDEX($H366:$K366,0,MATCH(AG$348,$H$348:$K$348,0))*INDEX($J$342:$R$345,MATCH(AG$348,$I$342:$I$345,0),MATCH(AG$347,$J$341:$R$341,0))</f>
        <v>0</v>
      </c>
      <c r="AH366" s="1013" cm="1">
        <f t="array" ref="AH366">INDEX($H366:$K366,0,MATCH(AH$348,$H$348:$K$348,0))*INDEX($J$342:$R$345,MATCH(AH$348,$I$342:$I$345,0),MATCH(AH$347,$J$341:$R$341,0))</f>
        <v>0</v>
      </c>
      <c r="AI366" s="1013" cm="1">
        <f t="array" ref="AI366">INDEX($H366:$K366,0,MATCH(AI$348,$H$348:$K$348,0))*INDEX($J$342:$R$345,MATCH(AI$348,$I$342:$I$345,0),MATCH(AI$347,$J$341:$R$341,0))</f>
        <v>0</v>
      </c>
      <c r="AJ366" s="1013" cm="1">
        <f t="array" ref="AJ366">INDEX($H366:$K366,0,MATCH(AJ$348,$H$348:$K$348,0))*INDEX($J$342:$R$345,MATCH(AJ$348,$I$342:$I$345,0),MATCH(AJ$347,$J$341:$R$341,0))</f>
        <v>0</v>
      </c>
      <c r="AK366" s="1013" cm="1">
        <f t="array" ref="AK366">INDEX($H366:$K366,0,MATCH(AK$348,$H$348:$K$348,0))*INDEX($J$342:$R$345,MATCH(AK$348,$I$342:$I$345,0),MATCH(AK$347,$J$341:$R$341,0))</f>
        <v>0</v>
      </c>
      <c r="AL366" s="1013" cm="1">
        <f t="array" ref="AL366">INDEX($H366:$K366,0,MATCH(AL$348,$H$348:$K$348,0))*INDEX($J$342:$R$345,MATCH(AL$348,$I$342:$I$345,0),MATCH(AL$347,$J$341:$R$341,0))</f>
        <v>0</v>
      </c>
      <c r="AM366" s="1013" cm="1">
        <f t="array" ref="AM366">INDEX($H366:$K366,0,MATCH(AM$348,$H$348:$K$348,0))*INDEX($J$342:$R$345,MATCH(AM$348,$I$342:$I$345,0),MATCH(AM$347,$J$341:$R$341,0))</f>
        <v>0</v>
      </c>
      <c r="AN366" s="1013" cm="1">
        <f t="array" ref="AN366">INDEX($H366:$K366,0,MATCH(AN$348,$H$348:$K$348,0))*INDEX($J$342:$R$345,MATCH(AN$348,$I$342:$I$345,0),MATCH(AN$347,$J$341:$R$341,0))</f>
        <v>0</v>
      </c>
      <c r="AO366" s="1013" cm="1">
        <f t="array" ref="AO366">INDEX($H366:$K366,0,MATCH(AO$348,$H$348:$K$348,0))*INDEX($J$342:$R$345,MATCH(AO$348,$I$342:$I$345,0),MATCH(AO$347,$J$341:$R$341,0))</f>
        <v>0</v>
      </c>
      <c r="AP366" s="1013" cm="1">
        <f t="array" ref="AP366">INDEX($H366:$K366,0,MATCH(AP$348,$H$348:$K$348,0))*INDEX($J$342:$R$345,MATCH(AP$348,$I$342:$I$345,0),MATCH(AP$347,$J$341:$R$341,0))</f>
        <v>0</v>
      </c>
      <c r="AQ366" s="1013" cm="1">
        <f t="array" ref="AQ366">INDEX($H366:$K366,0,MATCH(AQ$348,$H$348:$K$348,0))*INDEX($J$342:$R$345,MATCH(AQ$348,$I$342:$I$345,0),MATCH(AQ$347,$J$341:$R$341,0))</f>
        <v>0</v>
      </c>
      <c r="AR366" s="1013" cm="1">
        <f t="array" ref="AR366">INDEX($H366:$K366,0,MATCH(AR$348,$H$348:$K$348,0))*INDEX($J$342:$R$345,MATCH(AR$348,$I$342:$I$345,0),MATCH(AR$347,$J$341:$R$341,0))</f>
        <v>0</v>
      </c>
      <c r="AS366" s="1013" cm="1">
        <f t="array" ref="AS366">INDEX($H366:$K366,0,MATCH(AS$348,$H$348:$K$348,0))*INDEX($J$342:$R$345,MATCH(AS$348,$I$342:$I$345,0),MATCH(AS$347,$J$341:$R$341,0))</f>
        <v>0</v>
      </c>
      <c r="AT366" s="1013" cm="1">
        <f t="array" ref="AT366">INDEX($H366:$K366,0,MATCH(AT$348,$H$348:$K$348,0))*INDEX($J$342:$R$345,MATCH(AT$348,$I$342:$I$345,0),MATCH(AT$347,$J$341:$R$341,0))</f>
        <v>0</v>
      </c>
      <c r="AU366" s="1013"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8">
        <v>0</v>
      </c>
      <c r="I367" s="408">
        <v>0</v>
      </c>
      <c r="J367" s="408">
        <v>0</v>
      </c>
      <c r="K367" s="408">
        <v>0</v>
      </c>
      <c r="L367" s="1013" cm="1">
        <f t="array" ref="L367">INDEX($H367:$K367,0,MATCH(L$348,$H$348:$K$348,0))*INDEX($J$342:$R$345,MATCH(L$348,$I$342:$I$345,0),MATCH(L$347,$J$341:$R$341,0))</f>
        <v>0</v>
      </c>
      <c r="M367" s="1013" cm="1">
        <f t="array" ref="M367">INDEX($H367:$K367,0,MATCH(M$348,$H$348:$K$348,0))*INDEX($J$342:$R$345,MATCH(M$348,$I$342:$I$345,0),MATCH(M$347,$J$341:$R$341,0))</f>
        <v>0</v>
      </c>
      <c r="N367" s="1013" cm="1">
        <f t="array" ref="N367">INDEX($H367:$K367,0,MATCH(N$348,$H$348:$K$348,0))*INDEX($J$342:$R$345,MATCH(N$348,$I$342:$I$345,0),MATCH(N$347,$J$341:$R$341,0))</f>
        <v>0</v>
      </c>
      <c r="O367" s="1013" cm="1">
        <f t="array" ref="O367">INDEX($H367:$K367,0,MATCH(O$348,$H$348:$K$348,0))*INDEX($J$342:$R$345,MATCH(O$348,$I$342:$I$345,0),MATCH(O$347,$J$341:$R$341,0))</f>
        <v>0</v>
      </c>
      <c r="P367" s="1013" cm="1">
        <f t="array" ref="P367">INDEX($H367:$K367,0,MATCH(P$348,$H$348:$K$348,0))*INDEX($J$342:$R$345,MATCH(P$348,$I$342:$I$345,0),MATCH(P$347,$J$341:$R$341,0))</f>
        <v>0</v>
      </c>
      <c r="Q367" s="1013" cm="1">
        <f t="array" ref="Q367">INDEX($H367:$K367,0,MATCH(Q$348,$H$348:$K$348,0))*INDEX($J$342:$R$345,MATCH(Q$348,$I$342:$I$345,0),MATCH(Q$347,$J$341:$R$341,0))</f>
        <v>0</v>
      </c>
      <c r="R367" s="1013" cm="1">
        <f t="array" ref="R367">INDEX($H367:$K367,0,MATCH(R$348,$H$348:$K$348,0))*INDEX($J$342:$R$345,MATCH(R$348,$I$342:$I$345,0),MATCH(R$347,$J$341:$R$341,0))</f>
        <v>0</v>
      </c>
      <c r="S367" s="1013" cm="1">
        <f t="array" ref="S367">INDEX($H367:$K367,0,MATCH(S$348,$H$348:$K$348,0))*INDEX($J$342:$R$345,MATCH(S$348,$I$342:$I$345,0),MATCH(S$347,$J$341:$R$341,0))</f>
        <v>0</v>
      </c>
      <c r="T367" s="1013" cm="1">
        <f t="array" ref="T367">INDEX($H367:$K367,0,MATCH(T$348,$H$348:$K$348,0))*INDEX($J$342:$R$345,MATCH(T$348,$I$342:$I$345,0),MATCH(T$347,$J$341:$R$341,0))</f>
        <v>0</v>
      </c>
      <c r="U367" s="1013" cm="1">
        <f t="array" ref="U367">INDEX($H367:$K367,0,MATCH(U$348,$H$348:$K$348,0))*INDEX($J$342:$R$345,MATCH(U$348,$I$342:$I$345,0),MATCH(U$347,$J$341:$R$341,0))</f>
        <v>0</v>
      </c>
      <c r="V367" s="1013" cm="1">
        <f t="array" ref="V367">INDEX($H367:$K367,0,MATCH(V$348,$H$348:$K$348,0))*INDEX($J$342:$R$345,MATCH(V$348,$I$342:$I$345,0),MATCH(V$347,$J$341:$R$341,0))</f>
        <v>0</v>
      </c>
      <c r="W367" s="1013" cm="1">
        <f t="array" ref="W367">INDEX($H367:$K367,0,MATCH(W$348,$H$348:$K$348,0))*INDEX($J$342:$R$345,MATCH(W$348,$I$342:$I$345,0),MATCH(W$347,$J$341:$R$341,0))</f>
        <v>0</v>
      </c>
      <c r="X367" s="1013" cm="1">
        <f t="array" ref="X367">INDEX($H367:$K367,0,MATCH(X$348,$H$348:$K$348,0))*INDEX($J$342:$R$345,MATCH(X$348,$I$342:$I$345,0),MATCH(X$347,$J$341:$R$341,0))</f>
        <v>0</v>
      </c>
      <c r="Y367" s="1013" cm="1">
        <f t="array" ref="Y367">INDEX($H367:$K367,0,MATCH(Y$348,$H$348:$K$348,0))*INDEX($J$342:$R$345,MATCH(Y$348,$I$342:$I$345,0),MATCH(Y$347,$J$341:$R$341,0))</f>
        <v>0</v>
      </c>
      <c r="Z367" s="1013" cm="1">
        <f t="array" ref="Z367">INDEX($H367:$K367,0,MATCH(Z$348,$H$348:$K$348,0))*INDEX($J$342:$R$345,MATCH(Z$348,$I$342:$I$345,0),MATCH(Z$347,$J$341:$R$341,0))</f>
        <v>0</v>
      </c>
      <c r="AA367" s="1013" cm="1">
        <f t="array" ref="AA367">INDEX($H367:$K367,0,MATCH(AA$348,$H$348:$K$348,0))*INDEX($J$342:$R$345,MATCH(AA$348,$I$342:$I$345,0),MATCH(AA$347,$J$341:$R$341,0))</f>
        <v>0</v>
      </c>
      <c r="AB367" s="1013" cm="1">
        <f t="array" ref="AB367">INDEX($H367:$K367,0,MATCH(AB$348,$H$348:$K$348,0))*INDEX($J$342:$R$345,MATCH(AB$348,$I$342:$I$345,0),MATCH(AB$347,$J$341:$R$341,0))</f>
        <v>0</v>
      </c>
      <c r="AC367" s="1013" cm="1">
        <f t="array" ref="AC367">INDEX($H367:$K367,0,MATCH(AC$348,$H$348:$K$348,0))*INDEX($J$342:$R$345,MATCH(AC$348,$I$342:$I$345,0),MATCH(AC$347,$J$341:$R$341,0))</f>
        <v>0</v>
      </c>
      <c r="AD367" s="1013" cm="1">
        <f t="array" ref="AD367">INDEX($H367:$K367,0,MATCH(AD$348,$H$348:$K$348,0))*INDEX($J$342:$R$345,MATCH(AD$348,$I$342:$I$345,0),MATCH(AD$347,$J$341:$R$341,0))</f>
        <v>0</v>
      </c>
      <c r="AE367" s="1013" cm="1">
        <f t="array" ref="AE367">INDEX($H367:$K367,0,MATCH(AE$348,$H$348:$K$348,0))*INDEX($J$342:$R$345,MATCH(AE$348,$I$342:$I$345,0),MATCH(AE$347,$J$341:$R$341,0))</f>
        <v>0</v>
      </c>
      <c r="AF367" s="1013" cm="1">
        <f t="array" ref="AF367">INDEX($H367:$K367,0,MATCH(AF$348,$H$348:$K$348,0))*INDEX($J$342:$R$345,MATCH(AF$348,$I$342:$I$345,0),MATCH(AF$347,$J$341:$R$341,0))</f>
        <v>0</v>
      </c>
      <c r="AG367" s="1013" cm="1">
        <f t="array" ref="AG367">INDEX($H367:$K367,0,MATCH(AG$348,$H$348:$K$348,0))*INDEX($J$342:$R$345,MATCH(AG$348,$I$342:$I$345,0),MATCH(AG$347,$J$341:$R$341,0))</f>
        <v>0</v>
      </c>
      <c r="AH367" s="1013" cm="1">
        <f t="array" ref="AH367">INDEX($H367:$K367,0,MATCH(AH$348,$H$348:$K$348,0))*INDEX($J$342:$R$345,MATCH(AH$348,$I$342:$I$345,0),MATCH(AH$347,$J$341:$R$341,0))</f>
        <v>0</v>
      </c>
      <c r="AI367" s="1013" cm="1">
        <f t="array" ref="AI367">INDEX($H367:$K367,0,MATCH(AI$348,$H$348:$K$348,0))*INDEX($J$342:$R$345,MATCH(AI$348,$I$342:$I$345,0),MATCH(AI$347,$J$341:$R$341,0))</f>
        <v>0</v>
      </c>
      <c r="AJ367" s="1013" cm="1">
        <f t="array" ref="AJ367">INDEX($H367:$K367,0,MATCH(AJ$348,$H$348:$K$348,0))*INDEX($J$342:$R$345,MATCH(AJ$348,$I$342:$I$345,0),MATCH(AJ$347,$J$341:$R$341,0))</f>
        <v>0</v>
      </c>
      <c r="AK367" s="1013" cm="1">
        <f t="array" ref="AK367">INDEX($H367:$K367,0,MATCH(AK$348,$H$348:$K$348,0))*INDEX($J$342:$R$345,MATCH(AK$348,$I$342:$I$345,0),MATCH(AK$347,$J$341:$R$341,0))</f>
        <v>0</v>
      </c>
      <c r="AL367" s="1013" cm="1">
        <f t="array" ref="AL367">INDEX($H367:$K367,0,MATCH(AL$348,$H$348:$K$348,0))*INDEX($J$342:$R$345,MATCH(AL$348,$I$342:$I$345,0),MATCH(AL$347,$J$341:$R$341,0))</f>
        <v>0</v>
      </c>
      <c r="AM367" s="1013" cm="1">
        <f t="array" ref="AM367">INDEX($H367:$K367,0,MATCH(AM$348,$H$348:$K$348,0))*INDEX($J$342:$R$345,MATCH(AM$348,$I$342:$I$345,0),MATCH(AM$347,$J$341:$R$341,0))</f>
        <v>0</v>
      </c>
      <c r="AN367" s="1013" cm="1">
        <f t="array" ref="AN367">INDEX($H367:$K367,0,MATCH(AN$348,$H$348:$K$348,0))*INDEX($J$342:$R$345,MATCH(AN$348,$I$342:$I$345,0),MATCH(AN$347,$J$341:$R$341,0))</f>
        <v>0</v>
      </c>
      <c r="AO367" s="1013" cm="1">
        <f t="array" ref="AO367">INDEX($H367:$K367,0,MATCH(AO$348,$H$348:$K$348,0))*INDEX($J$342:$R$345,MATCH(AO$348,$I$342:$I$345,0),MATCH(AO$347,$J$341:$R$341,0))</f>
        <v>0</v>
      </c>
      <c r="AP367" s="1013" cm="1">
        <f t="array" ref="AP367">INDEX($H367:$K367,0,MATCH(AP$348,$H$348:$K$348,0))*INDEX($J$342:$R$345,MATCH(AP$348,$I$342:$I$345,0),MATCH(AP$347,$J$341:$R$341,0))</f>
        <v>0</v>
      </c>
      <c r="AQ367" s="1013" cm="1">
        <f t="array" ref="AQ367">INDEX($H367:$K367,0,MATCH(AQ$348,$H$348:$K$348,0))*INDEX($J$342:$R$345,MATCH(AQ$348,$I$342:$I$345,0),MATCH(AQ$347,$J$341:$R$341,0))</f>
        <v>0</v>
      </c>
      <c r="AR367" s="1013" cm="1">
        <f t="array" ref="AR367">INDEX($H367:$K367,0,MATCH(AR$348,$H$348:$K$348,0))*INDEX($J$342:$R$345,MATCH(AR$348,$I$342:$I$345,0),MATCH(AR$347,$J$341:$R$341,0))</f>
        <v>0</v>
      </c>
      <c r="AS367" s="1013" cm="1">
        <f t="array" ref="AS367">INDEX($H367:$K367,0,MATCH(AS$348,$H$348:$K$348,0))*INDEX($J$342:$R$345,MATCH(AS$348,$I$342:$I$345,0),MATCH(AS$347,$J$341:$R$341,0))</f>
        <v>0</v>
      </c>
      <c r="AT367" s="1013" cm="1">
        <f t="array" ref="AT367">INDEX($H367:$K367,0,MATCH(AT$348,$H$348:$K$348,0))*INDEX($J$342:$R$345,MATCH(AT$348,$I$342:$I$345,0),MATCH(AT$347,$J$341:$R$341,0))</f>
        <v>0</v>
      </c>
      <c r="AU367" s="1013"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8">
        <v>0</v>
      </c>
      <c r="I368" s="408">
        <v>0</v>
      </c>
      <c r="J368" s="408">
        <v>0</v>
      </c>
      <c r="K368" s="408">
        <v>0</v>
      </c>
      <c r="L368" s="1013" cm="1">
        <f t="array" ref="L368">INDEX($H368:$K368,0,MATCH(L$348,$H$348:$K$348,0))*INDEX($J$342:$R$345,MATCH(L$348,$I$342:$I$345,0),MATCH(L$347,$J$341:$R$341,0))</f>
        <v>0</v>
      </c>
      <c r="M368" s="1013" cm="1">
        <f t="array" ref="M368">INDEX($H368:$K368,0,MATCH(M$348,$H$348:$K$348,0))*INDEX($J$342:$R$345,MATCH(M$348,$I$342:$I$345,0),MATCH(M$347,$J$341:$R$341,0))</f>
        <v>0</v>
      </c>
      <c r="N368" s="1013" cm="1">
        <f t="array" ref="N368">INDEX($H368:$K368,0,MATCH(N$348,$H$348:$K$348,0))*INDEX($J$342:$R$345,MATCH(N$348,$I$342:$I$345,0),MATCH(N$347,$J$341:$R$341,0))</f>
        <v>0</v>
      </c>
      <c r="O368" s="1013" cm="1">
        <f t="array" ref="O368">INDEX($H368:$K368,0,MATCH(O$348,$H$348:$K$348,0))*INDEX($J$342:$R$345,MATCH(O$348,$I$342:$I$345,0),MATCH(O$347,$J$341:$R$341,0))</f>
        <v>0</v>
      </c>
      <c r="P368" s="1013" cm="1">
        <f t="array" ref="P368">INDEX($H368:$K368,0,MATCH(P$348,$H$348:$K$348,0))*INDEX($J$342:$R$345,MATCH(P$348,$I$342:$I$345,0),MATCH(P$347,$J$341:$R$341,0))</f>
        <v>0</v>
      </c>
      <c r="Q368" s="1013" cm="1">
        <f t="array" ref="Q368">INDEX($H368:$K368,0,MATCH(Q$348,$H$348:$K$348,0))*INDEX($J$342:$R$345,MATCH(Q$348,$I$342:$I$345,0),MATCH(Q$347,$J$341:$R$341,0))</f>
        <v>0</v>
      </c>
      <c r="R368" s="1013" cm="1">
        <f t="array" ref="R368">INDEX($H368:$K368,0,MATCH(R$348,$H$348:$K$348,0))*INDEX($J$342:$R$345,MATCH(R$348,$I$342:$I$345,0),MATCH(R$347,$J$341:$R$341,0))</f>
        <v>0</v>
      </c>
      <c r="S368" s="1013" cm="1">
        <f t="array" ref="S368">INDEX($H368:$K368,0,MATCH(S$348,$H$348:$K$348,0))*INDEX($J$342:$R$345,MATCH(S$348,$I$342:$I$345,0),MATCH(S$347,$J$341:$R$341,0))</f>
        <v>0</v>
      </c>
      <c r="T368" s="1013" cm="1">
        <f t="array" ref="T368">INDEX($H368:$K368,0,MATCH(T$348,$H$348:$K$348,0))*INDEX($J$342:$R$345,MATCH(T$348,$I$342:$I$345,0),MATCH(T$347,$J$341:$R$341,0))</f>
        <v>0</v>
      </c>
      <c r="U368" s="1013" cm="1">
        <f t="array" ref="U368">INDEX($H368:$K368,0,MATCH(U$348,$H$348:$K$348,0))*INDEX($J$342:$R$345,MATCH(U$348,$I$342:$I$345,0),MATCH(U$347,$J$341:$R$341,0))</f>
        <v>0</v>
      </c>
      <c r="V368" s="1013" cm="1">
        <f t="array" ref="V368">INDEX($H368:$K368,0,MATCH(V$348,$H$348:$K$348,0))*INDEX($J$342:$R$345,MATCH(V$348,$I$342:$I$345,0),MATCH(V$347,$J$341:$R$341,0))</f>
        <v>0</v>
      </c>
      <c r="W368" s="1013" cm="1">
        <f t="array" ref="W368">INDEX($H368:$K368,0,MATCH(W$348,$H$348:$K$348,0))*INDEX($J$342:$R$345,MATCH(W$348,$I$342:$I$345,0),MATCH(W$347,$J$341:$R$341,0))</f>
        <v>0</v>
      </c>
      <c r="X368" s="1013" cm="1">
        <f t="array" ref="X368">INDEX($H368:$K368,0,MATCH(X$348,$H$348:$K$348,0))*INDEX($J$342:$R$345,MATCH(X$348,$I$342:$I$345,0),MATCH(X$347,$J$341:$R$341,0))</f>
        <v>0</v>
      </c>
      <c r="Y368" s="1013" cm="1">
        <f t="array" ref="Y368">INDEX($H368:$K368,0,MATCH(Y$348,$H$348:$K$348,0))*INDEX($J$342:$R$345,MATCH(Y$348,$I$342:$I$345,0),MATCH(Y$347,$J$341:$R$341,0))</f>
        <v>0</v>
      </c>
      <c r="Z368" s="1013" cm="1">
        <f t="array" ref="Z368">INDEX($H368:$K368,0,MATCH(Z$348,$H$348:$K$348,0))*INDEX($J$342:$R$345,MATCH(Z$348,$I$342:$I$345,0),MATCH(Z$347,$J$341:$R$341,0))</f>
        <v>0</v>
      </c>
      <c r="AA368" s="1013" cm="1">
        <f t="array" ref="AA368">INDEX($H368:$K368,0,MATCH(AA$348,$H$348:$K$348,0))*INDEX($J$342:$R$345,MATCH(AA$348,$I$342:$I$345,0),MATCH(AA$347,$J$341:$R$341,0))</f>
        <v>0</v>
      </c>
      <c r="AB368" s="1013" cm="1">
        <f t="array" ref="AB368">INDEX($H368:$K368,0,MATCH(AB$348,$H$348:$K$348,0))*INDEX($J$342:$R$345,MATCH(AB$348,$I$342:$I$345,0),MATCH(AB$347,$J$341:$R$341,0))</f>
        <v>0</v>
      </c>
      <c r="AC368" s="1013" cm="1">
        <f t="array" ref="AC368">INDEX($H368:$K368,0,MATCH(AC$348,$H$348:$K$348,0))*INDEX($J$342:$R$345,MATCH(AC$348,$I$342:$I$345,0),MATCH(AC$347,$J$341:$R$341,0))</f>
        <v>0</v>
      </c>
      <c r="AD368" s="1013" cm="1">
        <f t="array" ref="AD368">INDEX($H368:$K368,0,MATCH(AD$348,$H$348:$K$348,0))*INDEX($J$342:$R$345,MATCH(AD$348,$I$342:$I$345,0),MATCH(AD$347,$J$341:$R$341,0))</f>
        <v>0</v>
      </c>
      <c r="AE368" s="1013" cm="1">
        <f t="array" ref="AE368">INDEX($H368:$K368,0,MATCH(AE$348,$H$348:$K$348,0))*INDEX($J$342:$R$345,MATCH(AE$348,$I$342:$I$345,0),MATCH(AE$347,$J$341:$R$341,0))</f>
        <v>0</v>
      </c>
      <c r="AF368" s="1013" cm="1">
        <f t="array" ref="AF368">INDEX($H368:$K368,0,MATCH(AF$348,$H$348:$K$348,0))*INDEX($J$342:$R$345,MATCH(AF$348,$I$342:$I$345,0),MATCH(AF$347,$J$341:$R$341,0))</f>
        <v>0</v>
      </c>
      <c r="AG368" s="1013" cm="1">
        <f t="array" ref="AG368">INDEX($H368:$K368,0,MATCH(AG$348,$H$348:$K$348,0))*INDEX($J$342:$R$345,MATCH(AG$348,$I$342:$I$345,0),MATCH(AG$347,$J$341:$R$341,0))</f>
        <v>0</v>
      </c>
      <c r="AH368" s="1013" cm="1">
        <f t="array" ref="AH368">INDEX($H368:$K368,0,MATCH(AH$348,$H$348:$K$348,0))*INDEX($J$342:$R$345,MATCH(AH$348,$I$342:$I$345,0),MATCH(AH$347,$J$341:$R$341,0))</f>
        <v>0</v>
      </c>
      <c r="AI368" s="1013" cm="1">
        <f t="array" ref="AI368">INDEX($H368:$K368,0,MATCH(AI$348,$H$348:$K$348,0))*INDEX($J$342:$R$345,MATCH(AI$348,$I$342:$I$345,0),MATCH(AI$347,$J$341:$R$341,0))</f>
        <v>0</v>
      </c>
      <c r="AJ368" s="1013" cm="1">
        <f t="array" ref="AJ368">INDEX($H368:$K368,0,MATCH(AJ$348,$H$348:$K$348,0))*INDEX($J$342:$R$345,MATCH(AJ$348,$I$342:$I$345,0),MATCH(AJ$347,$J$341:$R$341,0))</f>
        <v>0</v>
      </c>
      <c r="AK368" s="1013" cm="1">
        <f t="array" ref="AK368">INDEX($H368:$K368,0,MATCH(AK$348,$H$348:$K$348,0))*INDEX($J$342:$R$345,MATCH(AK$348,$I$342:$I$345,0),MATCH(AK$347,$J$341:$R$341,0))</f>
        <v>0</v>
      </c>
      <c r="AL368" s="1013" cm="1">
        <f t="array" ref="AL368">INDEX($H368:$K368,0,MATCH(AL$348,$H$348:$K$348,0))*INDEX($J$342:$R$345,MATCH(AL$348,$I$342:$I$345,0),MATCH(AL$347,$J$341:$R$341,0))</f>
        <v>0</v>
      </c>
      <c r="AM368" s="1013" cm="1">
        <f t="array" ref="AM368">INDEX($H368:$K368,0,MATCH(AM$348,$H$348:$K$348,0))*INDEX($J$342:$R$345,MATCH(AM$348,$I$342:$I$345,0),MATCH(AM$347,$J$341:$R$341,0))</f>
        <v>0</v>
      </c>
      <c r="AN368" s="1013" cm="1">
        <f t="array" ref="AN368">INDEX($H368:$K368,0,MATCH(AN$348,$H$348:$K$348,0))*INDEX($J$342:$R$345,MATCH(AN$348,$I$342:$I$345,0),MATCH(AN$347,$J$341:$R$341,0))</f>
        <v>0</v>
      </c>
      <c r="AO368" s="1013" cm="1">
        <f t="array" ref="AO368">INDEX($H368:$K368,0,MATCH(AO$348,$H$348:$K$348,0))*INDEX($J$342:$R$345,MATCH(AO$348,$I$342:$I$345,0),MATCH(AO$347,$J$341:$R$341,0))</f>
        <v>0</v>
      </c>
      <c r="AP368" s="1013" cm="1">
        <f t="array" ref="AP368">INDEX($H368:$K368,0,MATCH(AP$348,$H$348:$K$348,0))*INDEX($J$342:$R$345,MATCH(AP$348,$I$342:$I$345,0),MATCH(AP$347,$J$341:$R$341,0))</f>
        <v>0</v>
      </c>
      <c r="AQ368" s="1013" cm="1">
        <f t="array" ref="AQ368">INDEX($H368:$K368,0,MATCH(AQ$348,$H$348:$K$348,0))*INDEX($J$342:$R$345,MATCH(AQ$348,$I$342:$I$345,0),MATCH(AQ$347,$J$341:$R$341,0))</f>
        <v>0</v>
      </c>
      <c r="AR368" s="1013" cm="1">
        <f t="array" ref="AR368">INDEX($H368:$K368,0,MATCH(AR$348,$H$348:$K$348,0))*INDEX($J$342:$R$345,MATCH(AR$348,$I$342:$I$345,0),MATCH(AR$347,$J$341:$R$341,0))</f>
        <v>0</v>
      </c>
      <c r="AS368" s="1013" cm="1">
        <f t="array" ref="AS368">INDEX($H368:$K368,0,MATCH(AS$348,$H$348:$K$348,0))*INDEX($J$342:$R$345,MATCH(AS$348,$I$342:$I$345,0),MATCH(AS$347,$J$341:$R$341,0))</f>
        <v>0</v>
      </c>
      <c r="AT368" s="1013" cm="1">
        <f t="array" ref="AT368">INDEX($H368:$K368,0,MATCH(AT$348,$H$348:$K$348,0))*INDEX($J$342:$R$345,MATCH(AT$348,$I$342:$I$345,0),MATCH(AT$347,$J$341:$R$341,0))</f>
        <v>0</v>
      </c>
      <c r="AU368" s="1013"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3" cm="1">
        <f t="array" ref="L369">INDEX($H369:$K369,0,MATCH(L$348,$H$348:$K$348,0))*INDEX($J$342:$R$345,MATCH(L$348,$I$342:$I$345,0),MATCH(L$347,$J$341:$R$341,0))</f>
        <v>2</v>
      </c>
      <c r="M369" s="1013" cm="1">
        <f t="array" ref="M369">INDEX($H369:$K369,0,MATCH(M$348,$H$348:$K$348,0))*INDEX($J$342:$R$345,MATCH(M$348,$I$342:$I$345,0),MATCH(M$347,$J$341:$R$341,0))</f>
        <v>1</v>
      </c>
      <c r="N369" s="1013" cm="1">
        <f t="array" ref="N369">INDEX($H369:$K369,0,MATCH(N$348,$H$348:$K$348,0))*INDEX($J$342:$R$345,MATCH(N$348,$I$342:$I$345,0),MATCH(N$347,$J$341:$R$341,0))</f>
        <v>2</v>
      </c>
      <c r="O369" s="1013" cm="1">
        <f t="array" ref="O369">INDEX($H369:$K369,0,MATCH(O$348,$H$348:$K$348,0))*INDEX($J$342:$R$345,MATCH(O$348,$I$342:$I$345,0),MATCH(O$347,$J$341:$R$341,0))</f>
        <v>1</v>
      </c>
      <c r="P369" s="1013" cm="1">
        <f t="array" ref="P369">INDEX($H369:$K369,0,MATCH(P$348,$H$348:$K$348,0))*INDEX($J$342:$R$345,MATCH(P$348,$I$342:$I$345,0),MATCH(P$347,$J$341:$R$341,0))</f>
        <v>2</v>
      </c>
      <c r="Q369" s="1013" cm="1">
        <f t="array" ref="Q369">INDEX($H369:$K369,0,MATCH(Q$348,$H$348:$K$348,0))*INDEX($J$342:$R$345,MATCH(Q$348,$I$342:$I$345,0),MATCH(Q$347,$J$341:$R$341,0))</f>
        <v>1</v>
      </c>
      <c r="R369" s="1013" cm="1">
        <f t="array" ref="R369">INDEX($H369:$K369,0,MATCH(R$348,$H$348:$K$348,0))*INDEX($J$342:$R$345,MATCH(R$348,$I$342:$I$345,0),MATCH(R$347,$J$341:$R$341,0))</f>
        <v>2</v>
      </c>
      <c r="S369" s="1013" cm="1">
        <f t="array" ref="S369">INDEX($H369:$K369,0,MATCH(S$348,$H$348:$K$348,0))*INDEX($J$342:$R$345,MATCH(S$348,$I$342:$I$345,0),MATCH(S$347,$J$341:$R$341,0))</f>
        <v>1</v>
      </c>
      <c r="T369" s="1013" cm="1">
        <f t="array" ref="T369">INDEX($H369:$K369,0,MATCH(T$348,$H$348:$K$348,0))*INDEX($J$342:$R$345,MATCH(T$348,$I$342:$I$345,0),MATCH(T$347,$J$341:$R$341,0))</f>
        <v>2</v>
      </c>
      <c r="U369" s="1013" cm="1">
        <f t="array" ref="U369">INDEX($H369:$K369,0,MATCH(U$348,$H$348:$K$348,0))*INDEX($J$342:$R$345,MATCH(U$348,$I$342:$I$345,0),MATCH(U$347,$J$341:$R$341,0))</f>
        <v>1</v>
      </c>
      <c r="V369" s="1013" cm="1">
        <f t="array" ref="V369">INDEX($H369:$K369,0,MATCH(V$348,$H$348:$K$348,0))*INDEX($J$342:$R$345,MATCH(V$348,$I$342:$I$345,0),MATCH(V$347,$J$341:$R$341,0))</f>
        <v>2</v>
      </c>
      <c r="W369" s="1013" cm="1">
        <f t="array" ref="W369">INDEX($H369:$K369,0,MATCH(W$348,$H$348:$K$348,0))*INDEX($J$342:$R$345,MATCH(W$348,$I$342:$I$345,0),MATCH(W$347,$J$341:$R$341,0))</f>
        <v>1</v>
      </c>
      <c r="X369" s="1013" cm="1">
        <f t="array" ref="X369">INDEX($H369:$K369,0,MATCH(X$348,$H$348:$K$348,0))*INDEX($J$342:$R$345,MATCH(X$348,$I$342:$I$345,0),MATCH(X$347,$J$341:$R$341,0))</f>
        <v>2</v>
      </c>
      <c r="Y369" s="1013" cm="1">
        <f t="array" ref="Y369">INDEX($H369:$K369,0,MATCH(Y$348,$H$348:$K$348,0))*INDEX($J$342:$R$345,MATCH(Y$348,$I$342:$I$345,0),MATCH(Y$347,$J$341:$R$341,0))</f>
        <v>1</v>
      </c>
      <c r="Z369" s="1013" cm="1">
        <f t="array" ref="Z369">INDEX($H369:$K369,0,MATCH(Z$348,$H$348:$K$348,0))*INDEX($J$342:$R$345,MATCH(Z$348,$I$342:$I$345,0),MATCH(Z$347,$J$341:$R$341,0))</f>
        <v>2</v>
      </c>
      <c r="AA369" s="1013" cm="1">
        <f t="array" ref="AA369">INDEX($H369:$K369,0,MATCH(AA$348,$H$348:$K$348,0))*INDEX($J$342:$R$345,MATCH(AA$348,$I$342:$I$345,0),MATCH(AA$347,$J$341:$R$341,0))</f>
        <v>1</v>
      </c>
      <c r="AB369" s="1013" cm="1">
        <f t="array" ref="AB369">INDEX($H369:$K369,0,MATCH(AB$348,$H$348:$K$348,0))*INDEX($J$342:$R$345,MATCH(AB$348,$I$342:$I$345,0),MATCH(AB$347,$J$341:$R$341,0))</f>
        <v>1</v>
      </c>
      <c r="AC369" s="1013" cm="1">
        <f t="array" ref="AC369">INDEX($H369:$K369,0,MATCH(AC$348,$H$348:$K$348,0))*INDEX($J$342:$R$345,MATCH(AC$348,$I$342:$I$345,0),MATCH(AC$347,$J$341:$R$341,0))</f>
        <v>1</v>
      </c>
      <c r="AD369" s="1013" cm="1">
        <f t="array" ref="AD369">INDEX($H369:$K369,0,MATCH(AD$348,$H$348:$K$348,0))*INDEX($J$342:$R$345,MATCH(AD$348,$I$342:$I$345,0),MATCH(AD$347,$J$341:$R$341,0))</f>
        <v>2</v>
      </c>
      <c r="AE369" s="1013" cm="1">
        <f t="array" ref="AE369">INDEX($H369:$K369,0,MATCH(AE$348,$H$348:$K$348,0))*INDEX($J$342:$R$345,MATCH(AE$348,$I$342:$I$345,0),MATCH(AE$347,$J$341:$R$341,0))</f>
        <v>1</v>
      </c>
      <c r="AF369" s="1013" cm="1">
        <f t="array" ref="AF369">INDEX($H369:$K369,0,MATCH(AF$348,$H$348:$K$348,0))*INDEX($J$342:$R$345,MATCH(AF$348,$I$342:$I$345,0),MATCH(AF$347,$J$341:$R$341,0))</f>
        <v>1</v>
      </c>
      <c r="AG369" s="1013" cm="1">
        <f t="array" ref="AG369">INDEX($H369:$K369,0,MATCH(AG$348,$H$348:$K$348,0))*INDEX($J$342:$R$345,MATCH(AG$348,$I$342:$I$345,0),MATCH(AG$347,$J$341:$R$341,0))</f>
        <v>1</v>
      </c>
      <c r="AH369" s="1013" cm="1">
        <f t="array" ref="AH369">INDEX($H369:$K369,0,MATCH(AH$348,$H$348:$K$348,0))*INDEX($J$342:$R$345,MATCH(AH$348,$I$342:$I$345,0),MATCH(AH$347,$J$341:$R$341,0))</f>
        <v>2</v>
      </c>
      <c r="AI369" s="1013" cm="1">
        <f t="array" ref="AI369">INDEX($H369:$K369,0,MATCH(AI$348,$H$348:$K$348,0))*INDEX($J$342:$R$345,MATCH(AI$348,$I$342:$I$345,0),MATCH(AI$347,$J$341:$R$341,0))</f>
        <v>1</v>
      </c>
      <c r="AJ369" s="1013" cm="1">
        <f t="array" ref="AJ369">INDEX($H369:$K369,0,MATCH(AJ$348,$H$348:$K$348,0))*INDEX($J$342:$R$345,MATCH(AJ$348,$I$342:$I$345,0),MATCH(AJ$347,$J$341:$R$341,0))</f>
        <v>1</v>
      </c>
      <c r="AK369" s="1013" cm="1">
        <f t="array" ref="AK369">INDEX($H369:$K369,0,MATCH(AK$348,$H$348:$K$348,0))*INDEX($J$342:$R$345,MATCH(AK$348,$I$342:$I$345,0),MATCH(AK$347,$J$341:$R$341,0))</f>
        <v>1</v>
      </c>
      <c r="AL369" s="1013" cm="1">
        <f t="array" ref="AL369">INDEX($H369:$K369,0,MATCH(AL$348,$H$348:$K$348,0))*INDEX($J$342:$R$345,MATCH(AL$348,$I$342:$I$345,0),MATCH(AL$347,$J$341:$R$341,0))</f>
        <v>2</v>
      </c>
      <c r="AM369" s="1013" cm="1">
        <f t="array" ref="AM369">INDEX($H369:$K369,0,MATCH(AM$348,$H$348:$K$348,0))*INDEX($J$342:$R$345,MATCH(AM$348,$I$342:$I$345,0),MATCH(AM$347,$J$341:$R$341,0))</f>
        <v>1</v>
      </c>
      <c r="AN369" s="1013" cm="1">
        <f t="array" ref="AN369">INDEX($H369:$K369,0,MATCH(AN$348,$H$348:$K$348,0))*INDEX($J$342:$R$345,MATCH(AN$348,$I$342:$I$345,0),MATCH(AN$347,$J$341:$R$341,0))</f>
        <v>1</v>
      </c>
      <c r="AO369" s="1013" cm="1">
        <f t="array" ref="AO369">INDEX($H369:$K369,0,MATCH(AO$348,$H$348:$K$348,0))*INDEX($J$342:$R$345,MATCH(AO$348,$I$342:$I$345,0),MATCH(AO$347,$J$341:$R$341,0))</f>
        <v>1</v>
      </c>
      <c r="AP369" s="1013" cm="1">
        <f t="array" ref="AP369">INDEX($H369:$K369,0,MATCH(AP$348,$H$348:$K$348,0))*INDEX($J$342:$R$345,MATCH(AP$348,$I$342:$I$345,0),MATCH(AP$347,$J$341:$R$341,0))</f>
        <v>2</v>
      </c>
      <c r="AQ369" s="1013" cm="1">
        <f t="array" ref="AQ369">INDEX($H369:$K369,0,MATCH(AQ$348,$H$348:$K$348,0))*INDEX($J$342:$R$345,MATCH(AQ$348,$I$342:$I$345,0),MATCH(AQ$347,$J$341:$R$341,0))</f>
        <v>1</v>
      </c>
      <c r="AR369" s="1013" cm="1">
        <f t="array" ref="AR369">INDEX($H369:$K369,0,MATCH(AR$348,$H$348:$K$348,0))*INDEX($J$342:$R$345,MATCH(AR$348,$I$342:$I$345,0),MATCH(AR$347,$J$341:$R$341,0))</f>
        <v>1</v>
      </c>
      <c r="AS369" s="1013" cm="1">
        <f t="array" ref="AS369">INDEX($H369:$K369,0,MATCH(AS$348,$H$348:$K$348,0))*INDEX($J$342:$R$345,MATCH(AS$348,$I$342:$I$345,0),MATCH(AS$347,$J$341:$R$341,0))</f>
        <v>1</v>
      </c>
      <c r="AT369" s="1013" cm="1">
        <f t="array" ref="AT369">INDEX($H369:$K369,0,MATCH(AT$348,$H$348:$K$348,0))*INDEX($J$342:$R$345,MATCH(AT$348,$I$342:$I$345,0),MATCH(AT$347,$J$341:$R$341,0))</f>
        <v>2</v>
      </c>
      <c r="AU369" s="1013"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3" cm="1">
        <f t="array" ref="L370">INDEX($H370:$K370,0,MATCH(L$348,$H$348:$K$348,0))*INDEX($J$342:$R$345,MATCH(L$348,$I$342:$I$345,0),MATCH(L$347,$J$341:$R$341,0))</f>
        <v>2</v>
      </c>
      <c r="M370" s="1013" cm="1">
        <f t="array" ref="M370">INDEX($H370:$K370,0,MATCH(M$348,$H$348:$K$348,0))*INDEX($J$342:$R$345,MATCH(M$348,$I$342:$I$345,0),MATCH(M$347,$J$341:$R$341,0))</f>
        <v>1</v>
      </c>
      <c r="N370" s="1013" cm="1">
        <f t="array" ref="N370">INDEX($H370:$K370,0,MATCH(N$348,$H$348:$K$348,0))*INDEX($J$342:$R$345,MATCH(N$348,$I$342:$I$345,0),MATCH(N$347,$J$341:$R$341,0))</f>
        <v>1</v>
      </c>
      <c r="O370" s="1013" cm="1">
        <f t="array" ref="O370">INDEX($H370:$K370,0,MATCH(O$348,$H$348:$K$348,0))*INDEX($J$342:$R$345,MATCH(O$348,$I$342:$I$345,0),MATCH(O$347,$J$341:$R$341,0))</f>
        <v>1</v>
      </c>
      <c r="P370" s="1013" cm="1">
        <f t="array" ref="P370">INDEX($H370:$K370,0,MATCH(P$348,$H$348:$K$348,0))*INDEX($J$342:$R$345,MATCH(P$348,$I$342:$I$345,0),MATCH(P$347,$J$341:$R$341,0))</f>
        <v>2</v>
      </c>
      <c r="Q370" s="1013" cm="1">
        <f t="array" ref="Q370">INDEX($H370:$K370,0,MATCH(Q$348,$H$348:$K$348,0))*INDEX($J$342:$R$345,MATCH(Q$348,$I$342:$I$345,0),MATCH(Q$347,$J$341:$R$341,0))</f>
        <v>1</v>
      </c>
      <c r="R370" s="1013" cm="1">
        <f t="array" ref="R370">INDEX($H370:$K370,0,MATCH(R$348,$H$348:$K$348,0))*INDEX($J$342:$R$345,MATCH(R$348,$I$342:$I$345,0),MATCH(R$347,$J$341:$R$341,0))</f>
        <v>1</v>
      </c>
      <c r="S370" s="1013" cm="1">
        <f t="array" ref="S370">INDEX($H370:$K370,0,MATCH(S$348,$H$348:$K$348,0))*INDEX($J$342:$R$345,MATCH(S$348,$I$342:$I$345,0),MATCH(S$347,$J$341:$R$341,0))</f>
        <v>1</v>
      </c>
      <c r="T370" s="1013" cm="1">
        <f t="array" ref="T370">INDEX($H370:$K370,0,MATCH(T$348,$H$348:$K$348,0))*INDEX($J$342:$R$345,MATCH(T$348,$I$342:$I$345,0),MATCH(T$347,$J$341:$R$341,0))</f>
        <v>2</v>
      </c>
      <c r="U370" s="1013" cm="1">
        <f t="array" ref="U370">INDEX($H370:$K370,0,MATCH(U$348,$H$348:$K$348,0))*INDEX($J$342:$R$345,MATCH(U$348,$I$342:$I$345,0),MATCH(U$347,$J$341:$R$341,0))</f>
        <v>1</v>
      </c>
      <c r="V370" s="1013" cm="1">
        <f t="array" ref="V370">INDEX($H370:$K370,0,MATCH(V$348,$H$348:$K$348,0))*INDEX($J$342:$R$345,MATCH(V$348,$I$342:$I$345,0),MATCH(V$347,$J$341:$R$341,0))</f>
        <v>1</v>
      </c>
      <c r="W370" s="1013" cm="1">
        <f t="array" ref="W370">INDEX($H370:$K370,0,MATCH(W$348,$H$348:$K$348,0))*INDEX($J$342:$R$345,MATCH(W$348,$I$342:$I$345,0),MATCH(W$347,$J$341:$R$341,0))</f>
        <v>1</v>
      </c>
      <c r="X370" s="1013" cm="1">
        <f t="array" ref="X370">INDEX($H370:$K370,0,MATCH(X$348,$H$348:$K$348,0))*INDEX($J$342:$R$345,MATCH(X$348,$I$342:$I$345,0),MATCH(X$347,$J$341:$R$341,0))</f>
        <v>2</v>
      </c>
      <c r="Y370" s="1013" cm="1">
        <f t="array" ref="Y370">INDEX($H370:$K370,0,MATCH(Y$348,$H$348:$K$348,0))*INDEX($J$342:$R$345,MATCH(Y$348,$I$342:$I$345,0),MATCH(Y$347,$J$341:$R$341,0))</f>
        <v>1</v>
      </c>
      <c r="Z370" s="1013" cm="1">
        <f t="array" ref="Z370">INDEX($H370:$K370,0,MATCH(Z$348,$H$348:$K$348,0))*INDEX($J$342:$R$345,MATCH(Z$348,$I$342:$I$345,0),MATCH(Z$347,$J$341:$R$341,0))</f>
        <v>1</v>
      </c>
      <c r="AA370" s="1013" cm="1">
        <f t="array" ref="AA370">INDEX($H370:$K370,0,MATCH(AA$348,$H$348:$K$348,0))*INDEX($J$342:$R$345,MATCH(AA$348,$I$342:$I$345,0),MATCH(AA$347,$J$341:$R$341,0))</f>
        <v>1</v>
      </c>
      <c r="AB370" s="1013" cm="1">
        <f t="array" ref="AB370">INDEX($H370:$K370,0,MATCH(AB$348,$H$348:$K$348,0))*INDEX($J$342:$R$345,MATCH(AB$348,$I$342:$I$345,0),MATCH(AB$347,$J$341:$R$341,0))</f>
        <v>1</v>
      </c>
      <c r="AC370" s="1013" cm="1">
        <f t="array" ref="AC370">INDEX($H370:$K370,0,MATCH(AC$348,$H$348:$K$348,0))*INDEX($J$342:$R$345,MATCH(AC$348,$I$342:$I$345,0),MATCH(AC$347,$J$341:$R$341,0))</f>
        <v>1</v>
      </c>
      <c r="AD370" s="1013" cm="1">
        <f t="array" ref="AD370">INDEX($H370:$K370,0,MATCH(AD$348,$H$348:$K$348,0))*INDEX($J$342:$R$345,MATCH(AD$348,$I$342:$I$345,0),MATCH(AD$347,$J$341:$R$341,0))</f>
        <v>1</v>
      </c>
      <c r="AE370" s="1013" cm="1">
        <f t="array" ref="AE370">INDEX($H370:$K370,0,MATCH(AE$348,$H$348:$K$348,0))*INDEX($J$342:$R$345,MATCH(AE$348,$I$342:$I$345,0),MATCH(AE$347,$J$341:$R$341,0))</f>
        <v>1</v>
      </c>
      <c r="AF370" s="1013" cm="1">
        <f t="array" ref="AF370">INDEX($H370:$K370,0,MATCH(AF$348,$H$348:$K$348,0))*INDEX($J$342:$R$345,MATCH(AF$348,$I$342:$I$345,0),MATCH(AF$347,$J$341:$R$341,0))</f>
        <v>1</v>
      </c>
      <c r="AG370" s="1013" cm="1">
        <f t="array" ref="AG370">INDEX($H370:$K370,0,MATCH(AG$348,$H$348:$K$348,0))*INDEX($J$342:$R$345,MATCH(AG$348,$I$342:$I$345,0),MATCH(AG$347,$J$341:$R$341,0))</f>
        <v>1</v>
      </c>
      <c r="AH370" s="1013" cm="1">
        <f t="array" ref="AH370">INDEX($H370:$K370,0,MATCH(AH$348,$H$348:$K$348,0))*INDEX($J$342:$R$345,MATCH(AH$348,$I$342:$I$345,0),MATCH(AH$347,$J$341:$R$341,0))</f>
        <v>1</v>
      </c>
      <c r="AI370" s="1013" cm="1">
        <f t="array" ref="AI370">INDEX($H370:$K370,0,MATCH(AI$348,$H$348:$K$348,0))*INDEX($J$342:$R$345,MATCH(AI$348,$I$342:$I$345,0),MATCH(AI$347,$J$341:$R$341,0))</f>
        <v>1</v>
      </c>
      <c r="AJ370" s="1013" cm="1">
        <f t="array" ref="AJ370">INDEX($H370:$K370,0,MATCH(AJ$348,$H$348:$K$348,0))*INDEX($J$342:$R$345,MATCH(AJ$348,$I$342:$I$345,0),MATCH(AJ$347,$J$341:$R$341,0))</f>
        <v>1</v>
      </c>
      <c r="AK370" s="1013" cm="1">
        <f t="array" ref="AK370">INDEX($H370:$K370,0,MATCH(AK$348,$H$348:$K$348,0))*INDEX($J$342:$R$345,MATCH(AK$348,$I$342:$I$345,0),MATCH(AK$347,$J$341:$R$341,0))</f>
        <v>1</v>
      </c>
      <c r="AL370" s="1013" cm="1">
        <f t="array" ref="AL370">INDEX($H370:$K370,0,MATCH(AL$348,$H$348:$K$348,0))*INDEX($J$342:$R$345,MATCH(AL$348,$I$342:$I$345,0),MATCH(AL$347,$J$341:$R$341,0))</f>
        <v>1</v>
      </c>
      <c r="AM370" s="1013" cm="1">
        <f t="array" ref="AM370">INDEX($H370:$K370,0,MATCH(AM$348,$H$348:$K$348,0))*INDEX($J$342:$R$345,MATCH(AM$348,$I$342:$I$345,0),MATCH(AM$347,$J$341:$R$341,0))</f>
        <v>1</v>
      </c>
      <c r="AN370" s="1013" cm="1">
        <f t="array" ref="AN370">INDEX($H370:$K370,0,MATCH(AN$348,$H$348:$K$348,0))*INDEX($J$342:$R$345,MATCH(AN$348,$I$342:$I$345,0),MATCH(AN$347,$J$341:$R$341,0))</f>
        <v>1</v>
      </c>
      <c r="AO370" s="1013" cm="1">
        <f t="array" ref="AO370">INDEX($H370:$K370,0,MATCH(AO$348,$H$348:$K$348,0))*INDEX($J$342:$R$345,MATCH(AO$348,$I$342:$I$345,0),MATCH(AO$347,$J$341:$R$341,0))</f>
        <v>1</v>
      </c>
      <c r="AP370" s="1013" cm="1">
        <f t="array" ref="AP370">INDEX($H370:$K370,0,MATCH(AP$348,$H$348:$K$348,0))*INDEX($J$342:$R$345,MATCH(AP$348,$I$342:$I$345,0),MATCH(AP$347,$J$341:$R$341,0))</f>
        <v>1</v>
      </c>
      <c r="AQ370" s="1013" cm="1">
        <f t="array" ref="AQ370">INDEX($H370:$K370,0,MATCH(AQ$348,$H$348:$K$348,0))*INDEX($J$342:$R$345,MATCH(AQ$348,$I$342:$I$345,0),MATCH(AQ$347,$J$341:$R$341,0))</f>
        <v>1</v>
      </c>
      <c r="AR370" s="1013" cm="1">
        <f t="array" ref="AR370">INDEX($H370:$K370,0,MATCH(AR$348,$H$348:$K$348,0))*INDEX($J$342:$R$345,MATCH(AR$348,$I$342:$I$345,0),MATCH(AR$347,$J$341:$R$341,0))</f>
        <v>1</v>
      </c>
      <c r="AS370" s="1013" cm="1">
        <f t="array" ref="AS370">INDEX($H370:$K370,0,MATCH(AS$348,$H$348:$K$348,0))*INDEX($J$342:$R$345,MATCH(AS$348,$I$342:$I$345,0),MATCH(AS$347,$J$341:$R$341,0))</f>
        <v>1</v>
      </c>
      <c r="AT370" s="1013" cm="1">
        <f t="array" ref="AT370">INDEX($H370:$K370,0,MATCH(AT$348,$H$348:$K$348,0))*INDEX($J$342:$R$345,MATCH(AT$348,$I$342:$I$345,0),MATCH(AT$347,$J$341:$R$341,0))</f>
        <v>1</v>
      </c>
      <c r="AU370" s="1013"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3" cm="1">
        <f t="array" ref="L371">INDEX($H371:$K371,0,MATCH(L$348,$H$348:$K$348,0))*INDEX($J$342:$R$345,MATCH(L$348,$I$342:$I$345,0),MATCH(L$347,$J$341:$R$341,0))</f>
        <v>2</v>
      </c>
      <c r="M371" s="1013" cm="1">
        <f t="array" ref="M371">INDEX($H371:$K371,0,MATCH(M$348,$H$348:$K$348,0))*INDEX($J$342:$R$345,MATCH(M$348,$I$342:$I$345,0),MATCH(M$347,$J$341:$R$341,0))</f>
        <v>1</v>
      </c>
      <c r="N371" s="1013" cm="1">
        <f t="array" ref="N371">INDEX($H371:$K371,0,MATCH(N$348,$H$348:$K$348,0))*INDEX($J$342:$R$345,MATCH(N$348,$I$342:$I$345,0),MATCH(N$347,$J$341:$R$341,0))</f>
        <v>2</v>
      </c>
      <c r="O371" s="1013" cm="1">
        <f t="array" ref="O371">INDEX($H371:$K371,0,MATCH(O$348,$H$348:$K$348,0))*INDEX($J$342:$R$345,MATCH(O$348,$I$342:$I$345,0),MATCH(O$347,$J$341:$R$341,0))</f>
        <v>1</v>
      </c>
      <c r="P371" s="1013" cm="1">
        <f t="array" ref="P371">INDEX($H371:$K371,0,MATCH(P$348,$H$348:$K$348,0))*INDEX($J$342:$R$345,MATCH(P$348,$I$342:$I$345,0),MATCH(P$347,$J$341:$R$341,0))</f>
        <v>2</v>
      </c>
      <c r="Q371" s="1013" cm="1">
        <f t="array" ref="Q371">INDEX($H371:$K371,0,MATCH(Q$348,$H$348:$K$348,0))*INDEX($J$342:$R$345,MATCH(Q$348,$I$342:$I$345,0),MATCH(Q$347,$J$341:$R$341,0))</f>
        <v>1</v>
      </c>
      <c r="R371" s="1013" cm="1">
        <f t="array" ref="R371">INDEX($H371:$K371,0,MATCH(R$348,$H$348:$K$348,0))*INDEX($J$342:$R$345,MATCH(R$348,$I$342:$I$345,0),MATCH(R$347,$J$341:$R$341,0))</f>
        <v>2</v>
      </c>
      <c r="S371" s="1013" cm="1">
        <f t="array" ref="S371">INDEX($H371:$K371,0,MATCH(S$348,$H$348:$K$348,0))*INDEX($J$342:$R$345,MATCH(S$348,$I$342:$I$345,0),MATCH(S$347,$J$341:$R$341,0))</f>
        <v>1</v>
      </c>
      <c r="T371" s="1013" cm="1">
        <f t="array" ref="T371">INDEX($H371:$K371,0,MATCH(T$348,$H$348:$K$348,0))*INDEX($J$342:$R$345,MATCH(T$348,$I$342:$I$345,0),MATCH(T$347,$J$341:$R$341,0))</f>
        <v>2</v>
      </c>
      <c r="U371" s="1013" cm="1">
        <f t="array" ref="U371">INDEX($H371:$K371,0,MATCH(U$348,$H$348:$K$348,0))*INDEX($J$342:$R$345,MATCH(U$348,$I$342:$I$345,0),MATCH(U$347,$J$341:$R$341,0))</f>
        <v>1</v>
      </c>
      <c r="V371" s="1013" cm="1">
        <f t="array" ref="V371">INDEX($H371:$K371,0,MATCH(V$348,$H$348:$K$348,0))*INDEX($J$342:$R$345,MATCH(V$348,$I$342:$I$345,0),MATCH(V$347,$J$341:$R$341,0))</f>
        <v>2</v>
      </c>
      <c r="W371" s="1013" cm="1">
        <f t="array" ref="W371">INDEX($H371:$K371,0,MATCH(W$348,$H$348:$K$348,0))*INDEX($J$342:$R$345,MATCH(W$348,$I$342:$I$345,0),MATCH(W$347,$J$341:$R$341,0))</f>
        <v>1</v>
      </c>
      <c r="X371" s="1013" cm="1">
        <f t="array" ref="X371">INDEX($H371:$K371,0,MATCH(X$348,$H$348:$K$348,0))*INDEX($J$342:$R$345,MATCH(X$348,$I$342:$I$345,0),MATCH(X$347,$J$341:$R$341,0))</f>
        <v>2</v>
      </c>
      <c r="Y371" s="1013" cm="1">
        <f t="array" ref="Y371">INDEX($H371:$K371,0,MATCH(Y$348,$H$348:$K$348,0))*INDEX($J$342:$R$345,MATCH(Y$348,$I$342:$I$345,0),MATCH(Y$347,$J$341:$R$341,0))</f>
        <v>1</v>
      </c>
      <c r="Z371" s="1013" cm="1">
        <f t="array" ref="Z371">INDEX($H371:$K371,0,MATCH(Z$348,$H$348:$K$348,0))*INDEX($J$342:$R$345,MATCH(Z$348,$I$342:$I$345,0),MATCH(Z$347,$J$341:$R$341,0))</f>
        <v>2</v>
      </c>
      <c r="AA371" s="1013" cm="1">
        <f t="array" ref="AA371">INDEX($H371:$K371,0,MATCH(AA$348,$H$348:$K$348,0))*INDEX($J$342:$R$345,MATCH(AA$348,$I$342:$I$345,0),MATCH(AA$347,$J$341:$R$341,0))</f>
        <v>1</v>
      </c>
      <c r="AB371" s="1013" cm="1">
        <f t="array" ref="AB371">INDEX($H371:$K371,0,MATCH(AB$348,$H$348:$K$348,0))*INDEX($J$342:$R$345,MATCH(AB$348,$I$342:$I$345,0),MATCH(AB$347,$J$341:$R$341,0))</f>
        <v>1</v>
      </c>
      <c r="AC371" s="1013" cm="1">
        <f t="array" ref="AC371">INDEX($H371:$K371,0,MATCH(AC$348,$H$348:$K$348,0))*INDEX($J$342:$R$345,MATCH(AC$348,$I$342:$I$345,0),MATCH(AC$347,$J$341:$R$341,0))</f>
        <v>1</v>
      </c>
      <c r="AD371" s="1013" cm="1">
        <f t="array" ref="AD371">INDEX($H371:$K371,0,MATCH(AD$348,$H$348:$K$348,0))*INDEX($J$342:$R$345,MATCH(AD$348,$I$342:$I$345,0),MATCH(AD$347,$J$341:$R$341,0))</f>
        <v>2</v>
      </c>
      <c r="AE371" s="1013" cm="1">
        <f t="array" ref="AE371">INDEX($H371:$K371,0,MATCH(AE$348,$H$348:$K$348,0))*INDEX($J$342:$R$345,MATCH(AE$348,$I$342:$I$345,0),MATCH(AE$347,$J$341:$R$341,0))</f>
        <v>1</v>
      </c>
      <c r="AF371" s="1013" cm="1">
        <f t="array" ref="AF371">INDEX($H371:$K371,0,MATCH(AF$348,$H$348:$K$348,0))*INDEX($J$342:$R$345,MATCH(AF$348,$I$342:$I$345,0),MATCH(AF$347,$J$341:$R$341,0))</f>
        <v>1</v>
      </c>
      <c r="AG371" s="1013" cm="1">
        <f t="array" ref="AG371">INDEX($H371:$K371,0,MATCH(AG$348,$H$348:$K$348,0))*INDEX($J$342:$R$345,MATCH(AG$348,$I$342:$I$345,0),MATCH(AG$347,$J$341:$R$341,0))</f>
        <v>1</v>
      </c>
      <c r="AH371" s="1013" cm="1">
        <f t="array" ref="AH371">INDEX($H371:$K371,0,MATCH(AH$348,$H$348:$K$348,0))*INDEX($J$342:$R$345,MATCH(AH$348,$I$342:$I$345,0),MATCH(AH$347,$J$341:$R$341,0))</f>
        <v>2</v>
      </c>
      <c r="AI371" s="1013" cm="1">
        <f t="array" ref="AI371">INDEX($H371:$K371,0,MATCH(AI$348,$H$348:$K$348,0))*INDEX($J$342:$R$345,MATCH(AI$348,$I$342:$I$345,0),MATCH(AI$347,$J$341:$R$341,0))</f>
        <v>1</v>
      </c>
      <c r="AJ371" s="1013" cm="1">
        <f t="array" ref="AJ371">INDEX($H371:$K371,0,MATCH(AJ$348,$H$348:$K$348,0))*INDEX($J$342:$R$345,MATCH(AJ$348,$I$342:$I$345,0),MATCH(AJ$347,$J$341:$R$341,0))</f>
        <v>1</v>
      </c>
      <c r="AK371" s="1013" cm="1">
        <f t="array" ref="AK371">INDEX($H371:$K371,0,MATCH(AK$348,$H$348:$K$348,0))*INDEX($J$342:$R$345,MATCH(AK$348,$I$342:$I$345,0),MATCH(AK$347,$J$341:$R$341,0))</f>
        <v>1</v>
      </c>
      <c r="AL371" s="1013" cm="1">
        <f t="array" ref="AL371">INDEX($H371:$K371,0,MATCH(AL$348,$H$348:$K$348,0))*INDEX($J$342:$R$345,MATCH(AL$348,$I$342:$I$345,0),MATCH(AL$347,$J$341:$R$341,0))</f>
        <v>2</v>
      </c>
      <c r="AM371" s="1013" cm="1">
        <f t="array" ref="AM371">INDEX($H371:$K371,0,MATCH(AM$348,$H$348:$K$348,0))*INDEX($J$342:$R$345,MATCH(AM$348,$I$342:$I$345,0),MATCH(AM$347,$J$341:$R$341,0))</f>
        <v>1</v>
      </c>
      <c r="AN371" s="1013" cm="1">
        <f t="array" ref="AN371">INDEX($H371:$K371,0,MATCH(AN$348,$H$348:$K$348,0))*INDEX($J$342:$R$345,MATCH(AN$348,$I$342:$I$345,0),MATCH(AN$347,$J$341:$R$341,0))</f>
        <v>1</v>
      </c>
      <c r="AO371" s="1013" cm="1">
        <f t="array" ref="AO371">INDEX($H371:$K371,0,MATCH(AO$348,$H$348:$K$348,0))*INDEX($J$342:$R$345,MATCH(AO$348,$I$342:$I$345,0),MATCH(AO$347,$J$341:$R$341,0))</f>
        <v>1</v>
      </c>
      <c r="AP371" s="1013" cm="1">
        <f t="array" ref="AP371">INDEX($H371:$K371,0,MATCH(AP$348,$H$348:$K$348,0))*INDEX($J$342:$R$345,MATCH(AP$348,$I$342:$I$345,0),MATCH(AP$347,$J$341:$R$341,0))</f>
        <v>2</v>
      </c>
      <c r="AQ371" s="1013" cm="1">
        <f t="array" ref="AQ371">INDEX($H371:$K371,0,MATCH(AQ$348,$H$348:$K$348,0))*INDEX($J$342:$R$345,MATCH(AQ$348,$I$342:$I$345,0),MATCH(AQ$347,$J$341:$R$341,0))</f>
        <v>1</v>
      </c>
      <c r="AR371" s="1013" cm="1">
        <f t="array" ref="AR371">INDEX($H371:$K371,0,MATCH(AR$348,$H$348:$K$348,0))*INDEX($J$342:$R$345,MATCH(AR$348,$I$342:$I$345,0),MATCH(AR$347,$J$341:$R$341,0))</f>
        <v>1</v>
      </c>
      <c r="AS371" s="1013" cm="1">
        <f t="array" ref="AS371">INDEX($H371:$K371,0,MATCH(AS$348,$H$348:$K$348,0))*INDEX($J$342:$R$345,MATCH(AS$348,$I$342:$I$345,0),MATCH(AS$347,$J$341:$R$341,0))</f>
        <v>1</v>
      </c>
      <c r="AT371" s="1013" cm="1">
        <f t="array" ref="AT371">INDEX($H371:$K371,0,MATCH(AT$348,$H$348:$K$348,0))*INDEX($J$342:$R$345,MATCH(AT$348,$I$342:$I$345,0),MATCH(AT$347,$J$341:$R$341,0))</f>
        <v>2</v>
      </c>
      <c r="AU371" s="1013"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3" cm="1">
        <f t="array" ref="L372">INDEX($H372:$K372,0,MATCH(L$348,$H$348:$K$348,0))*INDEX($J$342:$R$345,MATCH(L$348,$I$342:$I$345,0),MATCH(L$347,$J$341:$R$341,0))</f>
        <v>2</v>
      </c>
      <c r="M372" s="1013" cm="1">
        <f t="array" ref="M372">INDEX($H372:$K372,0,MATCH(M$348,$H$348:$K$348,0))*INDEX($J$342:$R$345,MATCH(M$348,$I$342:$I$345,0),MATCH(M$347,$J$341:$R$341,0))</f>
        <v>1</v>
      </c>
      <c r="N372" s="1013" cm="1">
        <f t="array" ref="N372">INDEX($H372:$K372,0,MATCH(N$348,$H$348:$K$348,0))*INDEX($J$342:$R$345,MATCH(N$348,$I$342:$I$345,0),MATCH(N$347,$J$341:$R$341,0))</f>
        <v>1</v>
      </c>
      <c r="O372" s="1013" cm="1">
        <f t="array" ref="O372">INDEX($H372:$K372,0,MATCH(O$348,$H$348:$K$348,0))*INDEX($J$342:$R$345,MATCH(O$348,$I$342:$I$345,0),MATCH(O$347,$J$341:$R$341,0))</f>
        <v>1</v>
      </c>
      <c r="P372" s="1013" cm="1">
        <f t="array" ref="P372">INDEX($H372:$K372,0,MATCH(P$348,$H$348:$K$348,0))*INDEX($J$342:$R$345,MATCH(P$348,$I$342:$I$345,0),MATCH(P$347,$J$341:$R$341,0))</f>
        <v>2</v>
      </c>
      <c r="Q372" s="1013" cm="1">
        <f t="array" ref="Q372">INDEX($H372:$K372,0,MATCH(Q$348,$H$348:$K$348,0))*INDEX($J$342:$R$345,MATCH(Q$348,$I$342:$I$345,0),MATCH(Q$347,$J$341:$R$341,0))</f>
        <v>1</v>
      </c>
      <c r="R372" s="1013" cm="1">
        <f t="array" ref="R372">INDEX($H372:$K372,0,MATCH(R$348,$H$348:$K$348,0))*INDEX($J$342:$R$345,MATCH(R$348,$I$342:$I$345,0),MATCH(R$347,$J$341:$R$341,0))</f>
        <v>1</v>
      </c>
      <c r="S372" s="1013" cm="1">
        <f t="array" ref="S372">INDEX($H372:$K372,0,MATCH(S$348,$H$348:$K$348,0))*INDEX($J$342:$R$345,MATCH(S$348,$I$342:$I$345,0),MATCH(S$347,$J$341:$R$341,0))</f>
        <v>1</v>
      </c>
      <c r="T372" s="1013" cm="1">
        <f t="array" ref="T372">INDEX($H372:$K372,0,MATCH(T$348,$H$348:$K$348,0))*INDEX($J$342:$R$345,MATCH(T$348,$I$342:$I$345,0),MATCH(T$347,$J$341:$R$341,0))</f>
        <v>2</v>
      </c>
      <c r="U372" s="1013" cm="1">
        <f t="array" ref="U372">INDEX($H372:$K372,0,MATCH(U$348,$H$348:$K$348,0))*INDEX($J$342:$R$345,MATCH(U$348,$I$342:$I$345,0),MATCH(U$347,$J$341:$R$341,0))</f>
        <v>1</v>
      </c>
      <c r="V372" s="1013" cm="1">
        <f t="array" ref="V372">INDEX($H372:$K372,0,MATCH(V$348,$H$348:$K$348,0))*INDEX($J$342:$R$345,MATCH(V$348,$I$342:$I$345,0),MATCH(V$347,$J$341:$R$341,0))</f>
        <v>1</v>
      </c>
      <c r="W372" s="1013" cm="1">
        <f t="array" ref="W372">INDEX($H372:$K372,0,MATCH(W$348,$H$348:$K$348,0))*INDEX($J$342:$R$345,MATCH(W$348,$I$342:$I$345,0),MATCH(W$347,$J$341:$R$341,0))</f>
        <v>1</v>
      </c>
      <c r="X372" s="1013" cm="1">
        <f t="array" ref="X372">INDEX($H372:$K372,0,MATCH(X$348,$H$348:$K$348,0))*INDEX($J$342:$R$345,MATCH(X$348,$I$342:$I$345,0),MATCH(X$347,$J$341:$R$341,0))</f>
        <v>2</v>
      </c>
      <c r="Y372" s="1013" cm="1">
        <f t="array" ref="Y372">INDEX($H372:$K372,0,MATCH(Y$348,$H$348:$K$348,0))*INDEX($J$342:$R$345,MATCH(Y$348,$I$342:$I$345,0),MATCH(Y$347,$J$341:$R$341,0))</f>
        <v>1</v>
      </c>
      <c r="Z372" s="1013" cm="1">
        <f t="array" ref="Z372">INDEX($H372:$K372,0,MATCH(Z$348,$H$348:$K$348,0))*INDEX($J$342:$R$345,MATCH(Z$348,$I$342:$I$345,0),MATCH(Z$347,$J$341:$R$341,0))</f>
        <v>1</v>
      </c>
      <c r="AA372" s="1013" cm="1">
        <f t="array" ref="AA372">INDEX($H372:$K372,0,MATCH(AA$348,$H$348:$K$348,0))*INDEX($J$342:$R$345,MATCH(AA$348,$I$342:$I$345,0),MATCH(AA$347,$J$341:$R$341,0))</f>
        <v>1</v>
      </c>
      <c r="AB372" s="1013" cm="1">
        <f t="array" ref="AB372">INDEX($H372:$K372,0,MATCH(AB$348,$H$348:$K$348,0))*INDEX($J$342:$R$345,MATCH(AB$348,$I$342:$I$345,0),MATCH(AB$347,$J$341:$R$341,0))</f>
        <v>1</v>
      </c>
      <c r="AC372" s="1013" cm="1">
        <f t="array" ref="AC372">INDEX($H372:$K372,0,MATCH(AC$348,$H$348:$K$348,0))*INDEX($J$342:$R$345,MATCH(AC$348,$I$342:$I$345,0),MATCH(AC$347,$J$341:$R$341,0))</f>
        <v>1</v>
      </c>
      <c r="AD372" s="1013" cm="1">
        <f t="array" ref="AD372">INDEX($H372:$K372,0,MATCH(AD$348,$H$348:$K$348,0))*INDEX($J$342:$R$345,MATCH(AD$348,$I$342:$I$345,0),MATCH(AD$347,$J$341:$R$341,0))</f>
        <v>1</v>
      </c>
      <c r="AE372" s="1013" cm="1">
        <f t="array" ref="AE372">INDEX($H372:$K372,0,MATCH(AE$348,$H$348:$K$348,0))*INDEX($J$342:$R$345,MATCH(AE$348,$I$342:$I$345,0),MATCH(AE$347,$J$341:$R$341,0))</f>
        <v>1</v>
      </c>
      <c r="AF372" s="1013" cm="1">
        <f t="array" ref="AF372">INDEX($H372:$K372,0,MATCH(AF$348,$H$348:$K$348,0))*INDEX($J$342:$R$345,MATCH(AF$348,$I$342:$I$345,0),MATCH(AF$347,$J$341:$R$341,0))</f>
        <v>1</v>
      </c>
      <c r="AG372" s="1013" cm="1">
        <f t="array" ref="AG372">INDEX($H372:$K372,0,MATCH(AG$348,$H$348:$K$348,0))*INDEX($J$342:$R$345,MATCH(AG$348,$I$342:$I$345,0),MATCH(AG$347,$J$341:$R$341,0))</f>
        <v>1</v>
      </c>
      <c r="AH372" s="1013" cm="1">
        <f t="array" ref="AH372">INDEX($H372:$K372,0,MATCH(AH$348,$H$348:$K$348,0))*INDEX($J$342:$R$345,MATCH(AH$348,$I$342:$I$345,0),MATCH(AH$347,$J$341:$R$341,0))</f>
        <v>1</v>
      </c>
      <c r="AI372" s="1013" cm="1">
        <f t="array" ref="AI372">INDEX($H372:$K372,0,MATCH(AI$348,$H$348:$K$348,0))*INDEX($J$342:$R$345,MATCH(AI$348,$I$342:$I$345,0),MATCH(AI$347,$J$341:$R$341,0))</f>
        <v>1</v>
      </c>
      <c r="AJ372" s="1013" cm="1">
        <f t="array" ref="AJ372">INDEX($H372:$K372,0,MATCH(AJ$348,$H$348:$K$348,0))*INDEX($J$342:$R$345,MATCH(AJ$348,$I$342:$I$345,0),MATCH(AJ$347,$J$341:$R$341,0))</f>
        <v>1</v>
      </c>
      <c r="AK372" s="1013" cm="1">
        <f t="array" ref="AK372">INDEX($H372:$K372,0,MATCH(AK$348,$H$348:$K$348,0))*INDEX($J$342:$R$345,MATCH(AK$348,$I$342:$I$345,0),MATCH(AK$347,$J$341:$R$341,0))</f>
        <v>1</v>
      </c>
      <c r="AL372" s="1013" cm="1">
        <f t="array" ref="AL372">INDEX($H372:$K372,0,MATCH(AL$348,$H$348:$K$348,0))*INDEX($J$342:$R$345,MATCH(AL$348,$I$342:$I$345,0),MATCH(AL$347,$J$341:$R$341,0))</f>
        <v>1</v>
      </c>
      <c r="AM372" s="1013" cm="1">
        <f t="array" ref="AM372">INDEX($H372:$K372,0,MATCH(AM$348,$H$348:$K$348,0))*INDEX($J$342:$R$345,MATCH(AM$348,$I$342:$I$345,0),MATCH(AM$347,$J$341:$R$341,0))</f>
        <v>1</v>
      </c>
      <c r="AN372" s="1013" cm="1">
        <f t="array" ref="AN372">INDEX($H372:$K372,0,MATCH(AN$348,$H$348:$K$348,0))*INDEX($J$342:$R$345,MATCH(AN$348,$I$342:$I$345,0),MATCH(AN$347,$J$341:$R$341,0))</f>
        <v>1</v>
      </c>
      <c r="AO372" s="1013" cm="1">
        <f t="array" ref="AO372">INDEX($H372:$K372,0,MATCH(AO$348,$H$348:$K$348,0))*INDEX($J$342:$R$345,MATCH(AO$348,$I$342:$I$345,0),MATCH(AO$347,$J$341:$R$341,0))</f>
        <v>1</v>
      </c>
      <c r="AP372" s="1013" cm="1">
        <f t="array" ref="AP372">INDEX($H372:$K372,0,MATCH(AP$348,$H$348:$K$348,0))*INDEX($J$342:$R$345,MATCH(AP$348,$I$342:$I$345,0),MATCH(AP$347,$J$341:$R$341,0))</f>
        <v>1</v>
      </c>
      <c r="AQ372" s="1013" cm="1">
        <f t="array" ref="AQ372">INDEX($H372:$K372,0,MATCH(AQ$348,$H$348:$K$348,0))*INDEX($J$342:$R$345,MATCH(AQ$348,$I$342:$I$345,0),MATCH(AQ$347,$J$341:$R$341,0))</f>
        <v>1</v>
      </c>
      <c r="AR372" s="1013" cm="1">
        <f t="array" ref="AR372">INDEX($H372:$K372,0,MATCH(AR$348,$H$348:$K$348,0))*INDEX($J$342:$R$345,MATCH(AR$348,$I$342:$I$345,0),MATCH(AR$347,$J$341:$R$341,0))</f>
        <v>1</v>
      </c>
      <c r="AS372" s="1013" cm="1">
        <f t="array" ref="AS372">INDEX($H372:$K372,0,MATCH(AS$348,$H$348:$K$348,0))*INDEX($J$342:$R$345,MATCH(AS$348,$I$342:$I$345,0),MATCH(AS$347,$J$341:$R$341,0))</f>
        <v>1</v>
      </c>
      <c r="AT372" s="1013" cm="1">
        <f t="array" ref="AT372">INDEX($H372:$K372,0,MATCH(AT$348,$H$348:$K$348,0))*INDEX($J$342:$R$345,MATCH(AT$348,$I$342:$I$345,0),MATCH(AT$347,$J$341:$R$341,0))</f>
        <v>1</v>
      </c>
      <c r="AU372" s="1013"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3" cm="1">
        <f t="array" ref="L373">INDEX($H373:$K373,0,MATCH(L$348,$H$348:$K$348,0))*INDEX($J$342:$R$345,MATCH(L$348,$I$342:$I$345,0),MATCH(L$347,$J$341:$R$341,0))</f>
        <v>2</v>
      </c>
      <c r="M373" s="1013" cm="1">
        <f t="array" ref="M373">INDEX($H373:$K373,0,MATCH(M$348,$H$348:$K$348,0))*INDEX($J$342:$R$345,MATCH(M$348,$I$342:$I$345,0),MATCH(M$347,$J$341:$R$341,0))</f>
        <v>1</v>
      </c>
      <c r="N373" s="1013" cm="1">
        <f t="array" ref="N373">INDEX($H373:$K373,0,MATCH(N$348,$H$348:$K$348,0))*INDEX($J$342:$R$345,MATCH(N$348,$I$342:$I$345,0),MATCH(N$347,$J$341:$R$341,0))</f>
        <v>2</v>
      </c>
      <c r="O373" s="1013" cm="1">
        <f t="array" ref="O373">INDEX($H373:$K373,0,MATCH(O$348,$H$348:$K$348,0))*INDEX($J$342:$R$345,MATCH(O$348,$I$342:$I$345,0),MATCH(O$347,$J$341:$R$341,0))</f>
        <v>1</v>
      </c>
      <c r="P373" s="1013" cm="1">
        <f t="array" ref="P373">INDEX($H373:$K373,0,MATCH(P$348,$H$348:$K$348,0))*INDEX($J$342:$R$345,MATCH(P$348,$I$342:$I$345,0),MATCH(P$347,$J$341:$R$341,0))</f>
        <v>2</v>
      </c>
      <c r="Q373" s="1013" cm="1">
        <f t="array" ref="Q373">INDEX($H373:$K373,0,MATCH(Q$348,$H$348:$K$348,0))*INDEX($J$342:$R$345,MATCH(Q$348,$I$342:$I$345,0),MATCH(Q$347,$J$341:$R$341,0))</f>
        <v>1</v>
      </c>
      <c r="R373" s="1013" cm="1">
        <f t="array" ref="R373">INDEX($H373:$K373,0,MATCH(R$348,$H$348:$K$348,0))*INDEX($J$342:$R$345,MATCH(R$348,$I$342:$I$345,0),MATCH(R$347,$J$341:$R$341,0))</f>
        <v>2</v>
      </c>
      <c r="S373" s="1013" cm="1">
        <f t="array" ref="S373">INDEX($H373:$K373,0,MATCH(S$348,$H$348:$K$348,0))*INDEX($J$342:$R$345,MATCH(S$348,$I$342:$I$345,0),MATCH(S$347,$J$341:$R$341,0))</f>
        <v>1</v>
      </c>
      <c r="T373" s="1013" cm="1">
        <f t="array" ref="T373">INDEX($H373:$K373,0,MATCH(T$348,$H$348:$K$348,0))*INDEX($J$342:$R$345,MATCH(T$348,$I$342:$I$345,0),MATCH(T$347,$J$341:$R$341,0))</f>
        <v>2</v>
      </c>
      <c r="U373" s="1013" cm="1">
        <f t="array" ref="U373">INDEX($H373:$K373,0,MATCH(U$348,$H$348:$K$348,0))*INDEX($J$342:$R$345,MATCH(U$348,$I$342:$I$345,0),MATCH(U$347,$J$341:$R$341,0))</f>
        <v>1</v>
      </c>
      <c r="V373" s="1013" cm="1">
        <f t="array" ref="V373">INDEX($H373:$K373,0,MATCH(V$348,$H$348:$K$348,0))*INDEX($J$342:$R$345,MATCH(V$348,$I$342:$I$345,0),MATCH(V$347,$J$341:$R$341,0))</f>
        <v>2</v>
      </c>
      <c r="W373" s="1013" cm="1">
        <f t="array" ref="W373">INDEX($H373:$K373,0,MATCH(W$348,$H$348:$K$348,0))*INDEX($J$342:$R$345,MATCH(W$348,$I$342:$I$345,0),MATCH(W$347,$J$341:$R$341,0))</f>
        <v>1</v>
      </c>
      <c r="X373" s="1013" cm="1">
        <f t="array" ref="X373">INDEX($H373:$K373,0,MATCH(X$348,$H$348:$K$348,0))*INDEX($J$342:$R$345,MATCH(X$348,$I$342:$I$345,0),MATCH(X$347,$J$341:$R$341,0))</f>
        <v>2</v>
      </c>
      <c r="Y373" s="1013" cm="1">
        <f t="array" ref="Y373">INDEX($H373:$K373,0,MATCH(Y$348,$H$348:$K$348,0))*INDEX($J$342:$R$345,MATCH(Y$348,$I$342:$I$345,0),MATCH(Y$347,$J$341:$R$341,0))</f>
        <v>1</v>
      </c>
      <c r="Z373" s="1013" cm="1">
        <f t="array" ref="Z373">INDEX($H373:$K373,0,MATCH(Z$348,$H$348:$K$348,0))*INDEX($J$342:$R$345,MATCH(Z$348,$I$342:$I$345,0),MATCH(Z$347,$J$341:$R$341,0))</f>
        <v>2</v>
      </c>
      <c r="AA373" s="1013" cm="1">
        <f t="array" ref="AA373">INDEX($H373:$K373,0,MATCH(AA$348,$H$348:$K$348,0))*INDEX($J$342:$R$345,MATCH(AA$348,$I$342:$I$345,0),MATCH(AA$347,$J$341:$R$341,0))</f>
        <v>1</v>
      </c>
      <c r="AB373" s="1013" cm="1">
        <f t="array" ref="AB373">INDEX($H373:$K373,0,MATCH(AB$348,$H$348:$K$348,0))*INDEX($J$342:$R$345,MATCH(AB$348,$I$342:$I$345,0),MATCH(AB$347,$J$341:$R$341,0))</f>
        <v>1</v>
      </c>
      <c r="AC373" s="1013" cm="1">
        <f t="array" ref="AC373">INDEX($H373:$K373,0,MATCH(AC$348,$H$348:$K$348,0))*INDEX($J$342:$R$345,MATCH(AC$348,$I$342:$I$345,0),MATCH(AC$347,$J$341:$R$341,0))</f>
        <v>1</v>
      </c>
      <c r="AD373" s="1013" cm="1">
        <f t="array" ref="AD373">INDEX($H373:$K373,0,MATCH(AD$348,$H$348:$K$348,0))*INDEX($J$342:$R$345,MATCH(AD$348,$I$342:$I$345,0),MATCH(AD$347,$J$341:$R$341,0))</f>
        <v>2</v>
      </c>
      <c r="AE373" s="1013" cm="1">
        <f t="array" ref="AE373">INDEX($H373:$K373,0,MATCH(AE$348,$H$348:$K$348,0))*INDEX($J$342:$R$345,MATCH(AE$348,$I$342:$I$345,0),MATCH(AE$347,$J$341:$R$341,0))</f>
        <v>1</v>
      </c>
      <c r="AF373" s="1013" cm="1">
        <f t="array" ref="AF373">INDEX($H373:$K373,0,MATCH(AF$348,$H$348:$K$348,0))*INDEX($J$342:$R$345,MATCH(AF$348,$I$342:$I$345,0),MATCH(AF$347,$J$341:$R$341,0))</f>
        <v>1</v>
      </c>
      <c r="AG373" s="1013" cm="1">
        <f t="array" ref="AG373">INDEX($H373:$K373,0,MATCH(AG$348,$H$348:$K$348,0))*INDEX($J$342:$R$345,MATCH(AG$348,$I$342:$I$345,0),MATCH(AG$347,$J$341:$R$341,0))</f>
        <v>1</v>
      </c>
      <c r="AH373" s="1013" cm="1">
        <f t="array" ref="AH373">INDEX($H373:$K373,0,MATCH(AH$348,$H$348:$K$348,0))*INDEX($J$342:$R$345,MATCH(AH$348,$I$342:$I$345,0),MATCH(AH$347,$J$341:$R$341,0))</f>
        <v>2</v>
      </c>
      <c r="AI373" s="1013" cm="1">
        <f t="array" ref="AI373">INDEX($H373:$K373,0,MATCH(AI$348,$H$348:$K$348,0))*INDEX($J$342:$R$345,MATCH(AI$348,$I$342:$I$345,0),MATCH(AI$347,$J$341:$R$341,0))</f>
        <v>1</v>
      </c>
      <c r="AJ373" s="1013" cm="1">
        <f t="array" ref="AJ373">INDEX($H373:$K373,0,MATCH(AJ$348,$H$348:$K$348,0))*INDEX($J$342:$R$345,MATCH(AJ$348,$I$342:$I$345,0),MATCH(AJ$347,$J$341:$R$341,0))</f>
        <v>1</v>
      </c>
      <c r="AK373" s="1013" cm="1">
        <f t="array" ref="AK373">INDEX($H373:$K373,0,MATCH(AK$348,$H$348:$K$348,0))*INDEX($J$342:$R$345,MATCH(AK$348,$I$342:$I$345,0),MATCH(AK$347,$J$341:$R$341,0))</f>
        <v>1</v>
      </c>
      <c r="AL373" s="1013" cm="1">
        <f t="array" ref="AL373">INDEX($H373:$K373,0,MATCH(AL$348,$H$348:$K$348,0))*INDEX($J$342:$R$345,MATCH(AL$348,$I$342:$I$345,0),MATCH(AL$347,$J$341:$R$341,0))</f>
        <v>2</v>
      </c>
      <c r="AM373" s="1013" cm="1">
        <f t="array" ref="AM373">INDEX($H373:$K373,0,MATCH(AM$348,$H$348:$K$348,0))*INDEX($J$342:$R$345,MATCH(AM$348,$I$342:$I$345,0),MATCH(AM$347,$J$341:$R$341,0))</f>
        <v>1</v>
      </c>
      <c r="AN373" s="1013" cm="1">
        <f t="array" ref="AN373">INDEX($H373:$K373,0,MATCH(AN$348,$H$348:$K$348,0))*INDEX($J$342:$R$345,MATCH(AN$348,$I$342:$I$345,0),MATCH(AN$347,$J$341:$R$341,0))</f>
        <v>1</v>
      </c>
      <c r="AO373" s="1013" cm="1">
        <f t="array" ref="AO373">INDEX($H373:$K373,0,MATCH(AO$348,$H$348:$K$348,0))*INDEX($J$342:$R$345,MATCH(AO$348,$I$342:$I$345,0),MATCH(AO$347,$J$341:$R$341,0))</f>
        <v>1</v>
      </c>
      <c r="AP373" s="1013" cm="1">
        <f t="array" ref="AP373">INDEX($H373:$K373,0,MATCH(AP$348,$H$348:$K$348,0))*INDEX($J$342:$R$345,MATCH(AP$348,$I$342:$I$345,0),MATCH(AP$347,$J$341:$R$341,0))</f>
        <v>2</v>
      </c>
      <c r="AQ373" s="1013" cm="1">
        <f t="array" ref="AQ373">INDEX($H373:$K373,0,MATCH(AQ$348,$H$348:$K$348,0))*INDEX($J$342:$R$345,MATCH(AQ$348,$I$342:$I$345,0),MATCH(AQ$347,$J$341:$R$341,0))</f>
        <v>1</v>
      </c>
      <c r="AR373" s="1013" cm="1">
        <f t="array" ref="AR373">INDEX($H373:$K373,0,MATCH(AR$348,$H$348:$K$348,0))*INDEX($J$342:$R$345,MATCH(AR$348,$I$342:$I$345,0),MATCH(AR$347,$J$341:$R$341,0))</f>
        <v>1</v>
      </c>
      <c r="AS373" s="1013" cm="1">
        <f t="array" ref="AS373">INDEX($H373:$K373,0,MATCH(AS$348,$H$348:$K$348,0))*INDEX($J$342:$R$345,MATCH(AS$348,$I$342:$I$345,0),MATCH(AS$347,$J$341:$R$341,0))</f>
        <v>1</v>
      </c>
      <c r="AT373" s="1013" cm="1">
        <f t="array" ref="AT373">INDEX($H373:$K373,0,MATCH(AT$348,$H$348:$K$348,0))*INDEX($J$342:$R$345,MATCH(AT$348,$I$342:$I$345,0),MATCH(AT$347,$J$341:$R$341,0))</f>
        <v>2</v>
      </c>
      <c r="AU373" s="1013"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3" cm="1">
        <f t="array" ref="L374">INDEX($H374:$K374,0,MATCH(L$348,$H$348:$K$348,0))*INDEX($J$342:$R$345,MATCH(L$348,$I$342:$I$345,0),MATCH(L$347,$J$341:$R$341,0))</f>
        <v>0</v>
      </c>
      <c r="M374" s="1013" cm="1">
        <f t="array" ref="M374">INDEX($H374:$K374,0,MATCH(M$348,$H$348:$K$348,0))*INDEX($J$342:$R$345,MATCH(M$348,$I$342:$I$345,0),MATCH(M$347,$J$341:$R$341,0))</f>
        <v>0</v>
      </c>
      <c r="N374" s="1013" cm="1">
        <f t="array" ref="N374">INDEX($H374:$K374,0,MATCH(N$348,$H$348:$K$348,0))*INDEX($J$342:$R$345,MATCH(N$348,$I$342:$I$345,0),MATCH(N$347,$J$341:$R$341,0))</f>
        <v>0</v>
      </c>
      <c r="O374" s="1013" cm="1">
        <f t="array" ref="O374">INDEX($H374:$K374,0,MATCH(O$348,$H$348:$K$348,0))*INDEX($J$342:$R$345,MATCH(O$348,$I$342:$I$345,0),MATCH(O$347,$J$341:$R$341,0))</f>
        <v>0</v>
      </c>
      <c r="P374" s="1013" cm="1">
        <f t="array" ref="P374">INDEX($H374:$K374,0,MATCH(P$348,$H$348:$K$348,0))*INDEX($J$342:$R$345,MATCH(P$348,$I$342:$I$345,0),MATCH(P$347,$J$341:$R$341,0))</f>
        <v>0</v>
      </c>
      <c r="Q374" s="1013" cm="1">
        <f t="array" ref="Q374">INDEX($H374:$K374,0,MATCH(Q$348,$H$348:$K$348,0))*INDEX($J$342:$R$345,MATCH(Q$348,$I$342:$I$345,0),MATCH(Q$347,$J$341:$R$341,0))</f>
        <v>0</v>
      </c>
      <c r="R374" s="1013" cm="1">
        <f t="array" ref="R374">INDEX($H374:$K374,0,MATCH(R$348,$H$348:$K$348,0))*INDEX($J$342:$R$345,MATCH(R$348,$I$342:$I$345,0),MATCH(R$347,$J$341:$R$341,0))</f>
        <v>0</v>
      </c>
      <c r="S374" s="1013" cm="1">
        <f t="array" ref="S374">INDEX($H374:$K374,0,MATCH(S$348,$H$348:$K$348,0))*INDEX($J$342:$R$345,MATCH(S$348,$I$342:$I$345,0),MATCH(S$347,$J$341:$R$341,0))</f>
        <v>0</v>
      </c>
      <c r="T374" s="1013" cm="1">
        <f t="array" ref="T374">INDEX($H374:$K374,0,MATCH(T$348,$H$348:$K$348,0))*INDEX($J$342:$R$345,MATCH(T$348,$I$342:$I$345,0),MATCH(T$347,$J$341:$R$341,0))</f>
        <v>0</v>
      </c>
      <c r="U374" s="1013" cm="1">
        <f t="array" ref="U374">INDEX($H374:$K374,0,MATCH(U$348,$H$348:$K$348,0))*INDEX($J$342:$R$345,MATCH(U$348,$I$342:$I$345,0),MATCH(U$347,$J$341:$R$341,0))</f>
        <v>0</v>
      </c>
      <c r="V374" s="1013" cm="1">
        <f t="array" ref="V374">INDEX($H374:$K374,0,MATCH(V$348,$H$348:$K$348,0))*INDEX($J$342:$R$345,MATCH(V$348,$I$342:$I$345,0),MATCH(V$347,$J$341:$R$341,0))</f>
        <v>0</v>
      </c>
      <c r="W374" s="1013" cm="1">
        <f t="array" ref="W374">INDEX($H374:$K374,0,MATCH(W$348,$H$348:$K$348,0))*INDEX($J$342:$R$345,MATCH(W$348,$I$342:$I$345,0),MATCH(W$347,$J$341:$R$341,0))</f>
        <v>0</v>
      </c>
      <c r="X374" s="1013" cm="1">
        <f t="array" ref="X374">INDEX($H374:$K374,0,MATCH(X$348,$H$348:$K$348,0))*INDEX($J$342:$R$345,MATCH(X$348,$I$342:$I$345,0),MATCH(X$347,$J$341:$R$341,0))</f>
        <v>0</v>
      </c>
      <c r="Y374" s="1013" cm="1">
        <f t="array" ref="Y374">INDEX($H374:$K374,0,MATCH(Y$348,$H$348:$K$348,0))*INDEX($J$342:$R$345,MATCH(Y$348,$I$342:$I$345,0),MATCH(Y$347,$J$341:$R$341,0))</f>
        <v>0</v>
      </c>
      <c r="Z374" s="1013" cm="1">
        <f t="array" ref="Z374">INDEX($H374:$K374,0,MATCH(Z$348,$H$348:$K$348,0))*INDEX($J$342:$R$345,MATCH(Z$348,$I$342:$I$345,0),MATCH(Z$347,$J$341:$R$341,0))</f>
        <v>0</v>
      </c>
      <c r="AA374" s="1013" cm="1">
        <f t="array" ref="AA374">INDEX($H374:$K374,0,MATCH(AA$348,$H$348:$K$348,0))*INDEX($J$342:$R$345,MATCH(AA$348,$I$342:$I$345,0),MATCH(AA$347,$J$341:$R$341,0))</f>
        <v>0</v>
      </c>
      <c r="AB374" s="1013" cm="1">
        <f t="array" ref="AB374">INDEX($H374:$K374,0,MATCH(AB$348,$H$348:$K$348,0))*INDEX($J$342:$R$345,MATCH(AB$348,$I$342:$I$345,0),MATCH(AB$347,$J$341:$R$341,0))</f>
        <v>0</v>
      </c>
      <c r="AC374" s="1013" cm="1">
        <f t="array" ref="AC374">INDEX($H374:$K374,0,MATCH(AC$348,$H$348:$K$348,0))*INDEX($J$342:$R$345,MATCH(AC$348,$I$342:$I$345,0),MATCH(AC$347,$J$341:$R$341,0))</f>
        <v>0</v>
      </c>
      <c r="AD374" s="1013" cm="1">
        <f t="array" ref="AD374">INDEX($H374:$K374,0,MATCH(AD$348,$H$348:$K$348,0))*INDEX($J$342:$R$345,MATCH(AD$348,$I$342:$I$345,0),MATCH(AD$347,$J$341:$R$341,0))</f>
        <v>0</v>
      </c>
      <c r="AE374" s="1013" cm="1">
        <f t="array" ref="AE374">INDEX($H374:$K374,0,MATCH(AE$348,$H$348:$K$348,0))*INDEX($J$342:$R$345,MATCH(AE$348,$I$342:$I$345,0),MATCH(AE$347,$J$341:$R$341,0))</f>
        <v>0</v>
      </c>
      <c r="AF374" s="1013" cm="1">
        <f t="array" ref="AF374">INDEX($H374:$K374,0,MATCH(AF$348,$H$348:$K$348,0))*INDEX($J$342:$R$345,MATCH(AF$348,$I$342:$I$345,0),MATCH(AF$347,$J$341:$R$341,0))</f>
        <v>0</v>
      </c>
      <c r="AG374" s="1013" cm="1">
        <f t="array" ref="AG374">INDEX($H374:$K374,0,MATCH(AG$348,$H$348:$K$348,0))*INDEX($J$342:$R$345,MATCH(AG$348,$I$342:$I$345,0),MATCH(AG$347,$J$341:$R$341,0))</f>
        <v>0</v>
      </c>
      <c r="AH374" s="1013" cm="1">
        <f t="array" ref="AH374">INDEX($H374:$K374,0,MATCH(AH$348,$H$348:$K$348,0))*INDEX($J$342:$R$345,MATCH(AH$348,$I$342:$I$345,0),MATCH(AH$347,$J$341:$R$341,0))</f>
        <v>0</v>
      </c>
      <c r="AI374" s="1013" cm="1">
        <f t="array" ref="AI374">INDEX($H374:$K374,0,MATCH(AI$348,$H$348:$K$348,0))*INDEX($J$342:$R$345,MATCH(AI$348,$I$342:$I$345,0),MATCH(AI$347,$J$341:$R$341,0))</f>
        <v>0</v>
      </c>
      <c r="AJ374" s="1013" cm="1">
        <f t="array" ref="AJ374">INDEX($H374:$K374,0,MATCH(AJ$348,$H$348:$K$348,0))*INDEX($J$342:$R$345,MATCH(AJ$348,$I$342:$I$345,0),MATCH(AJ$347,$J$341:$R$341,0))</f>
        <v>0</v>
      </c>
      <c r="AK374" s="1013" cm="1">
        <f t="array" ref="AK374">INDEX($H374:$K374,0,MATCH(AK$348,$H$348:$K$348,0))*INDEX($J$342:$R$345,MATCH(AK$348,$I$342:$I$345,0),MATCH(AK$347,$J$341:$R$341,0))</f>
        <v>0</v>
      </c>
      <c r="AL374" s="1013" cm="1">
        <f t="array" ref="AL374">INDEX($H374:$K374,0,MATCH(AL$348,$H$348:$K$348,0))*INDEX($J$342:$R$345,MATCH(AL$348,$I$342:$I$345,0),MATCH(AL$347,$J$341:$R$341,0))</f>
        <v>0</v>
      </c>
      <c r="AM374" s="1013" cm="1">
        <f t="array" ref="AM374">INDEX($H374:$K374,0,MATCH(AM$348,$H$348:$K$348,0))*INDEX($J$342:$R$345,MATCH(AM$348,$I$342:$I$345,0),MATCH(AM$347,$J$341:$R$341,0))</f>
        <v>0</v>
      </c>
      <c r="AN374" s="1013" cm="1">
        <f t="array" ref="AN374">INDEX($H374:$K374,0,MATCH(AN$348,$H$348:$K$348,0))*INDEX($J$342:$R$345,MATCH(AN$348,$I$342:$I$345,0),MATCH(AN$347,$J$341:$R$341,0))</f>
        <v>0</v>
      </c>
      <c r="AO374" s="1013" cm="1">
        <f t="array" ref="AO374">INDEX($H374:$K374,0,MATCH(AO$348,$H$348:$K$348,0))*INDEX($J$342:$R$345,MATCH(AO$348,$I$342:$I$345,0),MATCH(AO$347,$J$341:$R$341,0))</f>
        <v>0</v>
      </c>
      <c r="AP374" s="1013" cm="1">
        <f t="array" ref="AP374">INDEX($H374:$K374,0,MATCH(AP$348,$H$348:$K$348,0))*INDEX($J$342:$R$345,MATCH(AP$348,$I$342:$I$345,0),MATCH(AP$347,$J$341:$R$341,0))</f>
        <v>0</v>
      </c>
      <c r="AQ374" s="1013" cm="1">
        <f t="array" ref="AQ374">INDEX($H374:$K374,0,MATCH(AQ$348,$H$348:$K$348,0))*INDEX($J$342:$R$345,MATCH(AQ$348,$I$342:$I$345,0),MATCH(AQ$347,$J$341:$R$341,0))</f>
        <v>0</v>
      </c>
      <c r="AR374" s="1013" cm="1">
        <f t="array" ref="AR374">INDEX($H374:$K374,0,MATCH(AR$348,$H$348:$K$348,0))*INDEX($J$342:$R$345,MATCH(AR$348,$I$342:$I$345,0),MATCH(AR$347,$J$341:$R$341,0))</f>
        <v>0</v>
      </c>
      <c r="AS374" s="1013" cm="1">
        <f t="array" ref="AS374">INDEX($H374:$K374,0,MATCH(AS$348,$H$348:$K$348,0))*INDEX($J$342:$R$345,MATCH(AS$348,$I$342:$I$345,0),MATCH(AS$347,$J$341:$R$341,0))</f>
        <v>0</v>
      </c>
      <c r="AT374" s="1013" cm="1">
        <f t="array" ref="AT374">INDEX($H374:$K374,0,MATCH(AT$348,$H$348:$K$348,0))*INDEX($J$342:$R$345,MATCH(AT$348,$I$342:$I$345,0),MATCH(AT$347,$J$341:$R$341,0))</f>
        <v>0</v>
      </c>
      <c r="AU374" s="1013"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3" cm="1">
        <f t="array" ref="L375">INDEX($H375:$K375,0,MATCH(L$348,$H$348:$K$348,0))*INDEX($J$342:$R$345,MATCH(L$348,$I$342:$I$345,0),MATCH(L$347,$J$341:$R$341,0))</f>
        <v>0</v>
      </c>
      <c r="M375" s="1013" cm="1">
        <f t="array" ref="M375">INDEX($H375:$K375,0,MATCH(M$348,$H$348:$K$348,0))*INDEX($J$342:$R$345,MATCH(M$348,$I$342:$I$345,0),MATCH(M$347,$J$341:$R$341,0))</f>
        <v>0</v>
      </c>
      <c r="N375" s="1013" cm="1">
        <f t="array" ref="N375">INDEX($H375:$K375,0,MATCH(N$348,$H$348:$K$348,0))*INDEX($J$342:$R$345,MATCH(N$348,$I$342:$I$345,0),MATCH(N$347,$J$341:$R$341,0))</f>
        <v>0</v>
      </c>
      <c r="O375" s="1013" cm="1">
        <f t="array" ref="O375">INDEX($H375:$K375,0,MATCH(O$348,$H$348:$K$348,0))*INDEX($J$342:$R$345,MATCH(O$348,$I$342:$I$345,0),MATCH(O$347,$J$341:$R$341,0))</f>
        <v>0</v>
      </c>
      <c r="P375" s="1013" cm="1">
        <f t="array" ref="P375">INDEX($H375:$K375,0,MATCH(P$348,$H$348:$K$348,0))*INDEX($J$342:$R$345,MATCH(P$348,$I$342:$I$345,0),MATCH(P$347,$J$341:$R$341,0))</f>
        <v>0</v>
      </c>
      <c r="Q375" s="1013" cm="1">
        <f t="array" ref="Q375">INDEX($H375:$K375,0,MATCH(Q$348,$H$348:$K$348,0))*INDEX($J$342:$R$345,MATCH(Q$348,$I$342:$I$345,0),MATCH(Q$347,$J$341:$R$341,0))</f>
        <v>0</v>
      </c>
      <c r="R375" s="1013" cm="1">
        <f t="array" ref="R375">INDEX($H375:$K375,0,MATCH(R$348,$H$348:$K$348,0))*INDEX($J$342:$R$345,MATCH(R$348,$I$342:$I$345,0),MATCH(R$347,$J$341:$R$341,0))</f>
        <v>0</v>
      </c>
      <c r="S375" s="1013" cm="1">
        <f t="array" ref="S375">INDEX($H375:$K375,0,MATCH(S$348,$H$348:$K$348,0))*INDEX($J$342:$R$345,MATCH(S$348,$I$342:$I$345,0),MATCH(S$347,$J$341:$R$341,0))</f>
        <v>0</v>
      </c>
      <c r="T375" s="1013" cm="1">
        <f t="array" ref="T375">INDEX($H375:$K375,0,MATCH(T$348,$H$348:$K$348,0))*INDEX($J$342:$R$345,MATCH(T$348,$I$342:$I$345,0),MATCH(T$347,$J$341:$R$341,0))</f>
        <v>0</v>
      </c>
      <c r="U375" s="1013" cm="1">
        <f t="array" ref="U375">INDEX($H375:$K375,0,MATCH(U$348,$H$348:$K$348,0))*INDEX($J$342:$R$345,MATCH(U$348,$I$342:$I$345,0),MATCH(U$347,$J$341:$R$341,0))</f>
        <v>0</v>
      </c>
      <c r="V375" s="1013" cm="1">
        <f t="array" ref="V375">INDEX($H375:$K375,0,MATCH(V$348,$H$348:$K$348,0))*INDEX($J$342:$R$345,MATCH(V$348,$I$342:$I$345,0),MATCH(V$347,$J$341:$R$341,0))</f>
        <v>0</v>
      </c>
      <c r="W375" s="1013" cm="1">
        <f t="array" ref="W375">INDEX($H375:$K375,0,MATCH(W$348,$H$348:$K$348,0))*INDEX($J$342:$R$345,MATCH(W$348,$I$342:$I$345,0),MATCH(W$347,$J$341:$R$341,0))</f>
        <v>0</v>
      </c>
      <c r="X375" s="1013" cm="1">
        <f t="array" ref="X375">INDEX($H375:$K375,0,MATCH(X$348,$H$348:$K$348,0))*INDEX($J$342:$R$345,MATCH(X$348,$I$342:$I$345,0),MATCH(X$347,$J$341:$R$341,0))</f>
        <v>0</v>
      </c>
      <c r="Y375" s="1013" cm="1">
        <f t="array" ref="Y375">INDEX($H375:$K375,0,MATCH(Y$348,$H$348:$K$348,0))*INDEX($J$342:$R$345,MATCH(Y$348,$I$342:$I$345,0),MATCH(Y$347,$J$341:$R$341,0))</f>
        <v>0</v>
      </c>
      <c r="Z375" s="1013" cm="1">
        <f t="array" ref="Z375">INDEX($H375:$K375,0,MATCH(Z$348,$H$348:$K$348,0))*INDEX($J$342:$R$345,MATCH(Z$348,$I$342:$I$345,0),MATCH(Z$347,$J$341:$R$341,0))</f>
        <v>0</v>
      </c>
      <c r="AA375" s="1013" cm="1">
        <f t="array" ref="AA375">INDEX($H375:$K375,0,MATCH(AA$348,$H$348:$K$348,0))*INDEX($J$342:$R$345,MATCH(AA$348,$I$342:$I$345,0),MATCH(AA$347,$J$341:$R$341,0))</f>
        <v>0</v>
      </c>
      <c r="AB375" s="1013" cm="1">
        <f t="array" ref="AB375">INDEX($H375:$K375,0,MATCH(AB$348,$H$348:$K$348,0))*INDEX($J$342:$R$345,MATCH(AB$348,$I$342:$I$345,0),MATCH(AB$347,$J$341:$R$341,0))</f>
        <v>0</v>
      </c>
      <c r="AC375" s="1013" cm="1">
        <f t="array" ref="AC375">INDEX($H375:$K375,0,MATCH(AC$348,$H$348:$K$348,0))*INDEX($J$342:$R$345,MATCH(AC$348,$I$342:$I$345,0),MATCH(AC$347,$J$341:$R$341,0))</f>
        <v>0</v>
      </c>
      <c r="AD375" s="1013" cm="1">
        <f t="array" ref="AD375">INDEX($H375:$K375,0,MATCH(AD$348,$H$348:$K$348,0))*INDEX($J$342:$R$345,MATCH(AD$348,$I$342:$I$345,0),MATCH(AD$347,$J$341:$R$341,0))</f>
        <v>0</v>
      </c>
      <c r="AE375" s="1013" cm="1">
        <f t="array" ref="AE375">INDEX($H375:$K375,0,MATCH(AE$348,$H$348:$K$348,0))*INDEX($J$342:$R$345,MATCH(AE$348,$I$342:$I$345,0),MATCH(AE$347,$J$341:$R$341,0))</f>
        <v>0</v>
      </c>
      <c r="AF375" s="1013" cm="1">
        <f t="array" ref="AF375">INDEX($H375:$K375,0,MATCH(AF$348,$H$348:$K$348,0))*INDEX($J$342:$R$345,MATCH(AF$348,$I$342:$I$345,0),MATCH(AF$347,$J$341:$R$341,0))</f>
        <v>0</v>
      </c>
      <c r="AG375" s="1013" cm="1">
        <f t="array" ref="AG375">INDEX($H375:$K375,0,MATCH(AG$348,$H$348:$K$348,0))*INDEX($J$342:$R$345,MATCH(AG$348,$I$342:$I$345,0),MATCH(AG$347,$J$341:$R$341,0))</f>
        <v>0</v>
      </c>
      <c r="AH375" s="1013" cm="1">
        <f t="array" ref="AH375">INDEX($H375:$K375,0,MATCH(AH$348,$H$348:$K$348,0))*INDEX($J$342:$R$345,MATCH(AH$348,$I$342:$I$345,0),MATCH(AH$347,$J$341:$R$341,0))</f>
        <v>0</v>
      </c>
      <c r="AI375" s="1013" cm="1">
        <f t="array" ref="AI375">INDEX($H375:$K375,0,MATCH(AI$348,$H$348:$K$348,0))*INDEX($J$342:$R$345,MATCH(AI$348,$I$342:$I$345,0),MATCH(AI$347,$J$341:$R$341,0))</f>
        <v>0</v>
      </c>
      <c r="AJ375" s="1013" cm="1">
        <f t="array" ref="AJ375">INDEX($H375:$K375,0,MATCH(AJ$348,$H$348:$K$348,0))*INDEX($J$342:$R$345,MATCH(AJ$348,$I$342:$I$345,0),MATCH(AJ$347,$J$341:$R$341,0))</f>
        <v>0</v>
      </c>
      <c r="AK375" s="1013" cm="1">
        <f t="array" ref="AK375">INDEX($H375:$K375,0,MATCH(AK$348,$H$348:$K$348,0))*INDEX($J$342:$R$345,MATCH(AK$348,$I$342:$I$345,0),MATCH(AK$347,$J$341:$R$341,0))</f>
        <v>0</v>
      </c>
      <c r="AL375" s="1013" cm="1">
        <f t="array" ref="AL375">INDEX($H375:$K375,0,MATCH(AL$348,$H$348:$K$348,0))*INDEX($J$342:$R$345,MATCH(AL$348,$I$342:$I$345,0),MATCH(AL$347,$J$341:$R$341,0))</f>
        <v>0</v>
      </c>
      <c r="AM375" s="1013" cm="1">
        <f t="array" ref="AM375">INDEX($H375:$K375,0,MATCH(AM$348,$H$348:$K$348,0))*INDEX($J$342:$R$345,MATCH(AM$348,$I$342:$I$345,0),MATCH(AM$347,$J$341:$R$341,0))</f>
        <v>0</v>
      </c>
      <c r="AN375" s="1013" cm="1">
        <f t="array" ref="AN375">INDEX($H375:$K375,0,MATCH(AN$348,$H$348:$K$348,0))*INDEX($J$342:$R$345,MATCH(AN$348,$I$342:$I$345,0),MATCH(AN$347,$J$341:$R$341,0))</f>
        <v>0</v>
      </c>
      <c r="AO375" s="1013" cm="1">
        <f t="array" ref="AO375">INDEX($H375:$K375,0,MATCH(AO$348,$H$348:$K$348,0))*INDEX($J$342:$R$345,MATCH(AO$348,$I$342:$I$345,0),MATCH(AO$347,$J$341:$R$341,0))</f>
        <v>0</v>
      </c>
      <c r="AP375" s="1013" cm="1">
        <f t="array" ref="AP375">INDEX($H375:$K375,0,MATCH(AP$348,$H$348:$K$348,0))*INDEX($J$342:$R$345,MATCH(AP$348,$I$342:$I$345,0),MATCH(AP$347,$J$341:$R$341,0))</f>
        <v>0</v>
      </c>
      <c r="AQ375" s="1013" cm="1">
        <f t="array" ref="AQ375">INDEX($H375:$K375,0,MATCH(AQ$348,$H$348:$K$348,0))*INDEX($J$342:$R$345,MATCH(AQ$348,$I$342:$I$345,0),MATCH(AQ$347,$J$341:$R$341,0))</f>
        <v>0</v>
      </c>
      <c r="AR375" s="1013" cm="1">
        <f t="array" ref="AR375">INDEX($H375:$K375,0,MATCH(AR$348,$H$348:$K$348,0))*INDEX($J$342:$R$345,MATCH(AR$348,$I$342:$I$345,0),MATCH(AR$347,$J$341:$R$341,0))</f>
        <v>0</v>
      </c>
      <c r="AS375" s="1013" cm="1">
        <f t="array" ref="AS375">INDEX($H375:$K375,0,MATCH(AS$348,$H$348:$K$348,0))*INDEX($J$342:$R$345,MATCH(AS$348,$I$342:$I$345,0),MATCH(AS$347,$J$341:$R$341,0))</f>
        <v>0</v>
      </c>
      <c r="AT375" s="1013" cm="1">
        <f t="array" ref="AT375">INDEX($H375:$K375,0,MATCH(AT$348,$H$348:$K$348,0))*INDEX($J$342:$R$345,MATCH(AT$348,$I$342:$I$345,0),MATCH(AT$347,$J$341:$R$341,0))</f>
        <v>0</v>
      </c>
      <c r="AU375" s="1013"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3" cm="1">
        <f t="array" ref="L376">INDEX($H376:$K376,0,MATCH(L$348,$H$348:$K$348,0))*INDEX($J$342:$R$345,MATCH(L$348,$I$342:$I$345,0),MATCH(L$347,$J$341:$R$341,0))</f>
        <v>0</v>
      </c>
      <c r="M376" s="1013" cm="1">
        <f t="array" ref="M376">INDEX($H376:$K376,0,MATCH(M$348,$H$348:$K$348,0))*INDEX($J$342:$R$345,MATCH(M$348,$I$342:$I$345,0),MATCH(M$347,$J$341:$R$341,0))</f>
        <v>0</v>
      </c>
      <c r="N376" s="1013" cm="1">
        <f t="array" ref="N376">INDEX($H376:$K376,0,MATCH(N$348,$H$348:$K$348,0))*INDEX($J$342:$R$345,MATCH(N$348,$I$342:$I$345,0),MATCH(N$347,$J$341:$R$341,0))</f>
        <v>0</v>
      </c>
      <c r="O376" s="1013" cm="1">
        <f t="array" ref="O376">INDEX($H376:$K376,0,MATCH(O$348,$H$348:$K$348,0))*INDEX($J$342:$R$345,MATCH(O$348,$I$342:$I$345,0),MATCH(O$347,$J$341:$R$341,0))</f>
        <v>0</v>
      </c>
      <c r="P376" s="1013" cm="1">
        <f t="array" ref="P376">INDEX($H376:$K376,0,MATCH(P$348,$H$348:$K$348,0))*INDEX($J$342:$R$345,MATCH(P$348,$I$342:$I$345,0),MATCH(P$347,$J$341:$R$341,0))</f>
        <v>0</v>
      </c>
      <c r="Q376" s="1013" cm="1">
        <f t="array" ref="Q376">INDEX($H376:$K376,0,MATCH(Q$348,$H$348:$K$348,0))*INDEX($J$342:$R$345,MATCH(Q$348,$I$342:$I$345,0),MATCH(Q$347,$J$341:$R$341,0))</f>
        <v>0</v>
      </c>
      <c r="R376" s="1013" cm="1">
        <f t="array" ref="R376">INDEX($H376:$K376,0,MATCH(R$348,$H$348:$K$348,0))*INDEX($J$342:$R$345,MATCH(R$348,$I$342:$I$345,0),MATCH(R$347,$J$341:$R$341,0))</f>
        <v>0</v>
      </c>
      <c r="S376" s="1013" cm="1">
        <f t="array" ref="S376">INDEX($H376:$K376,0,MATCH(S$348,$H$348:$K$348,0))*INDEX($J$342:$R$345,MATCH(S$348,$I$342:$I$345,0),MATCH(S$347,$J$341:$R$341,0))</f>
        <v>0</v>
      </c>
      <c r="T376" s="1013" cm="1">
        <f t="array" ref="T376">INDEX($H376:$K376,0,MATCH(T$348,$H$348:$K$348,0))*INDEX($J$342:$R$345,MATCH(T$348,$I$342:$I$345,0),MATCH(T$347,$J$341:$R$341,0))</f>
        <v>0</v>
      </c>
      <c r="U376" s="1013" cm="1">
        <f t="array" ref="U376">INDEX($H376:$K376,0,MATCH(U$348,$H$348:$K$348,0))*INDEX($J$342:$R$345,MATCH(U$348,$I$342:$I$345,0),MATCH(U$347,$J$341:$R$341,0))</f>
        <v>0</v>
      </c>
      <c r="V376" s="1013" cm="1">
        <f t="array" ref="V376">INDEX($H376:$K376,0,MATCH(V$348,$H$348:$K$348,0))*INDEX($J$342:$R$345,MATCH(V$348,$I$342:$I$345,0),MATCH(V$347,$J$341:$R$341,0))</f>
        <v>0</v>
      </c>
      <c r="W376" s="1013" cm="1">
        <f t="array" ref="W376">INDEX($H376:$K376,0,MATCH(W$348,$H$348:$K$348,0))*INDEX($J$342:$R$345,MATCH(W$348,$I$342:$I$345,0),MATCH(W$347,$J$341:$R$341,0))</f>
        <v>0</v>
      </c>
      <c r="X376" s="1013" cm="1">
        <f t="array" ref="X376">INDEX($H376:$K376,0,MATCH(X$348,$H$348:$K$348,0))*INDEX($J$342:$R$345,MATCH(X$348,$I$342:$I$345,0),MATCH(X$347,$J$341:$R$341,0))</f>
        <v>0</v>
      </c>
      <c r="Y376" s="1013" cm="1">
        <f t="array" ref="Y376">INDEX($H376:$K376,0,MATCH(Y$348,$H$348:$K$348,0))*INDEX($J$342:$R$345,MATCH(Y$348,$I$342:$I$345,0),MATCH(Y$347,$J$341:$R$341,0))</f>
        <v>0</v>
      </c>
      <c r="Z376" s="1013" cm="1">
        <f t="array" ref="Z376">INDEX($H376:$K376,0,MATCH(Z$348,$H$348:$K$348,0))*INDEX($J$342:$R$345,MATCH(Z$348,$I$342:$I$345,0),MATCH(Z$347,$J$341:$R$341,0))</f>
        <v>0</v>
      </c>
      <c r="AA376" s="1013" cm="1">
        <f t="array" ref="AA376">INDEX($H376:$K376,0,MATCH(AA$348,$H$348:$K$348,0))*INDEX($J$342:$R$345,MATCH(AA$348,$I$342:$I$345,0),MATCH(AA$347,$J$341:$R$341,0))</f>
        <v>0</v>
      </c>
      <c r="AB376" s="1013" cm="1">
        <f t="array" ref="AB376">INDEX($H376:$K376,0,MATCH(AB$348,$H$348:$K$348,0))*INDEX($J$342:$R$345,MATCH(AB$348,$I$342:$I$345,0),MATCH(AB$347,$J$341:$R$341,0))</f>
        <v>0</v>
      </c>
      <c r="AC376" s="1013" cm="1">
        <f t="array" ref="AC376">INDEX($H376:$K376,0,MATCH(AC$348,$H$348:$K$348,0))*INDEX($J$342:$R$345,MATCH(AC$348,$I$342:$I$345,0),MATCH(AC$347,$J$341:$R$341,0))</f>
        <v>0</v>
      </c>
      <c r="AD376" s="1013" cm="1">
        <f t="array" ref="AD376">INDEX($H376:$K376,0,MATCH(AD$348,$H$348:$K$348,0))*INDEX($J$342:$R$345,MATCH(AD$348,$I$342:$I$345,0),MATCH(AD$347,$J$341:$R$341,0))</f>
        <v>0</v>
      </c>
      <c r="AE376" s="1013" cm="1">
        <f t="array" ref="AE376">INDEX($H376:$K376,0,MATCH(AE$348,$H$348:$K$348,0))*INDEX($J$342:$R$345,MATCH(AE$348,$I$342:$I$345,0),MATCH(AE$347,$J$341:$R$341,0))</f>
        <v>0</v>
      </c>
      <c r="AF376" s="1013" cm="1">
        <f t="array" ref="AF376">INDEX($H376:$K376,0,MATCH(AF$348,$H$348:$K$348,0))*INDEX($J$342:$R$345,MATCH(AF$348,$I$342:$I$345,0),MATCH(AF$347,$J$341:$R$341,0))</f>
        <v>0</v>
      </c>
      <c r="AG376" s="1013" cm="1">
        <f t="array" ref="AG376">INDEX($H376:$K376,0,MATCH(AG$348,$H$348:$K$348,0))*INDEX($J$342:$R$345,MATCH(AG$348,$I$342:$I$345,0),MATCH(AG$347,$J$341:$R$341,0))</f>
        <v>0</v>
      </c>
      <c r="AH376" s="1013" cm="1">
        <f t="array" ref="AH376">INDEX($H376:$K376,0,MATCH(AH$348,$H$348:$K$348,0))*INDEX($J$342:$R$345,MATCH(AH$348,$I$342:$I$345,0),MATCH(AH$347,$J$341:$R$341,0))</f>
        <v>0</v>
      </c>
      <c r="AI376" s="1013" cm="1">
        <f t="array" ref="AI376">INDEX($H376:$K376,0,MATCH(AI$348,$H$348:$K$348,0))*INDEX($J$342:$R$345,MATCH(AI$348,$I$342:$I$345,0),MATCH(AI$347,$J$341:$R$341,0))</f>
        <v>0</v>
      </c>
      <c r="AJ376" s="1013" cm="1">
        <f t="array" ref="AJ376">INDEX($H376:$K376,0,MATCH(AJ$348,$H$348:$K$348,0))*INDEX($J$342:$R$345,MATCH(AJ$348,$I$342:$I$345,0),MATCH(AJ$347,$J$341:$R$341,0))</f>
        <v>0</v>
      </c>
      <c r="AK376" s="1013" cm="1">
        <f t="array" ref="AK376">INDEX($H376:$K376,0,MATCH(AK$348,$H$348:$K$348,0))*INDEX($J$342:$R$345,MATCH(AK$348,$I$342:$I$345,0),MATCH(AK$347,$J$341:$R$341,0))</f>
        <v>0</v>
      </c>
      <c r="AL376" s="1013" cm="1">
        <f t="array" ref="AL376">INDEX($H376:$K376,0,MATCH(AL$348,$H$348:$K$348,0))*INDEX($J$342:$R$345,MATCH(AL$348,$I$342:$I$345,0),MATCH(AL$347,$J$341:$R$341,0))</f>
        <v>0</v>
      </c>
      <c r="AM376" s="1013" cm="1">
        <f t="array" ref="AM376">INDEX($H376:$K376,0,MATCH(AM$348,$H$348:$K$348,0))*INDEX($J$342:$R$345,MATCH(AM$348,$I$342:$I$345,0),MATCH(AM$347,$J$341:$R$341,0))</f>
        <v>0</v>
      </c>
      <c r="AN376" s="1013" cm="1">
        <f t="array" ref="AN376">INDEX($H376:$K376,0,MATCH(AN$348,$H$348:$K$348,0))*INDEX($J$342:$R$345,MATCH(AN$348,$I$342:$I$345,0),MATCH(AN$347,$J$341:$R$341,0))</f>
        <v>0</v>
      </c>
      <c r="AO376" s="1013" cm="1">
        <f t="array" ref="AO376">INDEX($H376:$K376,0,MATCH(AO$348,$H$348:$K$348,0))*INDEX($J$342:$R$345,MATCH(AO$348,$I$342:$I$345,0),MATCH(AO$347,$J$341:$R$341,0))</f>
        <v>0</v>
      </c>
      <c r="AP376" s="1013" cm="1">
        <f t="array" ref="AP376">INDEX($H376:$K376,0,MATCH(AP$348,$H$348:$K$348,0))*INDEX($J$342:$R$345,MATCH(AP$348,$I$342:$I$345,0),MATCH(AP$347,$J$341:$R$341,0))</f>
        <v>0</v>
      </c>
      <c r="AQ376" s="1013" cm="1">
        <f t="array" ref="AQ376">INDEX($H376:$K376,0,MATCH(AQ$348,$H$348:$K$348,0))*INDEX($J$342:$R$345,MATCH(AQ$348,$I$342:$I$345,0),MATCH(AQ$347,$J$341:$R$341,0))</f>
        <v>0</v>
      </c>
      <c r="AR376" s="1013" cm="1">
        <f t="array" ref="AR376">INDEX($H376:$K376,0,MATCH(AR$348,$H$348:$K$348,0))*INDEX($J$342:$R$345,MATCH(AR$348,$I$342:$I$345,0),MATCH(AR$347,$J$341:$R$341,0))</f>
        <v>0</v>
      </c>
      <c r="AS376" s="1013" cm="1">
        <f t="array" ref="AS376">INDEX($H376:$K376,0,MATCH(AS$348,$H$348:$K$348,0))*INDEX($J$342:$R$345,MATCH(AS$348,$I$342:$I$345,0),MATCH(AS$347,$J$341:$R$341,0))</f>
        <v>0</v>
      </c>
      <c r="AT376" s="1013" cm="1">
        <f t="array" ref="AT376">INDEX($H376:$K376,0,MATCH(AT$348,$H$348:$K$348,0))*INDEX($J$342:$R$345,MATCH(AT$348,$I$342:$I$345,0),MATCH(AT$347,$J$341:$R$341,0))</f>
        <v>0</v>
      </c>
      <c r="AU376" s="1013"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3" cm="1">
        <f t="array" ref="L377">INDEX($H377:$K377,0,MATCH(L$348,$H$348:$K$348,0))*INDEX($J$342:$R$345,MATCH(L$348,$I$342:$I$345,0),MATCH(L$347,$J$341:$R$341,0))</f>
        <v>2</v>
      </c>
      <c r="M377" s="1013" cm="1">
        <f t="array" ref="M377">INDEX($H377:$K377,0,MATCH(M$348,$H$348:$K$348,0))*INDEX($J$342:$R$345,MATCH(M$348,$I$342:$I$345,0),MATCH(M$347,$J$341:$R$341,0))</f>
        <v>1</v>
      </c>
      <c r="N377" s="1013" cm="1">
        <f t="array" ref="N377">INDEX($H377:$K377,0,MATCH(N$348,$H$348:$K$348,0))*INDEX($J$342:$R$345,MATCH(N$348,$I$342:$I$345,0),MATCH(N$347,$J$341:$R$341,0))</f>
        <v>1</v>
      </c>
      <c r="O377" s="1013" cm="1">
        <f t="array" ref="O377">INDEX($H377:$K377,0,MATCH(O$348,$H$348:$K$348,0))*INDEX($J$342:$R$345,MATCH(O$348,$I$342:$I$345,0),MATCH(O$347,$J$341:$R$341,0))</f>
        <v>1</v>
      </c>
      <c r="P377" s="1013" cm="1">
        <f t="array" ref="P377">INDEX($H377:$K377,0,MATCH(P$348,$H$348:$K$348,0))*INDEX($J$342:$R$345,MATCH(P$348,$I$342:$I$345,0),MATCH(P$347,$J$341:$R$341,0))</f>
        <v>2</v>
      </c>
      <c r="Q377" s="1013" cm="1">
        <f t="array" ref="Q377">INDEX($H377:$K377,0,MATCH(Q$348,$H$348:$K$348,0))*INDEX($J$342:$R$345,MATCH(Q$348,$I$342:$I$345,0),MATCH(Q$347,$J$341:$R$341,0))</f>
        <v>1</v>
      </c>
      <c r="R377" s="1013" cm="1">
        <f t="array" ref="R377">INDEX($H377:$K377,0,MATCH(R$348,$H$348:$K$348,0))*INDEX($J$342:$R$345,MATCH(R$348,$I$342:$I$345,0),MATCH(R$347,$J$341:$R$341,0))</f>
        <v>1</v>
      </c>
      <c r="S377" s="1013" cm="1">
        <f t="array" ref="S377">INDEX($H377:$K377,0,MATCH(S$348,$H$348:$K$348,0))*INDEX($J$342:$R$345,MATCH(S$348,$I$342:$I$345,0),MATCH(S$347,$J$341:$R$341,0))</f>
        <v>1</v>
      </c>
      <c r="T377" s="1013" cm="1">
        <f t="array" ref="T377">INDEX($H377:$K377,0,MATCH(T$348,$H$348:$K$348,0))*INDEX($J$342:$R$345,MATCH(T$348,$I$342:$I$345,0),MATCH(T$347,$J$341:$R$341,0))</f>
        <v>2</v>
      </c>
      <c r="U377" s="1013" cm="1">
        <f t="array" ref="U377">INDEX($H377:$K377,0,MATCH(U$348,$H$348:$K$348,0))*INDEX($J$342:$R$345,MATCH(U$348,$I$342:$I$345,0),MATCH(U$347,$J$341:$R$341,0))</f>
        <v>1</v>
      </c>
      <c r="V377" s="1013" cm="1">
        <f t="array" ref="V377">INDEX($H377:$K377,0,MATCH(V$348,$H$348:$K$348,0))*INDEX($J$342:$R$345,MATCH(V$348,$I$342:$I$345,0),MATCH(V$347,$J$341:$R$341,0))</f>
        <v>1</v>
      </c>
      <c r="W377" s="1013" cm="1">
        <f t="array" ref="W377">INDEX($H377:$K377,0,MATCH(W$348,$H$348:$K$348,0))*INDEX($J$342:$R$345,MATCH(W$348,$I$342:$I$345,0),MATCH(W$347,$J$341:$R$341,0))</f>
        <v>1</v>
      </c>
      <c r="X377" s="1013" cm="1">
        <f t="array" ref="X377">INDEX($H377:$K377,0,MATCH(X$348,$H$348:$K$348,0))*INDEX($J$342:$R$345,MATCH(X$348,$I$342:$I$345,0),MATCH(X$347,$J$341:$R$341,0))</f>
        <v>2</v>
      </c>
      <c r="Y377" s="1013" cm="1">
        <f t="array" ref="Y377">INDEX($H377:$K377,0,MATCH(Y$348,$H$348:$K$348,0))*INDEX($J$342:$R$345,MATCH(Y$348,$I$342:$I$345,0),MATCH(Y$347,$J$341:$R$341,0))</f>
        <v>1</v>
      </c>
      <c r="Z377" s="1013" cm="1">
        <f t="array" ref="Z377">INDEX($H377:$K377,0,MATCH(Z$348,$H$348:$K$348,0))*INDEX($J$342:$R$345,MATCH(Z$348,$I$342:$I$345,0),MATCH(Z$347,$J$341:$R$341,0))</f>
        <v>1</v>
      </c>
      <c r="AA377" s="1013" cm="1">
        <f t="array" ref="AA377">INDEX($H377:$K377,0,MATCH(AA$348,$H$348:$K$348,0))*INDEX($J$342:$R$345,MATCH(AA$348,$I$342:$I$345,0),MATCH(AA$347,$J$341:$R$341,0))</f>
        <v>1</v>
      </c>
      <c r="AB377" s="1013" cm="1">
        <f t="array" ref="AB377">INDEX($H377:$K377,0,MATCH(AB$348,$H$348:$K$348,0))*INDEX($J$342:$R$345,MATCH(AB$348,$I$342:$I$345,0),MATCH(AB$347,$J$341:$R$341,0))</f>
        <v>1</v>
      </c>
      <c r="AC377" s="1013" cm="1">
        <f t="array" ref="AC377">INDEX($H377:$K377,0,MATCH(AC$348,$H$348:$K$348,0))*INDEX($J$342:$R$345,MATCH(AC$348,$I$342:$I$345,0),MATCH(AC$347,$J$341:$R$341,0))</f>
        <v>1</v>
      </c>
      <c r="AD377" s="1013" cm="1">
        <f t="array" ref="AD377">INDEX($H377:$K377,0,MATCH(AD$348,$H$348:$K$348,0))*INDEX($J$342:$R$345,MATCH(AD$348,$I$342:$I$345,0),MATCH(AD$347,$J$341:$R$341,0))</f>
        <v>1</v>
      </c>
      <c r="AE377" s="1013" cm="1">
        <f t="array" ref="AE377">INDEX($H377:$K377,0,MATCH(AE$348,$H$348:$K$348,0))*INDEX($J$342:$R$345,MATCH(AE$348,$I$342:$I$345,0),MATCH(AE$347,$J$341:$R$341,0))</f>
        <v>1</v>
      </c>
      <c r="AF377" s="1013" cm="1">
        <f t="array" ref="AF377">INDEX($H377:$K377,0,MATCH(AF$348,$H$348:$K$348,0))*INDEX($J$342:$R$345,MATCH(AF$348,$I$342:$I$345,0),MATCH(AF$347,$J$341:$R$341,0))</f>
        <v>1</v>
      </c>
      <c r="AG377" s="1013" cm="1">
        <f t="array" ref="AG377">INDEX($H377:$K377,0,MATCH(AG$348,$H$348:$K$348,0))*INDEX($J$342:$R$345,MATCH(AG$348,$I$342:$I$345,0),MATCH(AG$347,$J$341:$R$341,0))</f>
        <v>1</v>
      </c>
      <c r="AH377" s="1013" cm="1">
        <f t="array" ref="AH377">INDEX($H377:$K377,0,MATCH(AH$348,$H$348:$K$348,0))*INDEX($J$342:$R$345,MATCH(AH$348,$I$342:$I$345,0),MATCH(AH$347,$J$341:$R$341,0))</f>
        <v>1</v>
      </c>
      <c r="AI377" s="1013" cm="1">
        <f t="array" ref="AI377">INDEX($H377:$K377,0,MATCH(AI$348,$H$348:$K$348,0))*INDEX($J$342:$R$345,MATCH(AI$348,$I$342:$I$345,0),MATCH(AI$347,$J$341:$R$341,0))</f>
        <v>1</v>
      </c>
      <c r="AJ377" s="1013" cm="1">
        <f t="array" ref="AJ377">INDEX($H377:$K377,0,MATCH(AJ$348,$H$348:$K$348,0))*INDEX($J$342:$R$345,MATCH(AJ$348,$I$342:$I$345,0),MATCH(AJ$347,$J$341:$R$341,0))</f>
        <v>1</v>
      </c>
      <c r="AK377" s="1013" cm="1">
        <f t="array" ref="AK377">INDEX($H377:$K377,0,MATCH(AK$348,$H$348:$K$348,0))*INDEX($J$342:$R$345,MATCH(AK$348,$I$342:$I$345,0),MATCH(AK$347,$J$341:$R$341,0))</f>
        <v>1</v>
      </c>
      <c r="AL377" s="1013" cm="1">
        <f t="array" ref="AL377">INDEX($H377:$K377,0,MATCH(AL$348,$H$348:$K$348,0))*INDEX($J$342:$R$345,MATCH(AL$348,$I$342:$I$345,0),MATCH(AL$347,$J$341:$R$341,0))</f>
        <v>1</v>
      </c>
      <c r="AM377" s="1013" cm="1">
        <f t="array" ref="AM377">INDEX($H377:$K377,0,MATCH(AM$348,$H$348:$K$348,0))*INDEX($J$342:$R$345,MATCH(AM$348,$I$342:$I$345,0),MATCH(AM$347,$J$341:$R$341,0))</f>
        <v>1</v>
      </c>
      <c r="AN377" s="1013" cm="1">
        <f t="array" ref="AN377">INDEX($H377:$K377,0,MATCH(AN$348,$H$348:$K$348,0))*INDEX($J$342:$R$345,MATCH(AN$348,$I$342:$I$345,0),MATCH(AN$347,$J$341:$R$341,0))</f>
        <v>1</v>
      </c>
      <c r="AO377" s="1013" cm="1">
        <f t="array" ref="AO377">INDEX($H377:$K377,0,MATCH(AO$348,$H$348:$K$348,0))*INDEX($J$342:$R$345,MATCH(AO$348,$I$342:$I$345,0),MATCH(AO$347,$J$341:$R$341,0))</f>
        <v>1</v>
      </c>
      <c r="AP377" s="1013" cm="1">
        <f t="array" ref="AP377">INDEX($H377:$K377,0,MATCH(AP$348,$H$348:$K$348,0))*INDEX($J$342:$R$345,MATCH(AP$348,$I$342:$I$345,0),MATCH(AP$347,$J$341:$R$341,0))</f>
        <v>1</v>
      </c>
      <c r="AQ377" s="1013" cm="1">
        <f t="array" ref="AQ377">INDEX($H377:$K377,0,MATCH(AQ$348,$H$348:$K$348,0))*INDEX($J$342:$R$345,MATCH(AQ$348,$I$342:$I$345,0),MATCH(AQ$347,$J$341:$R$341,0))</f>
        <v>1</v>
      </c>
      <c r="AR377" s="1013" cm="1">
        <f t="array" ref="AR377">INDEX($H377:$K377,0,MATCH(AR$348,$H$348:$K$348,0))*INDEX($J$342:$R$345,MATCH(AR$348,$I$342:$I$345,0),MATCH(AR$347,$J$341:$R$341,0))</f>
        <v>1</v>
      </c>
      <c r="AS377" s="1013" cm="1">
        <f t="array" ref="AS377">INDEX($H377:$K377,0,MATCH(AS$348,$H$348:$K$348,0))*INDEX($J$342:$R$345,MATCH(AS$348,$I$342:$I$345,0),MATCH(AS$347,$J$341:$R$341,0))</f>
        <v>1</v>
      </c>
      <c r="AT377" s="1013" cm="1">
        <f t="array" ref="AT377">INDEX($H377:$K377,0,MATCH(AT$348,$H$348:$K$348,0))*INDEX($J$342:$R$345,MATCH(AT$348,$I$342:$I$345,0),MATCH(AT$347,$J$341:$R$341,0))</f>
        <v>1</v>
      </c>
      <c r="AU377" s="1013"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3" cm="1">
        <f t="array" ref="L378">INDEX($H378:$K378,0,MATCH(L$348,$H$348:$K$348,0))*INDEX($J$342:$R$345,MATCH(L$348,$I$342:$I$345,0),MATCH(L$347,$J$341:$R$341,0))</f>
        <v>2</v>
      </c>
      <c r="M378" s="1013" cm="1">
        <f t="array" ref="M378">INDEX($H378:$K378,0,MATCH(M$348,$H$348:$K$348,0))*INDEX($J$342:$R$345,MATCH(M$348,$I$342:$I$345,0),MATCH(M$347,$J$341:$R$341,0))</f>
        <v>1</v>
      </c>
      <c r="N378" s="1013" cm="1">
        <f t="array" ref="N378">INDEX($H378:$K378,0,MATCH(N$348,$H$348:$K$348,0))*INDEX($J$342:$R$345,MATCH(N$348,$I$342:$I$345,0),MATCH(N$347,$J$341:$R$341,0))</f>
        <v>3</v>
      </c>
      <c r="O378" s="1013" cm="1">
        <f t="array" ref="O378">INDEX($H378:$K378,0,MATCH(O$348,$H$348:$K$348,0))*INDEX($J$342:$R$345,MATCH(O$348,$I$342:$I$345,0),MATCH(O$347,$J$341:$R$341,0))</f>
        <v>1</v>
      </c>
      <c r="P378" s="1013" cm="1">
        <f t="array" ref="P378">INDEX($H378:$K378,0,MATCH(P$348,$H$348:$K$348,0))*INDEX($J$342:$R$345,MATCH(P$348,$I$342:$I$345,0),MATCH(P$347,$J$341:$R$341,0))</f>
        <v>2</v>
      </c>
      <c r="Q378" s="1013" cm="1">
        <f t="array" ref="Q378">INDEX($H378:$K378,0,MATCH(Q$348,$H$348:$K$348,0))*INDEX($J$342:$R$345,MATCH(Q$348,$I$342:$I$345,0),MATCH(Q$347,$J$341:$R$341,0))</f>
        <v>1</v>
      </c>
      <c r="R378" s="1013" cm="1">
        <f t="array" ref="R378">INDEX($H378:$K378,0,MATCH(R$348,$H$348:$K$348,0))*INDEX($J$342:$R$345,MATCH(R$348,$I$342:$I$345,0),MATCH(R$347,$J$341:$R$341,0))</f>
        <v>3</v>
      </c>
      <c r="S378" s="1013" cm="1">
        <f t="array" ref="S378">INDEX($H378:$K378,0,MATCH(S$348,$H$348:$K$348,0))*INDEX($J$342:$R$345,MATCH(S$348,$I$342:$I$345,0),MATCH(S$347,$J$341:$R$341,0))</f>
        <v>1</v>
      </c>
      <c r="T378" s="1013" cm="1">
        <f t="array" ref="T378">INDEX($H378:$K378,0,MATCH(T$348,$H$348:$K$348,0))*INDEX($J$342:$R$345,MATCH(T$348,$I$342:$I$345,0),MATCH(T$347,$J$341:$R$341,0))</f>
        <v>2</v>
      </c>
      <c r="U378" s="1013" cm="1">
        <f t="array" ref="U378">INDEX($H378:$K378,0,MATCH(U$348,$H$348:$K$348,0))*INDEX($J$342:$R$345,MATCH(U$348,$I$342:$I$345,0),MATCH(U$347,$J$341:$R$341,0))</f>
        <v>1</v>
      </c>
      <c r="V378" s="1013" cm="1">
        <f t="array" ref="V378">INDEX($H378:$K378,0,MATCH(V$348,$H$348:$K$348,0))*INDEX($J$342:$R$345,MATCH(V$348,$I$342:$I$345,0),MATCH(V$347,$J$341:$R$341,0))</f>
        <v>3</v>
      </c>
      <c r="W378" s="1013" cm="1">
        <f t="array" ref="W378">INDEX($H378:$K378,0,MATCH(W$348,$H$348:$K$348,0))*INDEX($J$342:$R$345,MATCH(W$348,$I$342:$I$345,0),MATCH(W$347,$J$341:$R$341,0))</f>
        <v>1</v>
      </c>
      <c r="X378" s="1013" cm="1">
        <f t="array" ref="X378">INDEX($H378:$K378,0,MATCH(X$348,$H$348:$K$348,0))*INDEX($J$342:$R$345,MATCH(X$348,$I$342:$I$345,0),MATCH(X$347,$J$341:$R$341,0))</f>
        <v>2</v>
      </c>
      <c r="Y378" s="1013" cm="1">
        <f t="array" ref="Y378">INDEX($H378:$K378,0,MATCH(Y$348,$H$348:$K$348,0))*INDEX($J$342:$R$345,MATCH(Y$348,$I$342:$I$345,0),MATCH(Y$347,$J$341:$R$341,0))</f>
        <v>1</v>
      </c>
      <c r="Z378" s="1013" cm="1">
        <f t="array" ref="Z378">INDEX($H378:$K378,0,MATCH(Z$348,$H$348:$K$348,0))*INDEX($J$342:$R$345,MATCH(Z$348,$I$342:$I$345,0),MATCH(Z$347,$J$341:$R$341,0))</f>
        <v>3</v>
      </c>
      <c r="AA378" s="1013" cm="1">
        <f t="array" ref="AA378">INDEX($H378:$K378,0,MATCH(AA$348,$H$348:$K$348,0))*INDEX($J$342:$R$345,MATCH(AA$348,$I$342:$I$345,0),MATCH(AA$347,$J$341:$R$341,0))</f>
        <v>1</v>
      </c>
      <c r="AB378" s="1013" cm="1">
        <f t="array" ref="AB378">INDEX($H378:$K378,0,MATCH(AB$348,$H$348:$K$348,0))*INDEX($J$342:$R$345,MATCH(AB$348,$I$342:$I$345,0),MATCH(AB$347,$J$341:$R$341,0))</f>
        <v>1</v>
      </c>
      <c r="AC378" s="1013" cm="1">
        <f t="array" ref="AC378">INDEX($H378:$K378,0,MATCH(AC$348,$H$348:$K$348,0))*INDEX($J$342:$R$345,MATCH(AC$348,$I$342:$I$345,0),MATCH(AC$347,$J$341:$R$341,0))</f>
        <v>1</v>
      </c>
      <c r="AD378" s="1013" cm="1">
        <f t="array" ref="AD378">INDEX($H378:$K378,0,MATCH(AD$348,$H$348:$K$348,0))*INDEX($J$342:$R$345,MATCH(AD$348,$I$342:$I$345,0),MATCH(AD$347,$J$341:$R$341,0))</f>
        <v>3</v>
      </c>
      <c r="AE378" s="1013" cm="1">
        <f t="array" ref="AE378">INDEX($H378:$K378,0,MATCH(AE$348,$H$348:$K$348,0))*INDEX($J$342:$R$345,MATCH(AE$348,$I$342:$I$345,0),MATCH(AE$347,$J$341:$R$341,0))</f>
        <v>1</v>
      </c>
      <c r="AF378" s="1013" cm="1">
        <f t="array" ref="AF378">INDEX($H378:$K378,0,MATCH(AF$348,$H$348:$K$348,0))*INDEX($J$342:$R$345,MATCH(AF$348,$I$342:$I$345,0),MATCH(AF$347,$J$341:$R$341,0))</f>
        <v>1</v>
      </c>
      <c r="AG378" s="1013" cm="1">
        <f t="array" ref="AG378">INDEX($H378:$K378,0,MATCH(AG$348,$H$348:$K$348,0))*INDEX($J$342:$R$345,MATCH(AG$348,$I$342:$I$345,0),MATCH(AG$347,$J$341:$R$341,0))</f>
        <v>1</v>
      </c>
      <c r="AH378" s="1013" cm="1">
        <f t="array" ref="AH378">INDEX($H378:$K378,0,MATCH(AH$348,$H$348:$K$348,0))*INDEX($J$342:$R$345,MATCH(AH$348,$I$342:$I$345,0),MATCH(AH$347,$J$341:$R$341,0))</f>
        <v>3</v>
      </c>
      <c r="AI378" s="1013" cm="1">
        <f t="array" ref="AI378">INDEX($H378:$K378,0,MATCH(AI$348,$H$348:$K$348,0))*INDEX($J$342:$R$345,MATCH(AI$348,$I$342:$I$345,0),MATCH(AI$347,$J$341:$R$341,0))</f>
        <v>1</v>
      </c>
      <c r="AJ378" s="1013" cm="1">
        <f t="array" ref="AJ378">INDEX($H378:$K378,0,MATCH(AJ$348,$H$348:$K$348,0))*INDEX($J$342:$R$345,MATCH(AJ$348,$I$342:$I$345,0),MATCH(AJ$347,$J$341:$R$341,0))</f>
        <v>1</v>
      </c>
      <c r="AK378" s="1013" cm="1">
        <f t="array" ref="AK378">INDEX($H378:$K378,0,MATCH(AK$348,$H$348:$K$348,0))*INDEX($J$342:$R$345,MATCH(AK$348,$I$342:$I$345,0),MATCH(AK$347,$J$341:$R$341,0))</f>
        <v>1</v>
      </c>
      <c r="AL378" s="1013" cm="1">
        <f t="array" ref="AL378">INDEX($H378:$K378,0,MATCH(AL$348,$H$348:$K$348,0))*INDEX($J$342:$R$345,MATCH(AL$348,$I$342:$I$345,0),MATCH(AL$347,$J$341:$R$341,0))</f>
        <v>3</v>
      </c>
      <c r="AM378" s="1013" cm="1">
        <f t="array" ref="AM378">INDEX($H378:$K378,0,MATCH(AM$348,$H$348:$K$348,0))*INDEX($J$342:$R$345,MATCH(AM$348,$I$342:$I$345,0),MATCH(AM$347,$J$341:$R$341,0))</f>
        <v>1</v>
      </c>
      <c r="AN378" s="1013" cm="1">
        <f t="array" ref="AN378">INDEX($H378:$K378,0,MATCH(AN$348,$H$348:$K$348,0))*INDEX($J$342:$R$345,MATCH(AN$348,$I$342:$I$345,0),MATCH(AN$347,$J$341:$R$341,0))</f>
        <v>1</v>
      </c>
      <c r="AO378" s="1013" cm="1">
        <f t="array" ref="AO378">INDEX($H378:$K378,0,MATCH(AO$348,$H$348:$K$348,0))*INDEX($J$342:$R$345,MATCH(AO$348,$I$342:$I$345,0),MATCH(AO$347,$J$341:$R$341,0))</f>
        <v>1</v>
      </c>
      <c r="AP378" s="1013" cm="1">
        <f t="array" ref="AP378">INDEX($H378:$K378,0,MATCH(AP$348,$H$348:$K$348,0))*INDEX($J$342:$R$345,MATCH(AP$348,$I$342:$I$345,0),MATCH(AP$347,$J$341:$R$341,0))</f>
        <v>3</v>
      </c>
      <c r="AQ378" s="1013" cm="1">
        <f t="array" ref="AQ378">INDEX($H378:$K378,0,MATCH(AQ$348,$H$348:$K$348,0))*INDEX($J$342:$R$345,MATCH(AQ$348,$I$342:$I$345,0),MATCH(AQ$347,$J$341:$R$341,0))</f>
        <v>1</v>
      </c>
      <c r="AR378" s="1013" cm="1">
        <f t="array" ref="AR378">INDEX($H378:$K378,0,MATCH(AR$348,$H$348:$K$348,0))*INDEX($J$342:$R$345,MATCH(AR$348,$I$342:$I$345,0),MATCH(AR$347,$J$341:$R$341,0))</f>
        <v>1</v>
      </c>
      <c r="AS378" s="1013" cm="1">
        <f t="array" ref="AS378">INDEX($H378:$K378,0,MATCH(AS$348,$H$348:$K$348,0))*INDEX($J$342:$R$345,MATCH(AS$348,$I$342:$I$345,0),MATCH(AS$347,$J$341:$R$341,0))</f>
        <v>1</v>
      </c>
      <c r="AT378" s="1013" cm="1">
        <f t="array" ref="AT378">INDEX($H378:$K378,0,MATCH(AT$348,$H$348:$K$348,0))*INDEX($J$342:$R$345,MATCH(AT$348,$I$342:$I$345,0),MATCH(AT$347,$J$341:$R$341,0))</f>
        <v>3</v>
      </c>
      <c r="AU378" s="1013"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3" cm="1">
        <f t="array" ref="L379">INDEX($H379:$K379,0,MATCH(L$348,$H$348:$K$348,0))*INDEX($J$342:$R$345,MATCH(L$348,$I$342:$I$345,0),MATCH(L$347,$J$341:$R$341,0))</f>
        <v>0</v>
      </c>
      <c r="M379" s="1013" cm="1">
        <f t="array" ref="M379">INDEX($H379:$K379,0,MATCH(M$348,$H$348:$K$348,0))*INDEX($J$342:$R$345,MATCH(M$348,$I$342:$I$345,0),MATCH(M$347,$J$341:$R$341,0))</f>
        <v>0</v>
      </c>
      <c r="N379" s="1013" cm="1">
        <f t="array" ref="N379">INDEX($H379:$K379,0,MATCH(N$348,$H$348:$K$348,0))*INDEX($J$342:$R$345,MATCH(N$348,$I$342:$I$345,0),MATCH(N$347,$J$341:$R$341,0))</f>
        <v>0</v>
      </c>
      <c r="O379" s="1013" cm="1">
        <f t="array" ref="O379">INDEX($H379:$K379,0,MATCH(O$348,$H$348:$K$348,0))*INDEX($J$342:$R$345,MATCH(O$348,$I$342:$I$345,0),MATCH(O$347,$J$341:$R$341,0))</f>
        <v>0</v>
      </c>
      <c r="P379" s="1013" cm="1">
        <f t="array" ref="P379">INDEX($H379:$K379,0,MATCH(P$348,$H$348:$K$348,0))*INDEX($J$342:$R$345,MATCH(P$348,$I$342:$I$345,0),MATCH(P$347,$J$341:$R$341,0))</f>
        <v>0</v>
      </c>
      <c r="Q379" s="1013" cm="1">
        <f t="array" ref="Q379">INDEX($H379:$K379,0,MATCH(Q$348,$H$348:$K$348,0))*INDEX($J$342:$R$345,MATCH(Q$348,$I$342:$I$345,0),MATCH(Q$347,$J$341:$R$341,0))</f>
        <v>0</v>
      </c>
      <c r="R379" s="1013" cm="1">
        <f t="array" ref="R379">INDEX($H379:$K379,0,MATCH(R$348,$H$348:$K$348,0))*INDEX($J$342:$R$345,MATCH(R$348,$I$342:$I$345,0),MATCH(R$347,$J$341:$R$341,0))</f>
        <v>0</v>
      </c>
      <c r="S379" s="1013" cm="1">
        <f t="array" ref="S379">INDEX($H379:$K379,0,MATCH(S$348,$H$348:$K$348,0))*INDEX($J$342:$R$345,MATCH(S$348,$I$342:$I$345,0),MATCH(S$347,$J$341:$R$341,0))</f>
        <v>0</v>
      </c>
      <c r="T379" s="1013" cm="1">
        <f t="array" ref="T379">INDEX($H379:$K379,0,MATCH(T$348,$H$348:$K$348,0))*INDEX($J$342:$R$345,MATCH(T$348,$I$342:$I$345,0),MATCH(T$347,$J$341:$R$341,0))</f>
        <v>0</v>
      </c>
      <c r="U379" s="1013" cm="1">
        <f t="array" ref="U379">INDEX($H379:$K379,0,MATCH(U$348,$H$348:$K$348,0))*INDEX($J$342:$R$345,MATCH(U$348,$I$342:$I$345,0),MATCH(U$347,$J$341:$R$341,0))</f>
        <v>0</v>
      </c>
      <c r="V379" s="1013" cm="1">
        <f t="array" ref="V379">INDEX($H379:$K379,0,MATCH(V$348,$H$348:$K$348,0))*INDEX($J$342:$R$345,MATCH(V$348,$I$342:$I$345,0),MATCH(V$347,$J$341:$R$341,0))</f>
        <v>0</v>
      </c>
      <c r="W379" s="1013" cm="1">
        <f t="array" ref="W379">INDEX($H379:$K379,0,MATCH(W$348,$H$348:$K$348,0))*INDEX($J$342:$R$345,MATCH(W$348,$I$342:$I$345,0),MATCH(W$347,$J$341:$R$341,0))</f>
        <v>0</v>
      </c>
      <c r="X379" s="1013" cm="1">
        <f t="array" ref="X379">INDEX($H379:$K379,0,MATCH(X$348,$H$348:$K$348,0))*INDEX($J$342:$R$345,MATCH(X$348,$I$342:$I$345,0),MATCH(X$347,$J$341:$R$341,0))</f>
        <v>0</v>
      </c>
      <c r="Y379" s="1013" cm="1">
        <f t="array" ref="Y379">INDEX($H379:$K379,0,MATCH(Y$348,$H$348:$K$348,0))*INDEX($J$342:$R$345,MATCH(Y$348,$I$342:$I$345,0),MATCH(Y$347,$J$341:$R$341,0))</f>
        <v>0</v>
      </c>
      <c r="Z379" s="1013" cm="1">
        <f t="array" ref="Z379">INDEX($H379:$K379,0,MATCH(Z$348,$H$348:$K$348,0))*INDEX($J$342:$R$345,MATCH(Z$348,$I$342:$I$345,0),MATCH(Z$347,$J$341:$R$341,0))</f>
        <v>0</v>
      </c>
      <c r="AA379" s="1013" cm="1">
        <f t="array" ref="AA379">INDEX($H379:$K379,0,MATCH(AA$348,$H$348:$K$348,0))*INDEX($J$342:$R$345,MATCH(AA$348,$I$342:$I$345,0),MATCH(AA$347,$J$341:$R$341,0))</f>
        <v>0</v>
      </c>
      <c r="AB379" s="1013" cm="1">
        <f t="array" ref="AB379">INDEX($H379:$K379,0,MATCH(AB$348,$H$348:$K$348,0))*INDEX($J$342:$R$345,MATCH(AB$348,$I$342:$I$345,0),MATCH(AB$347,$J$341:$R$341,0))</f>
        <v>0</v>
      </c>
      <c r="AC379" s="1013" cm="1">
        <f t="array" ref="AC379">INDEX($H379:$K379,0,MATCH(AC$348,$H$348:$K$348,0))*INDEX($J$342:$R$345,MATCH(AC$348,$I$342:$I$345,0),MATCH(AC$347,$J$341:$R$341,0))</f>
        <v>0</v>
      </c>
      <c r="AD379" s="1013" cm="1">
        <f t="array" ref="AD379">INDEX($H379:$K379,0,MATCH(AD$348,$H$348:$K$348,0))*INDEX($J$342:$R$345,MATCH(AD$348,$I$342:$I$345,0),MATCH(AD$347,$J$341:$R$341,0))</f>
        <v>0</v>
      </c>
      <c r="AE379" s="1013" cm="1">
        <f t="array" ref="AE379">INDEX($H379:$K379,0,MATCH(AE$348,$H$348:$K$348,0))*INDEX($J$342:$R$345,MATCH(AE$348,$I$342:$I$345,0),MATCH(AE$347,$J$341:$R$341,0))</f>
        <v>0</v>
      </c>
      <c r="AF379" s="1013" cm="1">
        <f t="array" ref="AF379">INDEX($H379:$K379,0,MATCH(AF$348,$H$348:$K$348,0))*INDEX($J$342:$R$345,MATCH(AF$348,$I$342:$I$345,0),MATCH(AF$347,$J$341:$R$341,0))</f>
        <v>0</v>
      </c>
      <c r="AG379" s="1013" cm="1">
        <f t="array" ref="AG379">INDEX($H379:$K379,0,MATCH(AG$348,$H$348:$K$348,0))*INDEX($J$342:$R$345,MATCH(AG$348,$I$342:$I$345,0),MATCH(AG$347,$J$341:$R$341,0))</f>
        <v>0</v>
      </c>
      <c r="AH379" s="1013" cm="1">
        <f t="array" ref="AH379">INDEX($H379:$K379,0,MATCH(AH$348,$H$348:$K$348,0))*INDEX($J$342:$R$345,MATCH(AH$348,$I$342:$I$345,0),MATCH(AH$347,$J$341:$R$341,0))</f>
        <v>0</v>
      </c>
      <c r="AI379" s="1013" cm="1">
        <f t="array" ref="AI379">INDEX($H379:$K379,0,MATCH(AI$348,$H$348:$K$348,0))*INDEX($J$342:$R$345,MATCH(AI$348,$I$342:$I$345,0),MATCH(AI$347,$J$341:$R$341,0))</f>
        <v>0</v>
      </c>
      <c r="AJ379" s="1013" cm="1">
        <f t="array" ref="AJ379">INDEX($H379:$K379,0,MATCH(AJ$348,$H$348:$K$348,0))*INDEX($J$342:$R$345,MATCH(AJ$348,$I$342:$I$345,0),MATCH(AJ$347,$J$341:$R$341,0))</f>
        <v>0</v>
      </c>
      <c r="AK379" s="1013" cm="1">
        <f t="array" ref="AK379">INDEX($H379:$K379,0,MATCH(AK$348,$H$348:$K$348,0))*INDEX($J$342:$R$345,MATCH(AK$348,$I$342:$I$345,0),MATCH(AK$347,$J$341:$R$341,0))</f>
        <v>0</v>
      </c>
      <c r="AL379" s="1013" cm="1">
        <f t="array" ref="AL379">INDEX($H379:$K379,0,MATCH(AL$348,$H$348:$K$348,0))*INDEX($J$342:$R$345,MATCH(AL$348,$I$342:$I$345,0),MATCH(AL$347,$J$341:$R$341,0))</f>
        <v>0</v>
      </c>
      <c r="AM379" s="1013" cm="1">
        <f t="array" ref="AM379">INDEX($H379:$K379,0,MATCH(AM$348,$H$348:$K$348,0))*INDEX($J$342:$R$345,MATCH(AM$348,$I$342:$I$345,0),MATCH(AM$347,$J$341:$R$341,0))</f>
        <v>0</v>
      </c>
      <c r="AN379" s="1013" cm="1">
        <f t="array" ref="AN379">INDEX($H379:$K379,0,MATCH(AN$348,$H$348:$K$348,0))*INDEX($J$342:$R$345,MATCH(AN$348,$I$342:$I$345,0),MATCH(AN$347,$J$341:$R$341,0))</f>
        <v>0</v>
      </c>
      <c r="AO379" s="1013" cm="1">
        <f t="array" ref="AO379">INDEX($H379:$K379,0,MATCH(AO$348,$H$348:$K$348,0))*INDEX($J$342:$R$345,MATCH(AO$348,$I$342:$I$345,0),MATCH(AO$347,$J$341:$R$341,0))</f>
        <v>0</v>
      </c>
      <c r="AP379" s="1013" cm="1">
        <f t="array" ref="AP379">INDEX($H379:$K379,0,MATCH(AP$348,$H$348:$K$348,0))*INDEX($J$342:$R$345,MATCH(AP$348,$I$342:$I$345,0),MATCH(AP$347,$J$341:$R$341,0))</f>
        <v>0</v>
      </c>
      <c r="AQ379" s="1013" cm="1">
        <f t="array" ref="AQ379">INDEX($H379:$K379,0,MATCH(AQ$348,$H$348:$K$348,0))*INDEX($J$342:$R$345,MATCH(AQ$348,$I$342:$I$345,0),MATCH(AQ$347,$J$341:$R$341,0))</f>
        <v>0</v>
      </c>
      <c r="AR379" s="1013" cm="1">
        <f t="array" ref="AR379">INDEX($H379:$K379,0,MATCH(AR$348,$H$348:$K$348,0))*INDEX($J$342:$R$345,MATCH(AR$348,$I$342:$I$345,0),MATCH(AR$347,$J$341:$R$341,0))</f>
        <v>0</v>
      </c>
      <c r="AS379" s="1013" cm="1">
        <f t="array" ref="AS379">INDEX($H379:$K379,0,MATCH(AS$348,$H$348:$K$348,0))*INDEX($J$342:$R$345,MATCH(AS$348,$I$342:$I$345,0),MATCH(AS$347,$J$341:$R$341,0))</f>
        <v>0</v>
      </c>
      <c r="AT379" s="1013" cm="1">
        <f t="array" ref="AT379">INDEX($H379:$K379,0,MATCH(AT$348,$H$348:$K$348,0))*INDEX($J$342:$R$345,MATCH(AT$348,$I$342:$I$345,0),MATCH(AT$347,$J$341:$R$341,0))</f>
        <v>0</v>
      </c>
      <c r="AU379" s="1013"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3" cm="1">
        <f t="array" ref="L380">INDEX($H380:$K380,0,MATCH(L$348,$H$348:$K$348,0))*INDEX($J$342:$R$345,MATCH(L$348,$I$342:$I$345,0),MATCH(L$347,$J$341:$R$341,0))</f>
        <v>0</v>
      </c>
      <c r="M380" s="1013" cm="1">
        <f t="array" ref="M380">INDEX($H380:$K380,0,MATCH(M$348,$H$348:$K$348,0))*INDEX($J$342:$R$345,MATCH(M$348,$I$342:$I$345,0),MATCH(M$347,$J$341:$R$341,0))</f>
        <v>0</v>
      </c>
      <c r="N380" s="1013" cm="1">
        <f t="array" ref="N380">INDEX($H380:$K380,0,MATCH(N$348,$H$348:$K$348,0))*INDEX($J$342:$R$345,MATCH(N$348,$I$342:$I$345,0),MATCH(N$347,$J$341:$R$341,0))</f>
        <v>0</v>
      </c>
      <c r="O380" s="1013" cm="1">
        <f t="array" ref="O380">INDEX($H380:$K380,0,MATCH(O$348,$H$348:$K$348,0))*INDEX($J$342:$R$345,MATCH(O$348,$I$342:$I$345,0),MATCH(O$347,$J$341:$R$341,0))</f>
        <v>0</v>
      </c>
      <c r="P380" s="1013" cm="1">
        <f t="array" ref="P380">INDEX($H380:$K380,0,MATCH(P$348,$H$348:$K$348,0))*INDEX($J$342:$R$345,MATCH(P$348,$I$342:$I$345,0),MATCH(P$347,$J$341:$R$341,0))</f>
        <v>0</v>
      </c>
      <c r="Q380" s="1013" cm="1">
        <f t="array" ref="Q380">INDEX($H380:$K380,0,MATCH(Q$348,$H$348:$K$348,0))*INDEX($J$342:$R$345,MATCH(Q$348,$I$342:$I$345,0),MATCH(Q$347,$J$341:$R$341,0))</f>
        <v>0</v>
      </c>
      <c r="R380" s="1013" cm="1">
        <f t="array" ref="R380">INDEX($H380:$K380,0,MATCH(R$348,$H$348:$K$348,0))*INDEX($J$342:$R$345,MATCH(R$348,$I$342:$I$345,0),MATCH(R$347,$J$341:$R$341,0))</f>
        <v>0</v>
      </c>
      <c r="S380" s="1013" cm="1">
        <f t="array" ref="S380">INDEX($H380:$K380,0,MATCH(S$348,$H$348:$K$348,0))*INDEX($J$342:$R$345,MATCH(S$348,$I$342:$I$345,0),MATCH(S$347,$J$341:$R$341,0))</f>
        <v>0</v>
      </c>
      <c r="T380" s="1013" cm="1">
        <f t="array" ref="T380">INDEX($H380:$K380,0,MATCH(T$348,$H$348:$K$348,0))*INDEX($J$342:$R$345,MATCH(T$348,$I$342:$I$345,0),MATCH(T$347,$J$341:$R$341,0))</f>
        <v>0</v>
      </c>
      <c r="U380" s="1013" cm="1">
        <f t="array" ref="U380">INDEX($H380:$K380,0,MATCH(U$348,$H$348:$K$348,0))*INDEX($J$342:$R$345,MATCH(U$348,$I$342:$I$345,0),MATCH(U$347,$J$341:$R$341,0))</f>
        <v>0</v>
      </c>
      <c r="V380" s="1013" cm="1">
        <f t="array" ref="V380">INDEX($H380:$K380,0,MATCH(V$348,$H$348:$K$348,0))*INDEX($J$342:$R$345,MATCH(V$348,$I$342:$I$345,0),MATCH(V$347,$J$341:$R$341,0))</f>
        <v>0</v>
      </c>
      <c r="W380" s="1013" cm="1">
        <f t="array" ref="W380">INDEX($H380:$K380,0,MATCH(W$348,$H$348:$K$348,0))*INDEX($J$342:$R$345,MATCH(W$348,$I$342:$I$345,0),MATCH(W$347,$J$341:$R$341,0))</f>
        <v>0</v>
      </c>
      <c r="X380" s="1013" cm="1">
        <f t="array" ref="X380">INDEX($H380:$K380,0,MATCH(X$348,$H$348:$K$348,0))*INDEX($J$342:$R$345,MATCH(X$348,$I$342:$I$345,0),MATCH(X$347,$J$341:$R$341,0))</f>
        <v>0</v>
      </c>
      <c r="Y380" s="1013" cm="1">
        <f t="array" ref="Y380">INDEX($H380:$K380,0,MATCH(Y$348,$H$348:$K$348,0))*INDEX($J$342:$R$345,MATCH(Y$348,$I$342:$I$345,0),MATCH(Y$347,$J$341:$R$341,0))</f>
        <v>0</v>
      </c>
      <c r="Z380" s="1013" cm="1">
        <f t="array" ref="Z380">INDEX($H380:$K380,0,MATCH(Z$348,$H$348:$K$348,0))*INDEX($J$342:$R$345,MATCH(Z$348,$I$342:$I$345,0),MATCH(Z$347,$J$341:$R$341,0))</f>
        <v>0</v>
      </c>
      <c r="AA380" s="1013" cm="1">
        <f t="array" ref="AA380">INDEX($H380:$K380,0,MATCH(AA$348,$H$348:$K$348,0))*INDEX($J$342:$R$345,MATCH(AA$348,$I$342:$I$345,0),MATCH(AA$347,$J$341:$R$341,0))</f>
        <v>0</v>
      </c>
      <c r="AB380" s="1013" cm="1">
        <f t="array" ref="AB380">INDEX($H380:$K380,0,MATCH(AB$348,$H$348:$K$348,0))*INDEX($J$342:$R$345,MATCH(AB$348,$I$342:$I$345,0),MATCH(AB$347,$J$341:$R$341,0))</f>
        <v>0</v>
      </c>
      <c r="AC380" s="1013" cm="1">
        <f t="array" ref="AC380">INDEX($H380:$K380,0,MATCH(AC$348,$H$348:$K$348,0))*INDEX($J$342:$R$345,MATCH(AC$348,$I$342:$I$345,0),MATCH(AC$347,$J$341:$R$341,0))</f>
        <v>0</v>
      </c>
      <c r="AD380" s="1013" cm="1">
        <f t="array" ref="AD380">INDEX($H380:$K380,0,MATCH(AD$348,$H$348:$K$348,0))*INDEX($J$342:$R$345,MATCH(AD$348,$I$342:$I$345,0),MATCH(AD$347,$J$341:$R$341,0))</f>
        <v>0</v>
      </c>
      <c r="AE380" s="1013" cm="1">
        <f t="array" ref="AE380">INDEX($H380:$K380,0,MATCH(AE$348,$H$348:$K$348,0))*INDEX($J$342:$R$345,MATCH(AE$348,$I$342:$I$345,0),MATCH(AE$347,$J$341:$R$341,0))</f>
        <v>0</v>
      </c>
      <c r="AF380" s="1013" cm="1">
        <f t="array" ref="AF380">INDEX($H380:$K380,0,MATCH(AF$348,$H$348:$K$348,0))*INDEX($J$342:$R$345,MATCH(AF$348,$I$342:$I$345,0),MATCH(AF$347,$J$341:$R$341,0))</f>
        <v>0</v>
      </c>
      <c r="AG380" s="1013" cm="1">
        <f t="array" ref="AG380">INDEX($H380:$K380,0,MATCH(AG$348,$H$348:$K$348,0))*INDEX($J$342:$R$345,MATCH(AG$348,$I$342:$I$345,0),MATCH(AG$347,$J$341:$R$341,0))</f>
        <v>0</v>
      </c>
      <c r="AH380" s="1013" cm="1">
        <f t="array" ref="AH380">INDEX($H380:$K380,0,MATCH(AH$348,$H$348:$K$348,0))*INDEX($J$342:$R$345,MATCH(AH$348,$I$342:$I$345,0),MATCH(AH$347,$J$341:$R$341,0))</f>
        <v>0</v>
      </c>
      <c r="AI380" s="1013" cm="1">
        <f t="array" ref="AI380">INDEX($H380:$K380,0,MATCH(AI$348,$H$348:$K$348,0))*INDEX($J$342:$R$345,MATCH(AI$348,$I$342:$I$345,0),MATCH(AI$347,$J$341:$R$341,0))</f>
        <v>0</v>
      </c>
      <c r="AJ380" s="1013" cm="1">
        <f t="array" ref="AJ380">INDEX($H380:$K380,0,MATCH(AJ$348,$H$348:$K$348,0))*INDEX($J$342:$R$345,MATCH(AJ$348,$I$342:$I$345,0),MATCH(AJ$347,$J$341:$R$341,0))</f>
        <v>0</v>
      </c>
      <c r="AK380" s="1013" cm="1">
        <f t="array" ref="AK380">INDEX($H380:$K380,0,MATCH(AK$348,$H$348:$K$348,0))*INDEX($J$342:$R$345,MATCH(AK$348,$I$342:$I$345,0),MATCH(AK$347,$J$341:$R$341,0))</f>
        <v>0</v>
      </c>
      <c r="AL380" s="1013" cm="1">
        <f t="array" ref="AL380">INDEX($H380:$K380,0,MATCH(AL$348,$H$348:$K$348,0))*INDEX($J$342:$R$345,MATCH(AL$348,$I$342:$I$345,0),MATCH(AL$347,$J$341:$R$341,0))</f>
        <v>0</v>
      </c>
      <c r="AM380" s="1013" cm="1">
        <f t="array" ref="AM380">INDEX($H380:$K380,0,MATCH(AM$348,$H$348:$K$348,0))*INDEX($J$342:$R$345,MATCH(AM$348,$I$342:$I$345,0),MATCH(AM$347,$J$341:$R$341,0))</f>
        <v>0</v>
      </c>
      <c r="AN380" s="1013" cm="1">
        <f t="array" ref="AN380">INDEX($H380:$K380,0,MATCH(AN$348,$H$348:$K$348,0))*INDEX($J$342:$R$345,MATCH(AN$348,$I$342:$I$345,0),MATCH(AN$347,$J$341:$R$341,0))</f>
        <v>0</v>
      </c>
      <c r="AO380" s="1013" cm="1">
        <f t="array" ref="AO380">INDEX($H380:$K380,0,MATCH(AO$348,$H$348:$K$348,0))*INDEX($J$342:$R$345,MATCH(AO$348,$I$342:$I$345,0),MATCH(AO$347,$J$341:$R$341,0))</f>
        <v>0</v>
      </c>
      <c r="AP380" s="1013" cm="1">
        <f t="array" ref="AP380">INDEX($H380:$K380,0,MATCH(AP$348,$H$348:$K$348,0))*INDEX($J$342:$R$345,MATCH(AP$348,$I$342:$I$345,0),MATCH(AP$347,$J$341:$R$341,0))</f>
        <v>0</v>
      </c>
      <c r="AQ380" s="1013" cm="1">
        <f t="array" ref="AQ380">INDEX($H380:$K380,0,MATCH(AQ$348,$H$348:$K$348,0))*INDEX($J$342:$R$345,MATCH(AQ$348,$I$342:$I$345,0),MATCH(AQ$347,$J$341:$R$341,0))</f>
        <v>0</v>
      </c>
      <c r="AR380" s="1013" cm="1">
        <f t="array" ref="AR380">INDEX($H380:$K380,0,MATCH(AR$348,$H$348:$K$348,0))*INDEX($J$342:$R$345,MATCH(AR$348,$I$342:$I$345,0),MATCH(AR$347,$J$341:$R$341,0))</f>
        <v>0</v>
      </c>
      <c r="AS380" s="1013" cm="1">
        <f t="array" ref="AS380">INDEX($H380:$K380,0,MATCH(AS$348,$H$348:$K$348,0))*INDEX($J$342:$R$345,MATCH(AS$348,$I$342:$I$345,0),MATCH(AS$347,$J$341:$R$341,0))</f>
        <v>0</v>
      </c>
      <c r="AT380" s="1013" cm="1">
        <f t="array" ref="AT380">INDEX($H380:$K380,0,MATCH(AT$348,$H$348:$K$348,0))*INDEX($J$342:$R$345,MATCH(AT$348,$I$342:$I$345,0),MATCH(AT$347,$J$341:$R$341,0))</f>
        <v>0</v>
      </c>
      <c r="AU380" s="1013"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3" cm="1">
        <f t="array" ref="L381">INDEX($H381:$K381,0,MATCH(L$348,$H$348:$K$348,0))*INDEX($J$342:$R$345,MATCH(L$348,$I$342:$I$345,0),MATCH(L$347,$J$341:$R$341,0))</f>
        <v>0</v>
      </c>
      <c r="M381" s="1013" cm="1">
        <f t="array" ref="M381">INDEX($H381:$K381,0,MATCH(M$348,$H$348:$K$348,0))*INDEX($J$342:$R$345,MATCH(M$348,$I$342:$I$345,0),MATCH(M$347,$J$341:$R$341,0))</f>
        <v>0</v>
      </c>
      <c r="N381" s="1013" cm="1">
        <f t="array" ref="N381">INDEX($H381:$K381,0,MATCH(N$348,$H$348:$K$348,0))*INDEX($J$342:$R$345,MATCH(N$348,$I$342:$I$345,0),MATCH(N$347,$J$341:$R$341,0))</f>
        <v>0</v>
      </c>
      <c r="O381" s="1013" cm="1">
        <f t="array" ref="O381">INDEX($H381:$K381,0,MATCH(O$348,$H$348:$K$348,0))*INDEX($J$342:$R$345,MATCH(O$348,$I$342:$I$345,0),MATCH(O$347,$J$341:$R$341,0))</f>
        <v>0</v>
      </c>
      <c r="P381" s="1013" cm="1">
        <f t="array" ref="P381">INDEX($H381:$K381,0,MATCH(P$348,$H$348:$K$348,0))*INDEX($J$342:$R$345,MATCH(P$348,$I$342:$I$345,0),MATCH(P$347,$J$341:$R$341,0))</f>
        <v>0</v>
      </c>
      <c r="Q381" s="1013" cm="1">
        <f t="array" ref="Q381">INDEX($H381:$K381,0,MATCH(Q$348,$H$348:$K$348,0))*INDEX($J$342:$R$345,MATCH(Q$348,$I$342:$I$345,0),MATCH(Q$347,$J$341:$R$341,0))</f>
        <v>0</v>
      </c>
      <c r="R381" s="1013" cm="1">
        <f t="array" ref="R381">INDEX($H381:$K381,0,MATCH(R$348,$H$348:$K$348,0))*INDEX($J$342:$R$345,MATCH(R$348,$I$342:$I$345,0),MATCH(R$347,$J$341:$R$341,0))</f>
        <v>0</v>
      </c>
      <c r="S381" s="1013" cm="1">
        <f t="array" ref="S381">INDEX($H381:$K381,0,MATCH(S$348,$H$348:$K$348,0))*INDEX($J$342:$R$345,MATCH(S$348,$I$342:$I$345,0),MATCH(S$347,$J$341:$R$341,0))</f>
        <v>0</v>
      </c>
      <c r="T381" s="1013" cm="1">
        <f t="array" ref="T381">INDEX($H381:$K381,0,MATCH(T$348,$H$348:$K$348,0))*INDEX($J$342:$R$345,MATCH(T$348,$I$342:$I$345,0),MATCH(T$347,$J$341:$R$341,0))</f>
        <v>0</v>
      </c>
      <c r="U381" s="1013" cm="1">
        <f t="array" ref="U381">INDEX($H381:$K381,0,MATCH(U$348,$H$348:$K$348,0))*INDEX($J$342:$R$345,MATCH(U$348,$I$342:$I$345,0),MATCH(U$347,$J$341:$R$341,0))</f>
        <v>0</v>
      </c>
      <c r="V381" s="1013" cm="1">
        <f t="array" ref="V381">INDEX($H381:$K381,0,MATCH(V$348,$H$348:$K$348,0))*INDEX($J$342:$R$345,MATCH(V$348,$I$342:$I$345,0),MATCH(V$347,$J$341:$R$341,0))</f>
        <v>0</v>
      </c>
      <c r="W381" s="1013" cm="1">
        <f t="array" ref="W381">INDEX($H381:$K381,0,MATCH(W$348,$H$348:$K$348,0))*INDEX($J$342:$R$345,MATCH(W$348,$I$342:$I$345,0),MATCH(W$347,$J$341:$R$341,0))</f>
        <v>0</v>
      </c>
      <c r="X381" s="1013" cm="1">
        <f t="array" ref="X381">INDEX($H381:$K381,0,MATCH(X$348,$H$348:$K$348,0))*INDEX($J$342:$R$345,MATCH(X$348,$I$342:$I$345,0),MATCH(X$347,$J$341:$R$341,0))</f>
        <v>0</v>
      </c>
      <c r="Y381" s="1013" cm="1">
        <f t="array" ref="Y381">INDEX($H381:$K381,0,MATCH(Y$348,$H$348:$K$348,0))*INDEX($J$342:$R$345,MATCH(Y$348,$I$342:$I$345,0),MATCH(Y$347,$J$341:$R$341,0))</f>
        <v>0</v>
      </c>
      <c r="Z381" s="1013" cm="1">
        <f t="array" ref="Z381">INDEX($H381:$K381,0,MATCH(Z$348,$H$348:$K$348,0))*INDEX($J$342:$R$345,MATCH(Z$348,$I$342:$I$345,0),MATCH(Z$347,$J$341:$R$341,0))</f>
        <v>0</v>
      </c>
      <c r="AA381" s="1013" cm="1">
        <f t="array" ref="AA381">INDEX($H381:$K381,0,MATCH(AA$348,$H$348:$K$348,0))*INDEX($J$342:$R$345,MATCH(AA$348,$I$342:$I$345,0),MATCH(AA$347,$J$341:$R$341,0))</f>
        <v>0</v>
      </c>
      <c r="AB381" s="1013" cm="1">
        <f t="array" ref="AB381">INDEX($H381:$K381,0,MATCH(AB$348,$H$348:$K$348,0))*INDEX($J$342:$R$345,MATCH(AB$348,$I$342:$I$345,0),MATCH(AB$347,$J$341:$R$341,0))</f>
        <v>0</v>
      </c>
      <c r="AC381" s="1013" cm="1">
        <f t="array" ref="AC381">INDEX($H381:$K381,0,MATCH(AC$348,$H$348:$K$348,0))*INDEX($J$342:$R$345,MATCH(AC$348,$I$342:$I$345,0),MATCH(AC$347,$J$341:$R$341,0))</f>
        <v>0</v>
      </c>
      <c r="AD381" s="1013" cm="1">
        <f t="array" ref="AD381">INDEX($H381:$K381,0,MATCH(AD$348,$H$348:$K$348,0))*INDEX($J$342:$R$345,MATCH(AD$348,$I$342:$I$345,0),MATCH(AD$347,$J$341:$R$341,0))</f>
        <v>0</v>
      </c>
      <c r="AE381" s="1013" cm="1">
        <f t="array" ref="AE381">INDEX($H381:$K381,0,MATCH(AE$348,$H$348:$K$348,0))*INDEX($J$342:$R$345,MATCH(AE$348,$I$342:$I$345,0),MATCH(AE$347,$J$341:$R$341,0))</f>
        <v>0</v>
      </c>
      <c r="AF381" s="1013" cm="1">
        <f t="array" ref="AF381">INDEX($H381:$K381,0,MATCH(AF$348,$H$348:$K$348,0))*INDEX($J$342:$R$345,MATCH(AF$348,$I$342:$I$345,0),MATCH(AF$347,$J$341:$R$341,0))</f>
        <v>0</v>
      </c>
      <c r="AG381" s="1013" cm="1">
        <f t="array" ref="AG381">INDEX($H381:$K381,0,MATCH(AG$348,$H$348:$K$348,0))*INDEX($J$342:$R$345,MATCH(AG$348,$I$342:$I$345,0),MATCH(AG$347,$J$341:$R$341,0))</f>
        <v>0</v>
      </c>
      <c r="AH381" s="1013" cm="1">
        <f t="array" ref="AH381">INDEX($H381:$K381,0,MATCH(AH$348,$H$348:$K$348,0))*INDEX($J$342:$R$345,MATCH(AH$348,$I$342:$I$345,0),MATCH(AH$347,$J$341:$R$341,0))</f>
        <v>0</v>
      </c>
      <c r="AI381" s="1013" cm="1">
        <f t="array" ref="AI381">INDEX($H381:$K381,0,MATCH(AI$348,$H$348:$K$348,0))*INDEX($J$342:$R$345,MATCH(AI$348,$I$342:$I$345,0),MATCH(AI$347,$J$341:$R$341,0))</f>
        <v>0</v>
      </c>
      <c r="AJ381" s="1013" cm="1">
        <f t="array" ref="AJ381">INDEX($H381:$K381,0,MATCH(AJ$348,$H$348:$K$348,0))*INDEX($J$342:$R$345,MATCH(AJ$348,$I$342:$I$345,0),MATCH(AJ$347,$J$341:$R$341,0))</f>
        <v>0</v>
      </c>
      <c r="AK381" s="1013" cm="1">
        <f t="array" ref="AK381">INDEX($H381:$K381,0,MATCH(AK$348,$H$348:$K$348,0))*INDEX($J$342:$R$345,MATCH(AK$348,$I$342:$I$345,0),MATCH(AK$347,$J$341:$R$341,0))</f>
        <v>0</v>
      </c>
      <c r="AL381" s="1013" cm="1">
        <f t="array" ref="AL381">INDEX($H381:$K381,0,MATCH(AL$348,$H$348:$K$348,0))*INDEX($J$342:$R$345,MATCH(AL$348,$I$342:$I$345,0),MATCH(AL$347,$J$341:$R$341,0))</f>
        <v>0</v>
      </c>
      <c r="AM381" s="1013" cm="1">
        <f t="array" ref="AM381">INDEX($H381:$K381,0,MATCH(AM$348,$H$348:$K$348,0))*INDEX($J$342:$R$345,MATCH(AM$348,$I$342:$I$345,0),MATCH(AM$347,$J$341:$R$341,0))</f>
        <v>0</v>
      </c>
      <c r="AN381" s="1013" cm="1">
        <f t="array" ref="AN381">INDEX($H381:$K381,0,MATCH(AN$348,$H$348:$K$348,0))*INDEX($J$342:$R$345,MATCH(AN$348,$I$342:$I$345,0),MATCH(AN$347,$J$341:$R$341,0))</f>
        <v>0</v>
      </c>
      <c r="AO381" s="1013" cm="1">
        <f t="array" ref="AO381">INDEX($H381:$K381,0,MATCH(AO$348,$H$348:$K$348,0))*INDEX($J$342:$R$345,MATCH(AO$348,$I$342:$I$345,0),MATCH(AO$347,$J$341:$R$341,0))</f>
        <v>0</v>
      </c>
      <c r="AP381" s="1013" cm="1">
        <f t="array" ref="AP381">INDEX($H381:$K381,0,MATCH(AP$348,$H$348:$K$348,0))*INDEX($J$342:$R$345,MATCH(AP$348,$I$342:$I$345,0),MATCH(AP$347,$J$341:$R$341,0))</f>
        <v>0</v>
      </c>
      <c r="AQ381" s="1013" cm="1">
        <f t="array" ref="AQ381">INDEX($H381:$K381,0,MATCH(AQ$348,$H$348:$K$348,0))*INDEX($J$342:$R$345,MATCH(AQ$348,$I$342:$I$345,0),MATCH(AQ$347,$J$341:$R$341,0))</f>
        <v>0</v>
      </c>
      <c r="AR381" s="1013" cm="1">
        <f t="array" ref="AR381">INDEX($H381:$K381,0,MATCH(AR$348,$H$348:$K$348,0))*INDEX($J$342:$R$345,MATCH(AR$348,$I$342:$I$345,0),MATCH(AR$347,$J$341:$R$341,0))</f>
        <v>0</v>
      </c>
      <c r="AS381" s="1013" cm="1">
        <f t="array" ref="AS381">INDEX($H381:$K381,0,MATCH(AS$348,$H$348:$K$348,0))*INDEX($J$342:$R$345,MATCH(AS$348,$I$342:$I$345,0),MATCH(AS$347,$J$341:$R$341,0))</f>
        <v>0</v>
      </c>
      <c r="AT381" s="1013" cm="1">
        <f t="array" ref="AT381">INDEX($H381:$K381,0,MATCH(AT$348,$H$348:$K$348,0))*INDEX($J$342:$R$345,MATCH(AT$348,$I$342:$I$345,0),MATCH(AT$347,$J$341:$R$341,0))</f>
        <v>0</v>
      </c>
      <c r="AU381" s="1013"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6"/>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6"/>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7" t="s">
        <v>835</v>
      </c>
      <c r="I384" s="688"/>
      <c r="J384" s="1011" t="s">
        <v>422</v>
      </c>
      <c r="K384" s="1011" t="s">
        <v>824</v>
      </c>
      <c r="L384" s="1011" t="s">
        <v>825</v>
      </c>
      <c r="M384" s="1011" t="s">
        <v>826</v>
      </c>
      <c r="N384" s="1011" t="s">
        <v>827</v>
      </c>
      <c r="O384" s="1011" t="s">
        <v>828</v>
      </c>
      <c r="P384" s="1011" t="s">
        <v>829</v>
      </c>
      <c r="Q384" s="1011" t="s">
        <v>830</v>
      </c>
      <c r="R384" s="1011" t="s">
        <v>831</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88" customFormat="1" ht="15" outlineLevel="1" x14ac:dyDescent="0.25">
      <c r="A385" s="692"/>
      <c r="B385" s="689"/>
      <c r="C385" s="701"/>
      <c r="D385" s="701"/>
      <c r="E385" s="701"/>
      <c r="F385" s="705"/>
      <c r="G385" s="647"/>
      <c r="I385" s="688" t="s">
        <v>1148</v>
      </c>
      <c r="J385" s="1012">
        <v>1</v>
      </c>
      <c r="K385" s="1012">
        <v>1</v>
      </c>
      <c r="L385" s="1012">
        <v>1</v>
      </c>
      <c r="M385" s="1012">
        <v>1</v>
      </c>
      <c r="N385" s="1012">
        <v>1</v>
      </c>
      <c r="O385" s="1012">
        <v>1</v>
      </c>
      <c r="P385" s="1012">
        <v>1</v>
      </c>
      <c r="Q385" s="1012">
        <v>1</v>
      </c>
      <c r="R385" s="1012">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6"/>
      <c r="AY385" s="691"/>
      <c r="AZ385" s="691"/>
      <c r="BA385" s="691"/>
    </row>
    <row r="386" spans="1:53" s="688" customFormat="1" ht="15" outlineLevel="1" x14ac:dyDescent="0.25">
      <c r="A386" s="692"/>
      <c r="B386" s="689"/>
      <c r="C386" s="701"/>
      <c r="D386" s="701"/>
      <c r="E386" s="701"/>
      <c r="F386" s="705"/>
      <c r="G386" s="647"/>
      <c r="N386" s="646"/>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6"/>
      <c r="AY386" s="691"/>
      <c r="AZ386" s="691"/>
      <c r="BA386" s="691"/>
    </row>
    <row r="387" spans="1:53" s="76" customFormat="1" ht="15" outlineLevel="1" x14ac:dyDescent="0.25">
      <c r="A387" s="227"/>
      <c r="B387" s="228"/>
      <c r="C387" s="238"/>
      <c r="D387" s="238"/>
      <c r="E387" s="238"/>
      <c r="F387" s="246"/>
      <c r="G387" s="246" t="s">
        <v>838</v>
      </c>
      <c r="H387" s="76" t="s">
        <v>856</v>
      </c>
      <c r="I387" s="76" t="s">
        <v>856</v>
      </c>
      <c r="J387" s="76" t="s">
        <v>856</v>
      </c>
      <c r="K387" s="76" t="s">
        <v>856</v>
      </c>
      <c r="L387" s="76" t="s">
        <v>422</v>
      </c>
      <c r="M387" s="76" t="s">
        <v>422</v>
      </c>
      <c r="N387" s="76" t="s">
        <v>422</v>
      </c>
      <c r="O387" s="76" t="s">
        <v>422</v>
      </c>
      <c r="P387" s="76" t="s">
        <v>824</v>
      </c>
      <c r="Q387" s="76" t="s">
        <v>824</v>
      </c>
      <c r="R387" s="76" t="s">
        <v>824</v>
      </c>
      <c r="S387" s="76" t="s">
        <v>824</v>
      </c>
      <c r="T387" s="76" t="s">
        <v>825</v>
      </c>
      <c r="U387" s="76" t="s">
        <v>825</v>
      </c>
      <c r="V387" s="76" t="s">
        <v>825</v>
      </c>
      <c r="W387" s="76" t="s">
        <v>825</v>
      </c>
      <c r="X387" s="76" t="s">
        <v>826</v>
      </c>
      <c r="Y387" s="76" t="s">
        <v>826</v>
      </c>
      <c r="Z387" s="76" t="s">
        <v>826</v>
      </c>
      <c r="AA387" s="76" t="s">
        <v>826</v>
      </c>
      <c r="AB387" s="76" t="s">
        <v>827</v>
      </c>
      <c r="AC387" s="76" t="s">
        <v>827</v>
      </c>
      <c r="AD387" s="76" t="s">
        <v>827</v>
      </c>
      <c r="AE387" s="76" t="s">
        <v>827</v>
      </c>
      <c r="AF387" s="76" t="s">
        <v>828</v>
      </c>
      <c r="AG387" s="76" t="s">
        <v>828</v>
      </c>
      <c r="AH387" s="76" t="s">
        <v>828</v>
      </c>
      <c r="AI387" s="76" t="s">
        <v>828</v>
      </c>
      <c r="AJ387" s="76" t="s">
        <v>829</v>
      </c>
      <c r="AK387" s="76" t="s">
        <v>829</v>
      </c>
      <c r="AL387" s="76" t="s">
        <v>829</v>
      </c>
      <c r="AM387" s="76" t="s">
        <v>829</v>
      </c>
      <c r="AN387" s="76" t="s">
        <v>830</v>
      </c>
      <c r="AO387" s="76" t="s">
        <v>830</v>
      </c>
      <c r="AP387" s="76" t="s">
        <v>830</v>
      </c>
      <c r="AQ387" s="76" t="s">
        <v>830</v>
      </c>
      <c r="AR387" s="76" t="s">
        <v>831</v>
      </c>
      <c r="AS387" s="76" t="s">
        <v>831</v>
      </c>
      <c r="AT387" s="76" t="s">
        <v>831</v>
      </c>
      <c r="AU387" s="76" t="s">
        <v>831</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1143</v>
      </c>
      <c r="K388" s="76" t="s">
        <v>371</v>
      </c>
      <c r="L388" s="76" t="str">
        <f>H388</f>
        <v>agflow</v>
      </c>
      <c r="M388" s="688" t="str">
        <f t="shared" ref="M388:AU388" si="34">I388</f>
        <v>ureamop</v>
      </c>
      <c r="N388" s="688" t="str">
        <f t="shared" si="34"/>
        <v>urea-late</v>
      </c>
      <c r="O388" s="688" t="str">
        <f t="shared" si="34"/>
        <v>ns31</v>
      </c>
      <c r="P388" s="688" t="str">
        <f t="shared" si="34"/>
        <v>agflow</v>
      </c>
      <c r="Q388" s="688" t="str">
        <f t="shared" si="34"/>
        <v>ureamop</v>
      </c>
      <c r="R388" s="688" t="str">
        <f t="shared" si="34"/>
        <v>urea-late</v>
      </c>
      <c r="S388" s="688" t="str">
        <f t="shared" si="34"/>
        <v>ns31</v>
      </c>
      <c r="T388" s="688" t="str">
        <f t="shared" si="34"/>
        <v>agflow</v>
      </c>
      <c r="U388" s="688" t="str">
        <f t="shared" si="34"/>
        <v>ureamop</v>
      </c>
      <c r="V388" s="688" t="str">
        <f t="shared" si="34"/>
        <v>urea-late</v>
      </c>
      <c r="W388" s="688" t="str">
        <f t="shared" si="34"/>
        <v>ns31</v>
      </c>
      <c r="X388" s="688" t="str">
        <f t="shared" si="34"/>
        <v>agflow</v>
      </c>
      <c r="Y388" s="688" t="str">
        <f t="shared" si="34"/>
        <v>ureamop</v>
      </c>
      <c r="Z388" s="688" t="str">
        <f t="shared" si="34"/>
        <v>urea-late</v>
      </c>
      <c r="AA388" s="688" t="str">
        <f t="shared" si="34"/>
        <v>ns31</v>
      </c>
      <c r="AB388" s="688" t="str">
        <f t="shared" si="34"/>
        <v>agflow</v>
      </c>
      <c r="AC388" s="688" t="str">
        <f t="shared" si="34"/>
        <v>ureamop</v>
      </c>
      <c r="AD388" s="688" t="str">
        <f t="shared" si="34"/>
        <v>urea-late</v>
      </c>
      <c r="AE388" s="688" t="str">
        <f t="shared" si="34"/>
        <v>ns31</v>
      </c>
      <c r="AF388" s="688" t="str">
        <f t="shared" si="34"/>
        <v>agflow</v>
      </c>
      <c r="AG388" s="688" t="str">
        <f t="shared" si="34"/>
        <v>ureamop</v>
      </c>
      <c r="AH388" s="688" t="str">
        <f t="shared" si="34"/>
        <v>urea-late</v>
      </c>
      <c r="AI388" s="688" t="str">
        <f t="shared" si="34"/>
        <v>ns31</v>
      </c>
      <c r="AJ388" s="688" t="str">
        <f t="shared" si="34"/>
        <v>agflow</v>
      </c>
      <c r="AK388" s="688" t="str">
        <f t="shared" si="34"/>
        <v>ureamop</v>
      </c>
      <c r="AL388" s="688" t="str">
        <f t="shared" si="34"/>
        <v>urea-late</v>
      </c>
      <c r="AM388" s="688" t="str">
        <f t="shared" si="34"/>
        <v>ns31</v>
      </c>
      <c r="AN388" s="688" t="str">
        <f t="shared" si="34"/>
        <v>agflow</v>
      </c>
      <c r="AO388" s="688" t="str">
        <f t="shared" si="34"/>
        <v>ureamop</v>
      </c>
      <c r="AP388" s="688" t="str">
        <f t="shared" si="34"/>
        <v>urea-late</v>
      </c>
      <c r="AQ388" s="688" t="str">
        <f t="shared" si="34"/>
        <v>ns31</v>
      </c>
      <c r="AR388" s="688" t="str">
        <f t="shared" si="34"/>
        <v>agflow</v>
      </c>
      <c r="AS388" s="688" t="str">
        <f t="shared" si="34"/>
        <v>ureamop</v>
      </c>
      <c r="AT388" s="688" t="str">
        <f t="shared" si="34"/>
        <v>urea-late</v>
      </c>
      <c r="AU388" s="688"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3" cm="1">
        <f t="array" ref="L389">INDEX($H389:$K389,0,MATCH(L$388,$H$388:$K$388,0))*HLOOKUP(L$387,$J$384:$R$385,2)</f>
        <v>0</v>
      </c>
      <c r="M389" s="1013" cm="1">
        <f t="array" ref="M389">INDEX($H389:$K389,0,MATCH(M$388,$H$388:$K$388,0))*HLOOKUP(M$387,$J$384:$R$385,2)</f>
        <v>0</v>
      </c>
      <c r="N389" s="1013" cm="1">
        <f t="array" ref="N389">INDEX($H389:$K389,0,MATCH(N$388,$H$388:$K$388,0))*HLOOKUP(N$387,$J$384:$R$385,2)</f>
        <v>0</v>
      </c>
      <c r="O389" s="1013" cm="1">
        <f t="array" ref="O389">INDEX($H389:$K389,0,MATCH(O$388,$H$388:$K$388,0))*HLOOKUP(O$387,$J$384:$R$385,2)</f>
        <v>0</v>
      </c>
      <c r="P389" s="1013" cm="1">
        <f t="array" ref="P389">INDEX($H389:$K389,0,MATCH(P$388,$H$388:$K$388,0))*HLOOKUP(P$387,$J$384:$R$385,2)</f>
        <v>0</v>
      </c>
      <c r="Q389" s="1013" cm="1">
        <f t="array" ref="Q389">INDEX($H389:$K389,0,MATCH(Q$388,$H$388:$K$388,0))*HLOOKUP(Q$387,$J$384:$R$385,2)</f>
        <v>0</v>
      </c>
      <c r="R389" s="1013" cm="1">
        <f t="array" ref="R389">INDEX($H389:$K389,0,MATCH(R$388,$H$388:$K$388,0))*HLOOKUP(R$387,$J$384:$R$385,2)</f>
        <v>0</v>
      </c>
      <c r="S389" s="1013" cm="1">
        <f t="array" ref="S389">INDEX($H389:$K389,0,MATCH(S$388,$H$388:$K$388,0))*HLOOKUP(S$387,$J$384:$R$385,2)</f>
        <v>0</v>
      </c>
      <c r="T389" s="1013" cm="1">
        <f t="array" ref="T389">INDEX($H389:$K389,0,MATCH(T$388,$H$388:$K$388,0))*HLOOKUP(T$387,$J$384:$R$385,2)</f>
        <v>0</v>
      </c>
      <c r="U389" s="1013" cm="1">
        <f t="array" ref="U389">INDEX($H389:$K389,0,MATCH(U$388,$H$388:$K$388,0))*HLOOKUP(U$387,$J$384:$R$385,2)</f>
        <v>0</v>
      </c>
      <c r="V389" s="1013" cm="1">
        <f t="array" ref="V389">INDEX($H389:$K389,0,MATCH(V$388,$H$388:$K$388,0))*HLOOKUP(V$387,$J$384:$R$385,2)</f>
        <v>0</v>
      </c>
      <c r="W389" s="1013" cm="1">
        <f t="array" ref="W389">INDEX($H389:$K389,0,MATCH(W$388,$H$388:$K$388,0))*HLOOKUP(W$387,$J$384:$R$385,2)</f>
        <v>0</v>
      </c>
      <c r="X389" s="1013" cm="1">
        <f t="array" ref="X389">INDEX($H389:$K389,0,MATCH(X$388,$H$388:$K$388,0))*HLOOKUP(X$387,$J$384:$R$385,2)</f>
        <v>0</v>
      </c>
      <c r="Y389" s="1013" cm="1">
        <f t="array" ref="Y389">INDEX($H389:$K389,0,MATCH(Y$388,$H$388:$K$388,0))*HLOOKUP(Y$387,$J$384:$R$385,2)</f>
        <v>0</v>
      </c>
      <c r="Z389" s="1013" cm="1">
        <f t="array" ref="Z389">INDEX($H389:$K389,0,MATCH(Z$388,$H$388:$K$388,0))*HLOOKUP(Z$387,$J$384:$R$385,2)</f>
        <v>0</v>
      </c>
      <c r="AA389" s="1013" cm="1">
        <f t="array" ref="AA389">INDEX($H389:$K389,0,MATCH(AA$388,$H$388:$K$388,0))*HLOOKUP(AA$387,$J$384:$R$385,2)</f>
        <v>0</v>
      </c>
      <c r="AB389" s="1013" cm="1">
        <f t="array" ref="AB389">INDEX($H389:$K389,0,MATCH(AB$388,$H$388:$K$388,0))*HLOOKUP(AB$387,$J$384:$R$385,2)</f>
        <v>0</v>
      </c>
      <c r="AC389" s="1013" cm="1">
        <f t="array" ref="AC389">INDEX($H389:$K389,0,MATCH(AC$388,$H$388:$K$388,0))*HLOOKUP(AC$387,$J$384:$R$385,2)</f>
        <v>0</v>
      </c>
      <c r="AD389" s="1013" cm="1">
        <f t="array" ref="AD389">INDEX($H389:$K389,0,MATCH(AD$388,$H$388:$K$388,0))*HLOOKUP(AD$387,$J$384:$R$385,2)</f>
        <v>0</v>
      </c>
      <c r="AE389" s="1013" cm="1">
        <f t="array" ref="AE389">INDEX($H389:$K389,0,MATCH(AE$388,$H$388:$K$388,0))*HLOOKUP(AE$387,$J$384:$R$385,2)</f>
        <v>0</v>
      </c>
      <c r="AF389" s="1013" cm="1">
        <f t="array" ref="AF389">INDEX($H389:$K389,0,MATCH(AF$388,$H$388:$K$388,0))*HLOOKUP(AF$387,$J$384:$R$385,2)</f>
        <v>0</v>
      </c>
      <c r="AG389" s="1013" cm="1">
        <f t="array" ref="AG389">INDEX($H389:$K389,0,MATCH(AG$388,$H$388:$K$388,0))*HLOOKUP(AG$387,$J$384:$R$385,2)</f>
        <v>0</v>
      </c>
      <c r="AH389" s="1013" cm="1">
        <f t="array" ref="AH389">INDEX($H389:$K389,0,MATCH(AH$388,$H$388:$K$388,0))*HLOOKUP(AH$387,$J$384:$R$385,2)</f>
        <v>0</v>
      </c>
      <c r="AI389" s="1013" cm="1">
        <f t="array" ref="AI389">INDEX($H389:$K389,0,MATCH(AI$388,$H$388:$K$388,0))*HLOOKUP(AI$387,$J$384:$R$385,2)</f>
        <v>0</v>
      </c>
      <c r="AJ389" s="1013" cm="1">
        <f t="array" ref="AJ389">INDEX($H389:$K389,0,MATCH(AJ$388,$H$388:$K$388,0))*HLOOKUP(AJ$387,$J$384:$R$385,2)</f>
        <v>0</v>
      </c>
      <c r="AK389" s="1013" cm="1">
        <f t="array" ref="AK389">INDEX($H389:$K389,0,MATCH(AK$388,$H$388:$K$388,0))*HLOOKUP(AK$387,$J$384:$R$385,2)</f>
        <v>0</v>
      </c>
      <c r="AL389" s="1013" cm="1">
        <f t="array" ref="AL389">INDEX($H389:$K389,0,MATCH(AL$388,$H$388:$K$388,0))*HLOOKUP(AL$387,$J$384:$R$385,2)</f>
        <v>0</v>
      </c>
      <c r="AM389" s="1013" cm="1">
        <f t="array" ref="AM389">INDEX($H389:$K389,0,MATCH(AM$388,$H$388:$K$388,0))*HLOOKUP(AM$387,$J$384:$R$385,2)</f>
        <v>0</v>
      </c>
      <c r="AN389" s="1013" cm="1">
        <f t="array" ref="AN389">INDEX($H389:$K389,0,MATCH(AN$388,$H$388:$K$388,0))*HLOOKUP(AN$387,$J$384:$R$385,2)</f>
        <v>0</v>
      </c>
      <c r="AO389" s="1013" cm="1">
        <f t="array" ref="AO389">INDEX($H389:$K389,0,MATCH(AO$388,$H$388:$K$388,0))*HLOOKUP(AO$387,$J$384:$R$385,2)</f>
        <v>0</v>
      </c>
      <c r="AP389" s="1013" cm="1">
        <f t="array" ref="AP389">INDEX($H389:$K389,0,MATCH(AP$388,$H$388:$K$388,0))*HLOOKUP(AP$387,$J$384:$R$385,2)</f>
        <v>0</v>
      </c>
      <c r="AQ389" s="1013" cm="1">
        <f t="array" ref="AQ389">INDEX($H389:$K389,0,MATCH(AQ$388,$H$388:$K$388,0))*HLOOKUP(AQ$387,$J$384:$R$385,2)</f>
        <v>0</v>
      </c>
      <c r="AR389" s="1013" cm="1">
        <f t="array" ref="AR389">INDEX($H389:$K389,0,MATCH(AR$388,$H$388:$K$388,0))*HLOOKUP(AR$387,$J$384:$R$385,2)</f>
        <v>0</v>
      </c>
      <c r="AS389" s="1013" cm="1">
        <f t="array" ref="AS389">INDEX($H389:$K389,0,MATCH(AS$388,$H$388:$K$388,0))*HLOOKUP(AS$387,$J$384:$R$385,2)</f>
        <v>0</v>
      </c>
      <c r="AT389" s="1013" cm="1">
        <f t="array" ref="AT389">INDEX($H389:$K389,0,MATCH(AT$388,$H$388:$K$388,0))*HLOOKUP(AT$387,$J$384:$R$385,2)</f>
        <v>0</v>
      </c>
      <c r="AU389" s="1013"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5" t="str">
        <f t="shared" si="35"/>
        <v>YABABa</v>
      </c>
      <c r="H390" s="408">
        <v>0</v>
      </c>
      <c r="I390" s="408">
        <v>0</v>
      </c>
      <c r="J390" s="408">
        <v>0</v>
      </c>
      <c r="K390" s="408">
        <v>0</v>
      </c>
      <c r="L390" s="1013" cm="1">
        <f t="array" ref="L390">INDEX($H390:$K390,0,MATCH(L$388,$H$388:$K$388,0))*HLOOKUP(L$387,$J$384:$R$385,2)</f>
        <v>0</v>
      </c>
      <c r="M390" s="1013" cm="1">
        <f t="array" ref="M390">INDEX($H390:$K390,0,MATCH(M$388,$H$388:$K$388,0))*HLOOKUP(M$387,$J$384:$R$385,2)</f>
        <v>0</v>
      </c>
      <c r="N390" s="1013" cm="1">
        <f t="array" ref="N390">INDEX($H390:$K390,0,MATCH(N$388,$H$388:$K$388,0))*HLOOKUP(N$387,$J$384:$R$385,2)</f>
        <v>0</v>
      </c>
      <c r="O390" s="1013" cm="1">
        <f t="array" ref="O390">INDEX($H390:$K390,0,MATCH(O$388,$H$388:$K$388,0))*HLOOKUP(O$387,$J$384:$R$385,2)</f>
        <v>0</v>
      </c>
      <c r="P390" s="1013" cm="1">
        <f t="array" ref="P390">INDEX($H390:$K390,0,MATCH(P$388,$H$388:$K$388,0))*HLOOKUP(P$387,$J$384:$R$385,2)</f>
        <v>0</v>
      </c>
      <c r="Q390" s="1013" cm="1">
        <f t="array" ref="Q390">INDEX($H390:$K390,0,MATCH(Q$388,$H$388:$K$388,0))*HLOOKUP(Q$387,$J$384:$R$385,2)</f>
        <v>0</v>
      </c>
      <c r="R390" s="1013" cm="1">
        <f t="array" ref="R390">INDEX($H390:$K390,0,MATCH(R$388,$H$388:$K$388,0))*HLOOKUP(R$387,$J$384:$R$385,2)</f>
        <v>0</v>
      </c>
      <c r="S390" s="1013" cm="1">
        <f t="array" ref="S390">INDEX($H390:$K390,0,MATCH(S$388,$H$388:$K$388,0))*HLOOKUP(S$387,$J$384:$R$385,2)</f>
        <v>0</v>
      </c>
      <c r="T390" s="1013" cm="1">
        <f t="array" ref="T390">INDEX($H390:$K390,0,MATCH(T$388,$H$388:$K$388,0))*HLOOKUP(T$387,$J$384:$R$385,2)</f>
        <v>0</v>
      </c>
      <c r="U390" s="1013" cm="1">
        <f t="array" ref="U390">INDEX($H390:$K390,0,MATCH(U$388,$H$388:$K$388,0))*HLOOKUP(U$387,$J$384:$R$385,2)</f>
        <v>0</v>
      </c>
      <c r="V390" s="1013" cm="1">
        <f t="array" ref="V390">INDEX($H390:$K390,0,MATCH(V$388,$H$388:$K$388,0))*HLOOKUP(V$387,$J$384:$R$385,2)</f>
        <v>0</v>
      </c>
      <c r="W390" s="1013" cm="1">
        <f t="array" ref="W390">INDEX($H390:$K390,0,MATCH(W$388,$H$388:$K$388,0))*HLOOKUP(W$387,$J$384:$R$385,2)</f>
        <v>0</v>
      </c>
      <c r="X390" s="1013" cm="1">
        <f t="array" ref="X390">INDEX($H390:$K390,0,MATCH(X$388,$H$388:$K$388,0))*HLOOKUP(X$387,$J$384:$R$385,2)</f>
        <v>0</v>
      </c>
      <c r="Y390" s="1013" cm="1">
        <f t="array" ref="Y390">INDEX($H390:$K390,0,MATCH(Y$388,$H$388:$K$388,0))*HLOOKUP(Y$387,$J$384:$R$385,2)</f>
        <v>0</v>
      </c>
      <c r="Z390" s="1013" cm="1">
        <f t="array" ref="Z390">INDEX($H390:$K390,0,MATCH(Z$388,$H$388:$K$388,0))*HLOOKUP(Z$387,$J$384:$R$385,2)</f>
        <v>0</v>
      </c>
      <c r="AA390" s="1013" cm="1">
        <f t="array" ref="AA390">INDEX($H390:$K390,0,MATCH(AA$388,$H$388:$K$388,0))*HLOOKUP(AA$387,$J$384:$R$385,2)</f>
        <v>0</v>
      </c>
      <c r="AB390" s="1013" cm="1">
        <f t="array" ref="AB390">INDEX($H390:$K390,0,MATCH(AB$388,$H$388:$K$388,0))*HLOOKUP(AB$387,$J$384:$R$385,2)</f>
        <v>0</v>
      </c>
      <c r="AC390" s="1013" cm="1">
        <f t="array" ref="AC390">INDEX($H390:$K390,0,MATCH(AC$388,$H$388:$K$388,0))*HLOOKUP(AC$387,$J$384:$R$385,2)</f>
        <v>0</v>
      </c>
      <c r="AD390" s="1013" cm="1">
        <f t="array" ref="AD390">INDEX($H390:$K390,0,MATCH(AD$388,$H$388:$K$388,0))*HLOOKUP(AD$387,$J$384:$R$385,2)</f>
        <v>0</v>
      </c>
      <c r="AE390" s="1013" cm="1">
        <f t="array" ref="AE390">INDEX($H390:$K390,0,MATCH(AE$388,$H$388:$K$388,0))*HLOOKUP(AE$387,$J$384:$R$385,2)</f>
        <v>0</v>
      </c>
      <c r="AF390" s="1013" cm="1">
        <f t="array" ref="AF390">INDEX($H390:$K390,0,MATCH(AF$388,$H$388:$K$388,0))*HLOOKUP(AF$387,$J$384:$R$385,2)</f>
        <v>0</v>
      </c>
      <c r="AG390" s="1013" cm="1">
        <f t="array" ref="AG390">INDEX($H390:$K390,0,MATCH(AG$388,$H$388:$K$388,0))*HLOOKUP(AG$387,$J$384:$R$385,2)</f>
        <v>0</v>
      </c>
      <c r="AH390" s="1013" cm="1">
        <f t="array" ref="AH390">INDEX($H390:$K390,0,MATCH(AH$388,$H$388:$K$388,0))*HLOOKUP(AH$387,$J$384:$R$385,2)</f>
        <v>0</v>
      </c>
      <c r="AI390" s="1013" cm="1">
        <f t="array" ref="AI390">INDEX($H390:$K390,0,MATCH(AI$388,$H$388:$K$388,0))*HLOOKUP(AI$387,$J$384:$R$385,2)</f>
        <v>0</v>
      </c>
      <c r="AJ390" s="1013" cm="1">
        <f t="array" ref="AJ390">INDEX($H390:$K390,0,MATCH(AJ$388,$H$388:$K$388,0))*HLOOKUP(AJ$387,$J$384:$R$385,2)</f>
        <v>0</v>
      </c>
      <c r="AK390" s="1013" cm="1">
        <f t="array" ref="AK390">INDEX($H390:$K390,0,MATCH(AK$388,$H$388:$K$388,0))*HLOOKUP(AK$387,$J$384:$R$385,2)</f>
        <v>0</v>
      </c>
      <c r="AL390" s="1013" cm="1">
        <f t="array" ref="AL390">INDEX($H390:$K390,0,MATCH(AL$388,$H$388:$K$388,0))*HLOOKUP(AL$387,$J$384:$R$385,2)</f>
        <v>0</v>
      </c>
      <c r="AM390" s="1013" cm="1">
        <f t="array" ref="AM390">INDEX($H390:$K390,0,MATCH(AM$388,$H$388:$K$388,0))*HLOOKUP(AM$387,$J$384:$R$385,2)</f>
        <v>0</v>
      </c>
      <c r="AN390" s="1013" cm="1">
        <f t="array" ref="AN390">INDEX($H390:$K390,0,MATCH(AN$388,$H$388:$K$388,0))*HLOOKUP(AN$387,$J$384:$R$385,2)</f>
        <v>0</v>
      </c>
      <c r="AO390" s="1013" cm="1">
        <f t="array" ref="AO390">INDEX($H390:$K390,0,MATCH(AO$388,$H$388:$K$388,0))*HLOOKUP(AO$387,$J$384:$R$385,2)</f>
        <v>0</v>
      </c>
      <c r="AP390" s="1013" cm="1">
        <f t="array" ref="AP390">INDEX($H390:$K390,0,MATCH(AP$388,$H$388:$K$388,0))*HLOOKUP(AP$387,$J$384:$R$385,2)</f>
        <v>0</v>
      </c>
      <c r="AQ390" s="1013" cm="1">
        <f t="array" ref="AQ390">INDEX($H390:$K390,0,MATCH(AQ$388,$H$388:$K$388,0))*HLOOKUP(AQ$387,$J$384:$R$385,2)</f>
        <v>0</v>
      </c>
      <c r="AR390" s="1013" cm="1">
        <f t="array" ref="AR390">INDEX($H390:$K390,0,MATCH(AR$388,$H$388:$K$388,0))*HLOOKUP(AR$387,$J$384:$R$385,2)</f>
        <v>0</v>
      </c>
      <c r="AS390" s="1013" cm="1">
        <f t="array" ref="AS390">INDEX($H390:$K390,0,MATCH(AS$388,$H$388:$K$388,0))*HLOOKUP(AS$387,$J$384:$R$385,2)</f>
        <v>0</v>
      </c>
      <c r="AT390" s="1013" cm="1">
        <f t="array" ref="AT390">INDEX($H390:$K390,0,MATCH(AT$388,$H$388:$K$388,0))*HLOOKUP(AT$387,$J$384:$R$385,2)</f>
        <v>0</v>
      </c>
      <c r="AU390" s="1013"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5" t="str">
        <f t="shared" si="35"/>
        <v>AYABAb</v>
      </c>
      <c r="H391" s="408">
        <v>0</v>
      </c>
      <c r="I391" s="408">
        <v>0</v>
      </c>
      <c r="J391" s="408">
        <v>0</v>
      </c>
      <c r="K391" s="408">
        <v>0</v>
      </c>
      <c r="L391" s="1013" cm="1">
        <f t="array" ref="L391">INDEX($H391:$K391,0,MATCH(L$388,$H$388:$K$388,0))*HLOOKUP(L$387,$J$384:$R$385,2)</f>
        <v>0</v>
      </c>
      <c r="M391" s="1013" cm="1">
        <f t="array" ref="M391">INDEX($H391:$K391,0,MATCH(M$388,$H$388:$K$388,0))*HLOOKUP(M$387,$J$384:$R$385,2)</f>
        <v>0</v>
      </c>
      <c r="N391" s="1013" cm="1">
        <f t="array" ref="N391">INDEX($H391:$K391,0,MATCH(N$388,$H$388:$K$388,0))*HLOOKUP(N$387,$J$384:$R$385,2)</f>
        <v>0</v>
      </c>
      <c r="O391" s="1013" cm="1">
        <f t="array" ref="O391">INDEX($H391:$K391,0,MATCH(O$388,$H$388:$K$388,0))*HLOOKUP(O$387,$J$384:$R$385,2)</f>
        <v>0</v>
      </c>
      <c r="P391" s="1013" cm="1">
        <f t="array" ref="P391">INDEX($H391:$K391,0,MATCH(P$388,$H$388:$K$388,0))*HLOOKUP(P$387,$J$384:$R$385,2)</f>
        <v>0</v>
      </c>
      <c r="Q391" s="1013" cm="1">
        <f t="array" ref="Q391">INDEX($H391:$K391,0,MATCH(Q$388,$H$388:$K$388,0))*HLOOKUP(Q$387,$J$384:$R$385,2)</f>
        <v>0</v>
      </c>
      <c r="R391" s="1013" cm="1">
        <f t="array" ref="R391">INDEX($H391:$K391,0,MATCH(R$388,$H$388:$K$388,0))*HLOOKUP(R$387,$J$384:$R$385,2)</f>
        <v>0</v>
      </c>
      <c r="S391" s="1013" cm="1">
        <f t="array" ref="S391">INDEX($H391:$K391,0,MATCH(S$388,$H$388:$K$388,0))*HLOOKUP(S$387,$J$384:$R$385,2)</f>
        <v>0</v>
      </c>
      <c r="T391" s="1013" cm="1">
        <f t="array" ref="T391">INDEX($H391:$K391,0,MATCH(T$388,$H$388:$K$388,0))*HLOOKUP(T$387,$J$384:$R$385,2)</f>
        <v>0</v>
      </c>
      <c r="U391" s="1013" cm="1">
        <f t="array" ref="U391">INDEX($H391:$K391,0,MATCH(U$388,$H$388:$K$388,0))*HLOOKUP(U$387,$J$384:$R$385,2)</f>
        <v>0</v>
      </c>
      <c r="V391" s="1013" cm="1">
        <f t="array" ref="V391">INDEX($H391:$K391,0,MATCH(V$388,$H$388:$K$388,0))*HLOOKUP(V$387,$J$384:$R$385,2)</f>
        <v>0</v>
      </c>
      <c r="W391" s="1013" cm="1">
        <f t="array" ref="W391">INDEX($H391:$K391,0,MATCH(W$388,$H$388:$K$388,0))*HLOOKUP(W$387,$J$384:$R$385,2)</f>
        <v>0</v>
      </c>
      <c r="X391" s="1013" cm="1">
        <f t="array" ref="X391">INDEX($H391:$K391,0,MATCH(X$388,$H$388:$K$388,0))*HLOOKUP(X$387,$J$384:$R$385,2)</f>
        <v>0</v>
      </c>
      <c r="Y391" s="1013" cm="1">
        <f t="array" ref="Y391">INDEX($H391:$K391,0,MATCH(Y$388,$H$388:$K$388,0))*HLOOKUP(Y$387,$J$384:$R$385,2)</f>
        <v>0</v>
      </c>
      <c r="Z391" s="1013" cm="1">
        <f t="array" ref="Z391">INDEX($H391:$K391,0,MATCH(Z$388,$H$388:$K$388,0))*HLOOKUP(Z$387,$J$384:$R$385,2)</f>
        <v>0</v>
      </c>
      <c r="AA391" s="1013" cm="1">
        <f t="array" ref="AA391">INDEX($H391:$K391,0,MATCH(AA$388,$H$388:$K$388,0))*HLOOKUP(AA$387,$J$384:$R$385,2)</f>
        <v>0</v>
      </c>
      <c r="AB391" s="1013" cm="1">
        <f t="array" ref="AB391">INDEX($H391:$K391,0,MATCH(AB$388,$H$388:$K$388,0))*HLOOKUP(AB$387,$J$384:$R$385,2)</f>
        <v>0</v>
      </c>
      <c r="AC391" s="1013" cm="1">
        <f t="array" ref="AC391">INDEX($H391:$K391,0,MATCH(AC$388,$H$388:$K$388,0))*HLOOKUP(AC$387,$J$384:$R$385,2)</f>
        <v>0</v>
      </c>
      <c r="AD391" s="1013" cm="1">
        <f t="array" ref="AD391">INDEX($H391:$K391,0,MATCH(AD$388,$H$388:$K$388,0))*HLOOKUP(AD$387,$J$384:$R$385,2)</f>
        <v>0</v>
      </c>
      <c r="AE391" s="1013" cm="1">
        <f t="array" ref="AE391">INDEX($H391:$K391,0,MATCH(AE$388,$H$388:$K$388,0))*HLOOKUP(AE$387,$J$384:$R$385,2)</f>
        <v>0</v>
      </c>
      <c r="AF391" s="1013" cm="1">
        <f t="array" ref="AF391">INDEX($H391:$K391,0,MATCH(AF$388,$H$388:$K$388,0))*HLOOKUP(AF$387,$J$384:$R$385,2)</f>
        <v>0</v>
      </c>
      <c r="AG391" s="1013" cm="1">
        <f t="array" ref="AG391">INDEX($H391:$K391,0,MATCH(AG$388,$H$388:$K$388,0))*HLOOKUP(AG$387,$J$384:$R$385,2)</f>
        <v>0</v>
      </c>
      <c r="AH391" s="1013" cm="1">
        <f t="array" ref="AH391">INDEX($H391:$K391,0,MATCH(AH$388,$H$388:$K$388,0))*HLOOKUP(AH$387,$J$384:$R$385,2)</f>
        <v>0</v>
      </c>
      <c r="AI391" s="1013" cm="1">
        <f t="array" ref="AI391">INDEX($H391:$K391,0,MATCH(AI$388,$H$388:$K$388,0))*HLOOKUP(AI$387,$J$384:$R$385,2)</f>
        <v>0</v>
      </c>
      <c r="AJ391" s="1013" cm="1">
        <f t="array" ref="AJ391">INDEX($H391:$K391,0,MATCH(AJ$388,$H$388:$K$388,0))*HLOOKUP(AJ$387,$J$384:$R$385,2)</f>
        <v>0</v>
      </c>
      <c r="AK391" s="1013" cm="1">
        <f t="array" ref="AK391">INDEX($H391:$K391,0,MATCH(AK$388,$H$388:$K$388,0))*HLOOKUP(AK$387,$J$384:$R$385,2)</f>
        <v>0</v>
      </c>
      <c r="AL391" s="1013" cm="1">
        <f t="array" ref="AL391">INDEX($H391:$K391,0,MATCH(AL$388,$H$388:$K$388,0))*HLOOKUP(AL$387,$J$384:$R$385,2)</f>
        <v>0</v>
      </c>
      <c r="AM391" s="1013" cm="1">
        <f t="array" ref="AM391">INDEX($H391:$K391,0,MATCH(AM$388,$H$388:$K$388,0))*HLOOKUP(AM$387,$J$384:$R$385,2)</f>
        <v>0</v>
      </c>
      <c r="AN391" s="1013" cm="1">
        <f t="array" ref="AN391">INDEX($H391:$K391,0,MATCH(AN$388,$H$388:$K$388,0))*HLOOKUP(AN$387,$J$384:$R$385,2)</f>
        <v>0</v>
      </c>
      <c r="AO391" s="1013" cm="1">
        <f t="array" ref="AO391">INDEX($H391:$K391,0,MATCH(AO$388,$H$388:$K$388,0))*HLOOKUP(AO$387,$J$384:$R$385,2)</f>
        <v>0</v>
      </c>
      <c r="AP391" s="1013" cm="1">
        <f t="array" ref="AP391">INDEX($H391:$K391,0,MATCH(AP$388,$H$388:$K$388,0))*HLOOKUP(AP$387,$J$384:$R$385,2)</f>
        <v>0</v>
      </c>
      <c r="AQ391" s="1013" cm="1">
        <f t="array" ref="AQ391">INDEX($H391:$K391,0,MATCH(AQ$388,$H$388:$K$388,0))*HLOOKUP(AQ$387,$J$384:$R$385,2)</f>
        <v>0</v>
      </c>
      <c r="AR391" s="1013" cm="1">
        <f t="array" ref="AR391">INDEX($H391:$K391,0,MATCH(AR$388,$H$388:$K$388,0))*HLOOKUP(AR$387,$J$384:$R$385,2)</f>
        <v>0</v>
      </c>
      <c r="AS391" s="1013" cm="1">
        <f t="array" ref="AS391">INDEX($H391:$K391,0,MATCH(AS$388,$H$388:$K$388,0))*HLOOKUP(AS$387,$J$384:$R$385,2)</f>
        <v>0</v>
      </c>
      <c r="AT391" s="1013" cm="1">
        <f t="array" ref="AT391">INDEX($H391:$K391,0,MATCH(AT$388,$H$388:$K$388,0))*HLOOKUP(AT$387,$J$384:$R$385,2)</f>
        <v>0</v>
      </c>
      <c r="AU391" s="1013" cm="1">
        <f t="array" ref="AU391">INDEX($H391:$K391,0,MATCH(AU$388,$H$388:$K$388,0))*HLOOKUP(AU$387,$J$384:$R$385,2)</f>
        <v>0</v>
      </c>
      <c r="AV391" s="305"/>
      <c r="AW391" s="305"/>
      <c r="AX391" s="237"/>
      <c r="AY391" s="229"/>
      <c r="AZ391" s="229"/>
      <c r="BA391" s="229"/>
    </row>
    <row r="392" spans="1:53" s="688" customFormat="1" ht="15" outlineLevel="1" x14ac:dyDescent="0.25">
      <c r="A392" s="692"/>
      <c r="B392" s="689"/>
      <c r="C392" s="701"/>
      <c r="D392" s="701"/>
      <c r="E392" s="701"/>
      <c r="F392" s="705"/>
      <c r="G392" s="705" t="str">
        <f t="shared" si="35"/>
        <v>AYABAbd</v>
      </c>
      <c r="H392" s="408">
        <v>0</v>
      </c>
      <c r="I392" s="408">
        <v>0</v>
      </c>
      <c r="J392" s="408">
        <v>0</v>
      </c>
      <c r="K392" s="408">
        <v>0</v>
      </c>
      <c r="L392" s="1013" cm="1">
        <f t="array" ref="L392">INDEX($H392:$K392,0,MATCH(L$388,$H$388:$K$388,0))*HLOOKUP(L$387,$J$384:$R$385,2)</f>
        <v>0</v>
      </c>
      <c r="M392" s="1013" cm="1">
        <f t="array" ref="M392">INDEX($H392:$K392,0,MATCH(M$388,$H$388:$K$388,0))*HLOOKUP(M$387,$J$384:$R$385,2)</f>
        <v>0</v>
      </c>
      <c r="N392" s="1013" cm="1">
        <f t="array" ref="N392">INDEX($H392:$K392,0,MATCH(N$388,$H$388:$K$388,0))*HLOOKUP(N$387,$J$384:$R$385,2)</f>
        <v>0</v>
      </c>
      <c r="O392" s="1013" cm="1">
        <f t="array" ref="O392">INDEX($H392:$K392,0,MATCH(O$388,$H$388:$K$388,0))*HLOOKUP(O$387,$J$384:$R$385,2)</f>
        <v>0</v>
      </c>
      <c r="P392" s="1013" cm="1">
        <f t="array" ref="P392">INDEX($H392:$K392,0,MATCH(P$388,$H$388:$K$388,0))*HLOOKUP(P$387,$J$384:$R$385,2)</f>
        <v>0</v>
      </c>
      <c r="Q392" s="1013" cm="1">
        <f t="array" ref="Q392">INDEX($H392:$K392,0,MATCH(Q$388,$H$388:$K$388,0))*HLOOKUP(Q$387,$J$384:$R$385,2)</f>
        <v>0</v>
      </c>
      <c r="R392" s="1013" cm="1">
        <f t="array" ref="R392">INDEX($H392:$K392,0,MATCH(R$388,$H$388:$K$388,0))*HLOOKUP(R$387,$J$384:$R$385,2)</f>
        <v>0</v>
      </c>
      <c r="S392" s="1013" cm="1">
        <f t="array" ref="S392">INDEX($H392:$K392,0,MATCH(S$388,$H$388:$K$388,0))*HLOOKUP(S$387,$J$384:$R$385,2)</f>
        <v>0</v>
      </c>
      <c r="T392" s="1013" cm="1">
        <f t="array" ref="T392">INDEX($H392:$K392,0,MATCH(T$388,$H$388:$K$388,0))*HLOOKUP(T$387,$J$384:$R$385,2)</f>
        <v>0</v>
      </c>
      <c r="U392" s="1013" cm="1">
        <f t="array" ref="U392">INDEX($H392:$K392,0,MATCH(U$388,$H$388:$K$388,0))*HLOOKUP(U$387,$J$384:$R$385,2)</f>
        <v>0</v>
      </c>
      <c r="V392" s="1013" cm="1">
        <f t="array" ref="V392">INDEX($H392:$K392,0,MATCH(V$388,$H$388:$K$388,0))*HLOOKUP(V$387,$J$384:$R$385,2)</f>
        <v>0</v>
      </c>
      <c r="W392" s="1013" cm="1">
        <f t="array" ref="W392">INDEX($H392:$K392,0,MATCH(W$388,$H$388:$K$388,0))*HLOOKUP(W$387,$J$384:$R$385,2)</f>
        <v>0</v>
      </c>
      <c r="X392" s="1013" cm="1">
        <f t="array" ref="X392">INDEX($H392:$K392,0,MATCH(X$388,$H$388:$K$388,0))*HLOOKUP(X$387,$J$384:$R$385,2)</f>
        <v>0</v>
      </c>
      <c r="Y392" s="1013" cm="1">
        <f t="array" ref="Y392">INDEX($H392:$K392,0,MATCH(Y$388,$H$388:$K$388,0))*HLOOKUP(Y$387,$J$384:$R$385,2)</f>
        <v>0</v>
      </c>
      <c r="Z392" s="1013" cm="1">
        <f t="array" ref="Z392">INDEX($H392:$K392,0,MATCH(Z$388,$H$388:$K$388,0))*HLOOKUP(Z$387,$J$384:$R$385,2)</f>
        <v>0</v>
      </c>
      <c r="AA392" s="1013" cm="1">
        <f t="array" ref="AA392">INDEX($H392:$K392,0,MATCH(AA$388,$H$388:$K$388,0))*HLOOKUP(AA$387,$J$384:$R$385,2)</f>
        <v>0</v>
      </c>
      <c r="AB392" s="1013" cm="1">
        <f t="array" ref="AB392">INDEX($H392:$K392,0,MATCH(AB$388,$H$388:$K$388,0))*HLOOKUP(AB$387,$J$384:$R$385,2)</f>
        <v>0</v>
      </c>
      <c r="AC392" s="1013" cm="1">
        <f t="array" ref="AC392">INDEX($H392:$K392,0,MATCH(AC$388,$H$388:$K$388,0))*HLOOKUP(AC$387,$J$384:$R$385,2)</f>
        <v>0</v>
      </c>
      <c r="AD392" s="1013" cm="1">
        <f t="array" ref="AD392">INDEX($H392:$K392,0,MATCH(AD$388,$H$388:$K$388,0))*HLOOKUP(AD$387,$J$384:$R$385,2)</f>
        <v>0</v>
      </c>
      <c r="AE392" s="1013" cm="1">
        <f t="array" ref="AE392">INDEX($H392:$K392,0,MATCH(AE$388,$H$388:$K$388,0))*HLOOKUP(AE$387,$J$384:$R$385,2)</f>
        <v>0</v>
      </c>
      <c r="AF392" s="1013" cm="1">
        <f t="array" ref="AF392">INDEX($H392:$K392,0,MATCH(AF$388,$H$388:$K$388,0))*HLOOKUP(AF$387,$J$384:$R$385,2)</f>
        <v>0</v>
      </c>
      <c r="AG392" s="1013" cm="1">
        <f t="array" ref="AG392">INDEX($H392:$K392,0,MATCH(AG$388,$H$388:$K$388,0))*HLOOKUP(AG$387,$J$384:$R$385,2)</f>
        <v>0</v>
      </c>
      <c r="AH392" s="1013" cm="1">
        <f t="array" ref="AH392">INDEX($H392:$K392,0,MATCH(AH$388,$H$388:$K$388,0))*HLOOKUP(AH$387,$J$384:$R$385,2)</f>
        <v>0</v>
      </c>
      <c r="AI392" s="1013" cm="1">
        <f t="array" ref="AI392">INDEX($H392:$K392,0,MATCH(AI$388,$H$388:$K$388,0))*HLOOKUP(AI$387,$J$384:$R$385,2)</f>
        <v>0</v>
      </c>
      <c r="AJ392" s="1013" cm="1">
        <f t="array" ref="AJ392">INDEX($H392:$K392,0,MATCH(AJ$388,$H$388:$K$388,0))*HLOOKUP(AJ$387,$J$384:$R$385,2)</f>
        <v>0</v>
      </c>
      <c r="AK392" s="1013" cm="1">
        <f t="array" ref="AK392">INDEX($H392:$K392,0,MATCH(AK$388,$H$388:$K$388,0))*HLOOKUP(AK$387,$J$384:$R$385,2)</f>
        <v>0</v>
      </c>
      <c r="AL392" s="1013" cm="1">
        <f t="array" ref="AL392">INDEX($H392:$K392,0,MATCH(AL$388,$H$388:$K$388,0))*HLOOKUP(AL$387,$J$384:$R$385,2)</f>
        <v>0</v>
      </c>
      <c r="AM392" s="1013" cm="1">
        <f t="array" ref="AM392">INDEX($H392:$K392,0,MATCH(AM$388,$H$388:$K$388,0))*HLOOKUP(AM$387,$J$384:$R$385,2)</f>
        <v>0</v>
      </c>
      <c r="AN392" s="1013" cm="1">
        <f t="array" ref="AN392">INDEX($H392:$K392,0,MATCH(AN$388,$H$388:$K$388,0))*HLOOKUP(AN$387,$J$384:$R$385,2)</f>
        <v>0</v>
      </c>
      <c r="AO392" s="1013" cm="1">
        <f t="array" ref="AO392">INDEX($H392:$K392,0,MATCH(AO$388,$H$388:$K$388,0))*HLOOKUP(AO$387,$J$384:$R$385,2)</f>
        <v>0</v>
      </c>
      <c r="AP392" s="1013" cm="1">
        <f t="array" ref="AP392">INDEX($H392:$K392,0,MATCH(AP$388,$H$388:$K$388,0))*HLOOKUP(AP$387,$J$384:$R$385,2)</f>
        <v>0</v>
      </c>
      <c r="AQ392" s="1013" cm="1">
        <f t="array" ref="AQ392">INDEX($H392:$K392,0,MATCH(AQ$388,$H$388:$K$388,0))*HLOOKUP(AQ$387,$J$384:$R$385,2)</f>
        <v>0</v>
      </c>
      <c r="AR392" s="1013" cm="1">
        <f t="array" ref="AR392">INDEX($H392:$K392,0,MATCH(AR$388,$H$388:$K$388,0))*HLOOKUP(AR$387,$J$384:$R$385,2)</f>
        <v>0</v>
      </c>
      <c r="AS392" s="1013" cm="1">
        <f t="array" ref="AS392">INDEX($H392:$K392,0,MATCH(AS$388,$H$388:$K$388,0))*HLOOKUP(AS$387,$J$384:$R$385,2)</f>
        <v>0</v>
      </c>
      <c r="AT392" s="1013" cm="1">
        <f t="array" ref="AT392">INDEX($H392:$K392,0,MATCH(AT$388,$H$388:$K$388,0))*HLOOKUP(AT$387,$J$384:$R$385,2)</f>
        <v>0</v>
      </c>
      <c r="AU392" s="1013" cm="1">
        <f t="array" ref="AU392">INDEX($H392:$K392,0,MATCH(AU$388,$H$388:$K$388,0))*HLOOKUP(AU$387,$J$384:$R$385,2)</f>
        <v>0</v>
      </c>
      <c r="AV392" s="305"/>
      <c r="AW392" s="305"/>
      <c r="AX392" s="696"/>
      <c r="AY392" s="691"/>
      <c r="AZ392" s="691"/>
      <c r="BA392" s="691"/>
    </row>
    <row r="393" spans="1:53" s="688" customFormat="1" ht="15" outlineLevel="1" x14ac:dyDescent="0.25">
      <c r="A393" s="692"/>
      <c r="B393" s="689"/>
      <c r="C393" s="701"/>
      <c r="D393" s="701"/>
      <c r="E393" s="701"/>
      <c r="F393" s="705"/>
      <c r="G393" s="705" t="str">
        <f t="shared" si="35"/>
        <v>YAOAOFa</v>
      </c>
      <c r="H393" s="408">
        <v>0</v>
      </c>
      <c r="I393" s="408">
        <v>0</v>
      </c>
      <c r="J393" s="408">
        <v>0</v>
      </c>
      <c r="K393" s="408">
        <v>0</v>
      </c>
      <c r="L393" s="1013" cm="1">
        <f t="array" ref="L393">INDEX($H393:$K393,0,MATCH(L$388,$H$388:$K$388,0))*HLOOKUP(L$387,$J$384:$R$385,2)</f>
        <v>0</v>
      </c>
      <c r="M393" s="1013" cm="1">
        <f t="array" ref="M393">INDEX($H393:$K393,0,MATCH(M$388,$H$388:$K$388,0))*HLOOKUP(M$387,$J$384:$R$385,2)</f>
        <v>0</v>
      </c>
      <c r="N393" s="1013" cm="1">
        <f t="array" ref="N393">INDEX($H393:$K393,0,MATCH(N$388,$H$388:$K$388,0))*HLOOKUP(N$387,$J$384:$R$385,2)</f>
        <v>0</v>
      </c>
      <c r="O393" s="1013" cm="1">
        <f t="array" ref="O393">INDEX($H393:$K393,0,MATCH(O$388,$H$388:$K$388,0))*HLOOKUP(O$387,$J$384:$R$385,2)</f>
        <v>0</v>
      </c>
      <c r="P393" s="1013" cm="1">
        <f t="array" ref="P393">INDEX($H393:$K393,0,MATCH(P$388,$H$388:$K$388,0))*HLOOKUP(P$387,$J$384:$R$385,2)</f>
        <v>0</v>
      </c>
      <c r="Q393" s="1013" cm="1">
        <f t="array" ref="Q393">INDEX($H393:$K393,0,MATCH(Q$388,$H$388:$K$388,0))*HLOOKUP(Q$387,$J$384:$R$385,2)</f>
        <v>0</v>
      </c>
      <c r="R393" s="1013" cm="1">
        <f t="array" ref="R393">INDEX($H393:$K393,0,MATCH(R$388,$H$388:$K$388,0))*HLOOKUP(R$387,$J$384:$R$385,2)</f>
        <v>0</v>
      </c>
      <c r="S393" s="1013" cm="1">
        <f t="array" ref="S393">INDEX($H393:$K393,0,MATCH(S$388,$H$388:$K$388,0))*HLOOKUP(S$387,$J$384:$R$385,2)</f>
        <v>0</v>
      </c>
      <c r="T393" s="1013" cm="1">
        <f t="array" ref="T393">INDEX($H393:$K393,0,MATCH(T$388,$H$388:$K$388,0))*HLOOKUP(T$387,$J$384:$R$385,2)</f>
        <v>0</v>
      </c>
      <c r="U393" s="1013" cm="1">
        <f t="array" ref="U393">INDEX($H393:$K393,0,MATCH(U$388,$H$388:$K$388,0))*HLOOKUP(U$387,$J$384:$R$385,2)</f>
        <v>0</v>
      </c>
      <c r="V393" s="1013" cm="1">
        <f t="array" ref="V393">INDEX($H393:$K393,0,MATCH(V$388,$H$388:$K$388,0))*HLOOKUP(V$387,$J$384:$R$385,2)</f>
        <v>0</v>
      </c>
      <c r="W393" s="1013" cm="1">
        <f t="array" ref="W393">INDEX($H393:$K393,0,MATCH(W$388,$H$388:$K$388,0))*HLOOKUP(W$387,$J$384:$R$385,2)</f>
        <v>0</v>
      </c>
      <c r="X393" s="1013" cm="1">
        <f t="array" ref="X393">INDEX($H393:$K393,0,MATCH(X$388,$H$388:$K$388,0))*HLOOKUP(X$387,$J$384:$R$385,2)</f>
        <v>0</v>
      </c>
      <c r="Y393" s="1013" cm="1">
        <f t="array" ref="Y393">INDEX($H393:$K393,0,MATCH(Y$388,$H$388:$K$388,0))*HLOOKUP(Y$387,$J$384:$R$385,2)</f>
        <v>0</v>
      </c>
      <c r="Z393" s="1013" cm="1">
        <f t="array" ref="Z393">INDEX($H393:$K393,0,MATCH(Z$388,$H$388:$K$388,0))*HLOOKUP(Z$387,$J$384:$R$385,2)</f>
        <v>0</v>
      </c>
      <c r="AA393" s="1013" cm="1">
        <f t="array" ref="AA393">INDEX($H393:$K393,0,MATCH(AA$388,$H$388:$K$388,0))*HLOOKUP(AA$387,$J$384:$R$385,2)</f>
        <v>0</v>
      </c>
      <c r="AB393" s="1013" cm="1">
        <f t="array" ref="AB393">INDEX($H393:$K393,0,MATCH(AB$388,$H$388:$K$388,0))*HLOOKUP(AB$387,$J$384:$R$385,2)</f>
        <v>0</v>
      </c>
      <c r="AC393" s="1013" cm="1">
        <f t="array" ref="AC393">INDEX($H393:$K393,0,MATCH(AC$388,$H$388:$K$388,0))*HLOOKUP(AC$387,$J$384:$R$385,2)</f>
        <v>0</v>
      </c>
      <c r="AD393" s="1013" cm="1">
        <f t="array" ref="AD393">INDEX($H393:$K393,0,MATCH(AD$388,$H$388:$K$388,0))*HLOOKUP(AD$387,$J$384:$R$385,2)</f>
        <v>0</v>
      </c>
      <c r="AE393" s="1013" cm="1">
        <f t="array" ref="AE393">INDEX($H393:$K393,0,MATCH(AE$388,$H$388:$K$388,0))*HLOOKUP(AE$387,$J$384:$R$385,2)</f>
        <v>0</v>
      </c>
      <c r="AF393" s="1013" cm="1">
        <f t="array" ref="AF393">INDEX($H393:$K393,0,MATCH(AF$388,$H$388:$K$388,0))*HLOOKUP(AF$387,$J$384:$R$385,2)</f>
        <v>0</v>
      </c>
      <c r="AG393" s="1013" cm="1">
        <f t="array" ref="AG393">INDEX($H393:$K393,0,MATCH(AG$388,$H$388:$K$388,0))*HLOOKUP(AG$387,$J$384:$R$385,2)</f>
        <v>0</v>
      </c>
      <c r="AH393" s="1013" cm="1">
        <f t="array" ref="AH393">INDEX($H393:$K393,0,MATCH(AH$388,$H$388:$K$388,0))*HLOOKUP(AH$387,$J$384:$R$385,2)</f>
        <v>0</v>
      </c>
      <c r="AI393" s="1013" cm="1">
        <f t="array" ref="AI393">INDEX($H393:$K393,0,MATCH(AI$388,$H$388:$K$388,0))*HLOOKUP(AI$387,$J$384:$R$385,2)</f>
        <v>0</v>
      </c>
      <c r="AJ393" s="1013" cm="1">
        <f t="array" ref="AJ393">INDEX($H393:$K393,0,MATCH(AJ$388,$H$388:$K$388,0))*HLOOKUP(AJ$387,$J$384:$R$385,2)</f>
        <v>0</v>
      </c>
      <c r="AK393" s="1013" cm="1">
        <f t="array" ref="AK393">INDEX($H393:$K393,0,MATCH(AK$388,$H$388:$K$388,0))*HLOOKUP(AK$387,$J$384:$R$385,2)</f>
        <v>0</v>
      </c>
      <c r="AL393" s="1013" cm="1">
        <f t="array" ref="AL393">INDEX($H393:$K393,0,MATCH(AL$388,$H$388:$K$388,0))*HLOOKUP(AL$387,$J$384:$R$385,2)</f>
        <v>0</v>
      </c>
      <c r="AM393" s="1013" cm="1">
        <f t="array" ref="AM393">INDEX($H393:$K393,0,MATCH(AM$388,$H$388:$K$388,0))*HLOOKUP(AM$387,$J$384:$R$385,2)</f>
        <v>0</v>
      </c>
      <c r="AN393" s="1013" cm="1">
        <f t="array" ref="AN393">INDEX($H393:$K393,0,MATCH(AN$388,$H$388:$K$388,0))*HLOOKUP(AN$387,$J$384:$R$385,2)</f>
        <v>0</v>
      </c>
      <c r="AO393" s="1013" cm="1">
        <f t="array" ref="AO393">INDEX($H393:$K393,0,MATCH(AO$388,$H$388:$K$388,0))*HLOOKUP(AO$387,$J$384:$R$385,2)</f>
        <v>0</v>
      </c>
      <c r="AP393" s="1013" cm="1">
        <f t="array" ref="AP393">INDEX($H393:$K393,0,MATCH(AP$388,$H$388:$K$388,0))*HLOOKUP(AP$387,$J$384:$R$385,2)</f>
        <v>0</v>
      </c>
      <c r="AQ393" s="1013" cm="1">
        <f t="array" ref="AQ393">INDEX($H393:$K393,0,MATCH(AQ$388,$H$388:$K$388,0))*HLOOKUP(AQ$387,$J$384:$R$385,2)</f>
        <v>0</v>
      </c>
      <c r="AR393" s="1013" cm="1">
        <f t="array" ref="AR393">INDEX($H393:$K393,0,MATCH(AR$388,$H$388:$K$388,0))*HLOOKUP(AR$387,$J$384:$R$385,2)</f>
        <v>0</v>
      </c>
      <c r="AS393" s="1013" cm="1">
        <f t="array" ref="AS393">INDEX($H393:$K393,0,MATCH(AS$388,$H$388:$K$388,0))*HLOOKUP(AS$387,$J$384:$R$385,2)</f>
        <v>0</v>
      </c>
      <c r="AT393" s="1013" cm="1">
        <f t="array" ref="AT393">INDEX($H393:$K393,0,MATCH(AT$388,$H$388:$K$388,0))*HLOOKUP(AT$387,$J$384:$R$385,2)</f>
        <v>0</v>
      </c>
      <c r="AU393" s="1013" cm="1">
        <f t="array" ref="AU393">INDEX($H393:$K393,0,MATCH(AU$388,$H$388:$K$388,0))*HLOOKUP(AU$387,$J$384:$R$385,2)</f>
        <v>0</v>
      </c>
      <c r="AV393" s="305"/>
      <c r="AW393" s="305"/>
      <c r="AX393" s="696"/>
      <c r="AY393" s="691"/>
      <c r="AZ393" s="691"/>
      <c r="BA393" s="691"/>
    </row>
    <row r="394" spans="1:53" s="688" customFormat="1" ht="15" outlineLevel="1" x14ac:dyDescent="0.25">
      <c r="A394" s="692"/>
      <c r="B394" s="689"/>
      <c r="C394" s="701"/>
      <c r="D394" s="701"/>
      <c r="E394" s="701"/>
      <c r="F394" s="705"/>
      <c r="G394" s="705" t="str">
        <f t="shared" si="35"/>
        <v>AYAOAof</v>
      </c>
      <c r="H394" s="408">
        <v>0</v>
      </c>
      <c r="I394" s="408">
        <v>0</v>
      </c>
      <c r="J394" s="408">
        <v>0</v>
      </c>
      <c r="K394" s="408">
        <v>0</v>
      </c>
      <c r="L394" s="1013" cm="1">
        <f t="array" ref="L394">INDEX($H394:$K394,0,MATCH(L$388,$H$388:$K$388,0))*HLOOKUP(L$387,$J$384:$R$385,2)</f>
        <v>0</v>
      </c>
      <c r="M394" s="1013" cm="1">
        <f t="array" ref="M394">INDEX($H394:$K394,0,MATCH(M$388,$H$388:$K$388,0))*HLOOKUP(M$387,$J$384:$R$385,2)</f>
        <v>0</v>
      </c>
      <c r="N394" s="1013" cm="1">
        <f t="array" ref="N394">INDEX($H394:$K394,0,MATCH(N$388,$H$388:$K$388,0))*HLOOKUP(N$387,$J$384:$R$385,2)</f>
        <v>0</v>
      </c>
      <c r="O394" s="1013" cm="1">
        <f t="array" ref="O394">INDEX($H394:$K394,0,MATCH(O$388,$H$388:$K$388,0))*HLOOKUP(O$387,$J$384:$R$385,2)</f>
        <v>0</v>
      </c>
      <c r="P394" s="1013" cm="1">
        <f t="array" ref="P394">INDEX($H394:$K394,0,MATCH(P$388,$H$388:$K$388,0))*HLOOKUP(P$387,$J$384:$R$385,2)</f>
        <v>0</v>
      </c>
      <c r="Q394" s="1013" cm="1">
        <f t="array" ref="Q394">INDEX($H394:$K394,0,MATCH(Q$388,$H$388:$K$388,0))*HLOOKUP(Q$387,$J$384:$R$385,2)</f>
        <v>0</v>
      </c>
      <c r="R394" s="1013" cm="1">
        <f t="array" ref="R394">INDEX($H394:$K394,0,MATCH(R$388,$H$388:$K$388,0))*HLOOKUP(R$387,$J$384:$R$385,2)</f>
        <v>0</v>
      </c>
      <c r="S394" s="1013" cm="1">
        <f t="array" ref="S394">INDEX($H394:$K394,0,MATCH(S$388,$H$388:$K$388,0))*HLOOKUP(S$387,$J$384:$R$385,2)</f>
        <v>0</v>
      </c>
      <c r="T394" s="1013" cm="1">
        <f t="array" ref="T394">INDEX($H394:$K394,0,MATCH(T$388,$H$388:$K$388,0))*HLOOKUP(T$387,$J$384:$R$385,2)</f>
        <v>0</v>
      </c>
      <c r="U394" s="1013" cm="1">
        <f t="array" ref="U394">INDEX($H394:$K394,0,MATCH(U$388,$H$388:$K$388,0))*HLOOKUP(U$387,$J$384:$R$385,2)</f>
        <v>0</v>
      </c>
      <c r="V394" s="1013" cm="1">
        <f t="array" ref="V394">INDEX($H394:$K394,0,MATCH(V$388,$H$388:$K$388,0))*HLOOKUP(V$387,$J$384:$R$385,2)</f>
        <v>0</v>
      </c>
      <c r="W394" s="1013" cm="1">
        <f t="array" ref="W394">INDEX($H394:$K394,0,MATCH(W$388,$H$388:$K$388,0))*HLOOKUP(W$387,$J$384:$R$385,2)</f>
        <v>0</v>
      </c>
      <c r="X394" s="1013" cm="1">
        <f t="array" ref="X394">INDEX($H394:$K394,0,MATCH(X$388,$H$388:$K$388,0))*HLOOKUP(X$387,$J$384:$R$385,2)</f>
        <v>0</v>
      </c>
      <c r="Y394" s="1013" cm="1">
        <f t="array" ref="Y394">INDEX($H394:$K394,0,MATCH(Y$388,$H$388:$K$388,0))*HLOOKUP(Y$387,$J$384:$R$385,2)</f>
        <v>0</v>
      </c>
      <c r="Z394" s="1013" cm="1">
        <f t="array" ref="Z394">INDEX($H394:$K394,0,MATCH(Z$388,$H$388:$K$388,0))*HLOOKUP(Z$387,$J$384:$R$385,2)</f>
        <v>0</v>
      </c>
      <c r="AA394" s="1013" cm="1">
        <f t="array" ref="AA394">INDEX($H394:$K394,0,MATCH(AA$388,$H$388:$K$388,0))*HLOOKUP(AA$387,$J$384:$R$385,2)</f>
        <v>0</v>
      </c>
      <c r="AB394" s="1013" cm="1">
        <f t="array" ref="AB394">INDEX($H394:$K394,0,MATCH(AB$388,$H$388:$K$388,0))*HLOOKUP(AB$387,$J$384:$R$385,2)</f>
        <v>0</v>
      </c>
      <c r="AC394" s="1013" cm="1">
        <f t="array" ref="AC394">INDEX($H394:$K394,0,MATCH(AC$388,$H$388:$K$388,0))*HLOOKUP(AC$387,$J$384:$R$385,2)</f>
        <v>0</v>
      </c>
      <c r="AD394" s="1013" cm="1">
        <f t="array" ref="AD394">INDEX($H394:$K394,0,MATCH(AD$388,$H$388:$K$388,0))*HLOOKUP(AD$387,$J$384:$R$385,2)</f>
        <v>0</v>
      </c>
      <c r="AE394" s="1013" cm="1">
        <f t="array" ref="AE394">INDEX($H394:$K394,0,MATCH(AE$388,$H$388:$K$388,0))*HLOOKUP(AE$387,$J$384:$R$385,2)</f>
        <v>0</v>
      </c>
      <c r="AF394" s="1013" cm="1">
        <f t="array" ref="AF394">INDEX($H394:$K394,0,MATCH(AF$388,$H$388:$K$388,0))*HLOOKUP(AF$387,$J$384:$R$385,2)</f>
        <v>0</v>
      </c>
      <c r="AG394" s="1013" cm="1">
        <f t="array" ref="AG394">INDEX($H394:$K394,0,MATCH(AG$388,$H$388:$K$388,0))*HLOOKUP(AG$387,$J$384:$R$385,2)</f>
        <v>0</v>
      </c>
      <c r="AH394" s="1013" cm="1">
        <f t="array" ref="AH394">INDEX($H394:$K394,0,MATCH(AH$388,$H$388:$K$388,0))*HLOOKUP(AH$387,$J$384:$R$385,2)</f>
        <v>0</v>
      </c>
      <c r="AI394" s="1013" cm="1">
        <f t="array" ref="AI394">INDEX($H394:$K394,0,MATCH(AI$388,$H$388:$K$388,0))*HLOOKUP(AI$387,$J$384:$R$385,2)</f>
        <v>0</v>
      </c>
      <c r="AJ394" s="1013" cm="1">
        <f t="array" ref="AJ394">INDEX($H394:$K394,0,MATCH(AJ$388,$H$388:$K$388,0))*HLOOKUP(AJ$387,$J$384:$R$385,2)</f>
        <v>0</v>
      </c>
      <c r="AK394" s="1013" cm="1">
        <f t="array" ref="AK394">INDEX($H394:$K394,0,MATCH(AK$388,$H$388:$K$388,0))*HLOOKUP(AK$387,$J$384:$R$385,2)</f>
        <v>0</v>
      </c>
      <c r="AL394" s="1013" cm="1">
        <f t="array" ref="AL394">INDEX($H394:$K394,0,MATCH(AL$388,$H$388:$K$388,0))*HLOOKUP(AL$387,$J$384:$R$385,2)</f>
        <v>0</v>
      </c>
      <c r="AM394" s="1013" cm="1">
        <f t="array" ref="AM394">INDEX($H394:$K394,0,MATCH(AM$388,$H$388:$K$388,0))*HLOOKUP(AM$387,$J$384:$R$385,2)</f>
        <v>0</v>
      </c>
      <c r="AN394" s="1013" cm="1">
        <f t="array" ref="AN394">INDEX($H394:$K394,0,MATCH(AN$388,$H$388:$K$388,0))*HLOOKUP(AN$387,$J$384:$R$385,2)</f>
        <v>0</v>
      </c>
      <c r="AO394" s="1013" cm="1">
        <f t="array" ref="AO394">INDEX($H394:$K394,0,MATCH(AO$388,$H$388:$K$388,0))*HLOOKUP(AO$387,$J$384:$R$385,2)</f>
        <v>0</v>
      </c>
      <c r="AP394" s="1013" cm="1">
        <f t="array" ref="AP394">INDEX($H394:$K394,0,MATCH(AP$388,$H$388:$K$388,0))*HLOOKUP(AP$387,$J$384:$R$385,2)</f>
        <v>0</v>
      </c>
      <c r="AQ394" s="1013" cm="1">
        <f t="array" ref="AQ394">INDEX($H394:$K394,0,MATCH(AQ$388,$H$388:$K$388,0))*HLOOKUP(AQ$387,$J$384:$R$385,2)</f>
        <v>0</v>
      </c>
      <c r="AR394" s="1013" cm="1">
        <f t="array" ref="AR394">INDEX($H394:$K394,0,MATCH(AR$388,$H$388:$K$388,0))*HLOOKUP(AR$387,$J$384:$R$385,2)</f>
        <v>0</v>
      </c>
      <c r="AS394" s="1013" cm="1">
        <f t="array" ref="AS394">INDEX($H394:$K394,0,MATCH(AS$388,$H$388:$K$388,0))*HLOOKUP(AS$387,$J$384:$R$385,2)</f>
        <v>0</v>
      </c>
      <c r="AT394" s="1013" cm="1">
        <f t="array" ref="AT394">INDEX($H394:$K394,0,MATCH(AT$388,$H$388:$K$388,0))*HLOOKUP(AT$387,$J$384:$R$385,2)</f>
        <v>0</v>
      </c>
      <c r="AU394" s="1013" cm="1">
        <f t="array" ref="AU394">INDEX($H394:$K394,0,MATCH(AU$388,$H$388:$K$388,0))*HLOOKUP(AU$387,$J$384:$R$385,2)</f>
        <v>0</v>
      </c>
      <c r="AV394" s="305"/>
      <c r="AW394" s="305"/>
      <c r="AX394" s="696"/>
      <c r="AY394" s="691"/>
      <c r="AZ394" s="691"/>
      <c r="BA394" s="691"/>
    </row>
    <row r="395" spans="1:53" s="76" customFormat="1" ht="15" outlineLevel="1" x14ac:dyDescent="0.25">
      <c r="A395" s="227"/>
      <c r="B395" s="228"/>
      <c r="C395" s="238"/>
      <c r="D395" s="238"/>
      <c r="E395" s="238"/>
      <c r="F395" s="246"/>
      <c r="G395" s="705" t="str">
        <f t="shared" si="35"/>
        <v>YYNBNb</v>
      </c>
      <c r="H395" s="408">
        <v>0</v>
      </c>
      <c r="I395" s="408">
        <v>0</v>
      </c>
      <c r="J395" s="408">
        <v>0</v>
      </c>
      <c r="K395" s="408">
        <v>0</v>
      </c>
      <c r="L395" s="1013" cm="1">
        <f t="array" ref="L395">INDEX($H395:$K395,0,MATCH(L$388,$H$388:$K$388,0))*HLOOKUP(L$387,$J$384:$R$385,2)</f>
        <v>0</v>
      </c>
      <c r="M395" s="1013" cm="1">
        <f t="array" ref="M395">INDEX($H395:$K395,0,MATCH(M$388,$H$388:$K$388,0))*HLOOKUP(M$387,$J$384:$R$385,2)</f>
        <v>0</v>
      </c>
      <c r="N395" s="1013" cm="1">
        <f t="array" ref="N395">INDEX($H395:$K395,0,MATCH(N$388,$H$388:$K$388,0))*HLOOKUP(N$387,$J$384:$R$385,2)</f>
        <v>0</v>
      </c>
      <c r="O395" s="1013" cm="1">
        <f t="array" ref="O395">INDEX($H395:$K395,0,MATCH(O$388,$H$388:$K$388,0))*HLOOKUP(O$387,$J$384:$R$385,2)</f>
        <v>0</v>
      </c>
      <c r="P395" s="1013" cm="1">
        <f t="array" ref="P395">INDEX($H395:$K395,0,MATCH(P$388,$H$388:$K$388,0))*HLOOKUP(P$387,$J$384:$R$385,2)</f>
        <v>0</v>
      </c>
      <c r="Q395" s="1013" cm="1">
        <f t="array" ref="Q395">INDEX($H395:$K395,0,MATCH(Q$388,$H$388:$K$388,0))*HLOOKUP(Q$387,$J$384:$R$385,2)</f>
        <v>0</v>
      </c>
      <c r="R395" s="1013" cm="1">
        <f t="array" ref="R395">INDEX($H395:$K395,0,MATCH(R$388,$H$388:$K$388,0))*HLOOKUP(R$387,$J$384:$R$385,2)</f>
        <v>0</v>
      </c>
      <c r="S395" s="1013" cm="1">
        <f t="array" ref="S395">INDEX($H395:$K395,0,MATCH(S$388,$H$388:$K$388,0))*HLOOKUP(S$387,$J$384:$R$385,2)</f>
        <v>0</v>
      </c>
      <c r="T395" s="1013" cm="1">
        <f t="array" ref="T395">INDEX($H395:$K395,0,MATCH(T$388,$H$388:$K$388,0))*HLOOKUP(T$387,$J$384:$R$385,2)</f>
        <v>0</v>
      </c>
      <c r="U395" s="1013" cm="1">
        <f t="array" ref="U395">INDEX($H395:$K395,0,MATCH(U$388,$H$388:$K$388,0))*HLOOKUP(U$387,$J$384:$R$385,2)</f>
        <v>0</v>
      </c>
      <c r="V395" s="1013" cm="1">
        <f t="array" ref="V395">INDEX($H395:$K395,0,MATCH(V$388,$H$388:$K$388,0))*HLOOKUP(V$387,$J$384:$R$385,2)</f>
        <v>0</v>
      </c>
      <c r="W395" s="1013" cm="1">
        <f t="array" ref="W395">INDEX($H395:$K395,0,MATCH(W$388,$H$388:$K$388,0))*HLOOKUP(W$387,$J$384:$R$385,2)</f>
        <v>0</v>
      </c>
      <c r="X395" s="1013" cm="1">
        <f t="array" ref="X395">INDEX($H395:$K395,0,MATCH(X$388,$H$388:$K$388,0))*HLOOKUP(X$387,$J$384:$R$385,2)</f>
        <v>0</v>
      </c>
      <c r="Y395" s="1013" cm="1">
        <f t="array" ref="Y395">INDEX($H395:$K395,0,MATCH(Y$388,$H$388:$K$388,0))*HLOOKUP(Y$387,$J$384:$R$385,2)</f>
        <v>0</v>
      </c>
      <c r="Z395" s="1013" cm="1">
        <f t="array" ref="Z395">INDEX($H395:$K395,0,MATCH(Z$388,$H$388:$K$388,0))*HLOOKUP(Z$387,$J$384:$R$385,2)</f>
        <v>0</v>
      </c>
      <c r="AA395" s="1013" cm="1">
        <f t="array" ref="AA395">INDEX($H395:$K395,0,MATCH(AA$388,$H$388:$K$388,0))*HLOOKUP(AA$387,$J$384:$R$385,2)</f>
        <v>0</v>
      </c>
      <c r="AB395" s="1013" cm="1">
        <f t="array" ref="AB395">INDEX($H395:$K395,0,MATCH(AB$388,$H$388:$K$388,0))*HLOOKUP(AB$387,$J$384:$R$385,2)</f>
        <v>0</v>
      </c>
      <c r="AC395" s="1013" cm="1">
        <f t="array" ref="AC395">INDEX($H395:$K395,0,MATCH(AC$388,$H$388:$K$388,0))*HLOOKUP(AC$387,$J$384:$R$385,2)</f>
        <v>0</v>
      </c>
      <c r="AD395" s="1013" cm="1">
        <f t="array" ref="AD395">INDEX($H395:$K395,0,MATCH(AD$388,$H$388:$K$388,0))*HLOOKUP(AD$387,$J$384:$R$385,2)</f>
        <v>0</v>
      </c>
      <c r="AE395" s="1013" cm="1">
        <f t="array" ref="AE395">INDEX($H395:$K395,0,MATCH(AE$388,$H$388:$K$388,0))*HLOOKUP(AE$387,$J$384:$R$385,2)</f>
        <v>0</v>
      </c>
      <c r="AF395" s="1013" cm="1">
        <f t="array" ref="AF395">INDEX($H395:$K395,0,MATCH(AF$388,$H$388:$K$388,0))*HLOOKUP(AF$387,$J$384:$R$385,2)</f>
        <v>0</v>
      </c>
      <c r="AG395" s="1013" cm="1">
        <f t="array" ref="AG395">INDEX($H395:$K395,0,MATCH(AG$388,$H$388:$K$388,0))*HLOOKUP(AG$387,$J$384:$R$385,2)</f>
        <v>0</v>
      </c>
      <c r="AH395" s="1013" cm="1">
        <f t="array" ref="AH395">INDEX($H395:$K395,0,MATCH(AH$388,$H$388:$K$388,0))*HLOOKUP(AH$387,$J$384:$R$385,2)</f>
        <v>0</v>
      </c>
      <c r="AI395" s="1013" cm="1">
        <f t="array" ref="AI395">INDEX($H395:$K395,0,MATCH(AI$388,$H$388:$K$388,0))*HLOOKUP(AI$387,$J$384:$R$385,2)</f>
        <v>0</v>
      </c>
      <c r="AJ395" s="1013" cm="1">
        <f t="array" ref="AJ395">INDEX($H395:$K395,0,MATCH(AJ$388,$H$388:$K$388,0))*HLOOKUP(AJ$387,$J$384:$R$385,2)</f>
        <v>0</v>
      </c>
      <c r="AK395" s="1013" cm="1">
        <f t="array" ref="AK395">INDEX($H395:$K395,0,MATCH(AK$388,$H$388:$K$388,0))*HLOOKUP(AK$387,$J$384:$R$385,2)</f>
        <v>0</v>
      </c>
      <c r="AL395" s="1013" cm="1">
        <f t="array" ref="AL395">INDEX($H395:$K395,0,MATCH(AL$388,$H$388:$K$388,0))*HLOOKUP(AL$387,$J$384:$R$385,2)</f>
        <v>0</v>
      </c>
      <c r="AM395" s="1013" cm="1">
        <f t="array" ref="AM395">INDEX($H395:$K395,0,MATCH(AM$388,$H$388:$K$388,0))*HLOOKUP(AM$387,$J$384:$R$385,2)</f>
        <v>0</v>
      </c>
      <c r="AN395" s="1013" cm="1">
        <f t="array" ref="AN395">INDEX($H395:$K395,0,MATCH(AN$388,$H$388:$K$388,0))*HLOOKUP(AN$387,$J$384:$R$385,2)</f>
        <v>0</v>
      </c>
      <c r="AO395" s="1013" cm="1">
        <f t="array" ref="AO395">INDEX($H395:$K395,0,MATCH(AO$388,$H$388:$K$388,0))*HLOOKUP(AO$387,$J$384:$R$385,2)</f>
        <v>0</v>
      </c>
      <c r="AP395" s="1013" cm="1">
        <f t="array" ref="AP395">INDEX($H395:$K395,0,MATCH(AP$388,$H$388:$K$388,0))*HLOOKUP(AP$387,$J$384:$R$385,2)</f>
        <v>0</v>
      </c>
      <c r="AQ395" s="1013" cm="1">
        <f t="array" ref="AQ395">INDEX($H395:$K395,0,MATCH(AQ$388,$H$388:$K$388,0))*HLOOKUP(AQ$387,$J$384:$R$385,2)</f>
        <v>0</v>
      </c>
      <c r="AR395" s="1013" cm="1">
        <f t="array" ref="AR395">INDEX($H395:$K395,0,MATCH(AR$388,$H$388:$K$388,0))*HLOOKUP(AR$387,$J$384:$R$385,2)</f>
        <v>0</v>
      </c>
      <c r="AS395" s="1013" cm="1">
        <f t="array" ref="AS395">INDEX($H395:$K395,0,MATCH(AS$388,$H$388:$K$388,0))*HLOOKUP(AS$387,$J$384:$R$385,2)</f>
        <v>0</v>
      </c>
      <c r="AT395" s="1013" cm="1">
        <f t="array" ref="AT395">INDEX($H395:$K395,0,MATCH(AT$388,$H$388:$K$388,0))*HLOOKUP(AT$387,$J$384:$R$385,2)</f>
        <v>0</v>
      </c>
      <c r="AU395" s="1013"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5" t="str">
        <f t="shared" si="35"/>
        <v>YYBNBz</v>
      </c>
      <c r="H396" s="408">
        <v>0</v>
      </c>
      <c r="I396" s="408">
        <v>0</v>
      </c>
      <c r="J396" s="408">
        <v>0</v>
      </c>
      <c r="K396" s="408">
        <v>0</v>
      </c>
      <c r="L396" s="1013" cm="1">
        <f t="array" ref="L396">INDEX($H396:$K396,0,MATCH(L$388,$H$388:$K$388,0))*HLOOKUP(L$387,$J$384:$R$385,2)</f>
        <v>0</v>
      </c>
      <c r="M396" s="1013" cm="1">
        <f t="array" ref="M396">INDEX($H396:$K396,0,MATCH(M$388,$H$388:$K$388,0))*HLOOKUP(M$387,$J$384:$R$385,2)</f>
        <v>0</v>
      </c>
      <c r="N396" s="1013" cm="1">
        <f t="array" ref="N396">INDEX($H396:$K396,0,MATCH(N$388,$H$388:$K$388,0))*HLOOKUP(N$387,$J$384:$R$385,2)</f>
        <v>0</v>
      </c>
      <c r="O396" s="1013" cm="1">
        <f t="array" ref="O396">INDEX($H396:$K396,0,MATCH(O$388,$H$388:$K$388,0))*HLOOKUP(O$387,$J$384:$R$385,2)</f>
        <v>0</v>
      </c>
      <c r="P396" s="1013" cm="1">
        <f t="array" ref="P396">INDEX($H396:$K396,0,MATCH(P$388,$H$388:$K$388,0))*HLOOKUP(P$387,$J$384:$R$385,2)</f>
        <v>0</v>
      </c>
      <c r="Q396" s="1013" cm="1">
        <f t="array" ref="Q396">INDEX($H396:$K396,0,MATCH(Q$388,$H$388:$K$388,0))*HLOOKUP(Q$387,$J$384:$R$385,2)</f>
        <v>0</v>
      </c>
      <c r="R396" s="1013" cm="1">
        <f t="array" ref="R396">INDEX($H396:$K396,0,MATCH(R$388,$H$388:$K$388,0))*HLOOKUP(R$387,$J$384:$R$385,2)</f>
        <v>0</v>
      </c>
      <c r="S396" s="1013" cm="1">
        <f t="array" ref="S396">INDEX($H396:$K396,0,MATCH(S$388,$H$388:$K$388,0))*HLOOKUP(S$387,$J$384:$R$385,2)</f>
        <v>0</v>
      </c>
      <c r="T396" s="1013" cm="1">
        <f t="array" ref="T396">INDEX($H396:$K396,0,MATCH(T$388,$H$388:$K$388,0))*HLOOKUP(T$387,$J$384:$R$385,2)</f>
        <v>0</v>
      </c>
      <c r="U396" s="1013" cm="1">
        <f t="array" ref="U396">INDEX($H396:$K396,0,MATCH(U$388,$H$388:$K$388,0))*HLOOKUP(U$387,$J$384:$R$385,2)</f>
        <v>0</v>
      </c>
      <c r="V396" s="1013" cm="1">
        <f t="array" ref="V396">INDEX($H396:$K396,0,MATCH(V$388,$H$388:$K$388,0))*HLOOKUP(V$387,$J$384:$R$385,2)</f>
        <v>0</v>
      </c>
      <c r="W396" s="1013" cm="1">
        <f t="array" ref="W396">INDEX($H396:$K396,0,MATCH(W$388,$H$388:$K$388,0))*HLOOKUP(W$387,$J$384:$R$385,2)</f>
        <v>0</v>
      </c>
      <c r="X396" s="1013" cm="1">
        <f t="array" ref="X396">INDEX($H396:$K396,0,MATCH(X$388,$H$388:$K$388,0))*HLOOKUP(X$387,$J$384:$R$385,2)</f>
        <v>0</v>
      </c>
      <c r="Y396" s="1013" cm="1">
        <f t="array" ref="Y396">INDEX($H396:$K396,0,MATCH(Y$388,$H$388:$K$388,0))*HLOOKUP(Y$387,$J$384:$R$385,2)</f>
        <v>0</v>
      </c>
      <c r="Z396" s="1013" cm="1">
        <f t="array" ref="Z396">INDEX($H396:$K396,0,MATCH(Z$388,$H$388:$K$388,0))*HLOOKUP(Z$387,$J$384:$R$385,2)</f>
        <v>0</v>
      </c>
      <c r="AA396" s="1013" cm="1">
        <f t="array" ref="AA396">INDEX($H396:$K396,0,MATCH(AA$388,$H$388:$K$388,0))*HLOOKUP(AA$387,$J$384:$R$385,2)</f>
        <v>0</v>
      </c>
      <c r="AB396" s="1013" cm="1">
        <f t="array" ref="AB396">INDEX($H396:$K396,0,MATCH(AB$388,$H$388:$K$388,0))*HLOOKUP(AB$387,$J$384:$R$385,2)</f>
        <v>0</v>
      </c>
      <c r="AC396" s="1013" cm="1">
        <f t="array" ref="AC396">INDEX($H396:$K396,0,MATCH(AC$388,$H$388:$K$388,0))*HLOOKUP(AC$387,$J$384:$R$385,2)</f>
        <v>0</v>
      </c>
      <c r="AD396" s="1013" cm="1">
        <f t="array" ref="AD396">INDEX($H396:$K396,0,MATCH(AD$388,$H$388:$K$388,0))*HLOOKUP(AD$387,$J$384:$R$385,2)</f>
        <v>0</v>
      </c>
      <c r="AE396" s="1013" cm="1">
        <f t="array" ref="AE396">INDEX($H396:$K396,0,MATCH(AE$388,$H$388:$K$388,0))*HLOOKUP(AE$387,$J$384:$R$385,2)</f>
        <v>0</v>
      </c>
      <c r="AF396" s="1013" cm="1">
        <f t="array" ref="AF396">INDEX($H396:$K396,0,MATCH(AF$388,$H$388:$K$388,0))*HLOOKUP(AF$387,$J$384:$R$385,2)</f>
        <v>0</v>
      </c>
      <c r="AG396" s="1013" cm="1">
        <f t="array" ref="AG396">INDEX($H396:$K396,0,MATCH(AG$388,$H$388:$K$388,0))*HLOOKUP(AG$387,$J$384:$R$385,2)</f>
        <v>0</v>
      </c>
      <c r="AH396" s="1013" cm="1">
        <f t="array" ref="AH396">INDEX($H396:$K396,0,MATCH(AH$388,$H$388:$K$388,0))*HLOOKUP(AH$387,$J$384:$R$385,2)</f>
        <v>0</v>
      </c>
      <c r="AI396" s="1013" cm="1">
        <f t="array" ref="AI396">INDEX($H396:$K396,0,MATCH(AI$388,$H$388:$K$388,0))*HLOOKUP(AI$387,$J$384:$R$385,2)</f>
        <v>0</v>
      </c>
      <c r="AJ396" s="1013" cm="1">
        <f t="array" ref="AJ396">INDEX($H396:$K396,0,MATCH(AJ$388,$H$388:$K$388,0))*HLOOKUP(AJ$387,$J$384:$R$385,2)</f>
        <v>0</v>
      </c>
      <c r="AK396" s="1013" cm="1">
        <f t="array" ref="AK396">INDEX($H396:$K396,0,MATCH(AK$388,$H$388:$K$388,0))*HLOOKUP(AK$387,$J$384:$R$385,2)</f>
        <v>0</v>
      </c>
      <c r="AL396" s="1013" cm="1">
        <f t="array" ref="AL396">INDEX($H396:$K396,0,MATCH(AL$388,$H$388:$K$388,0))*HLOOKUP(AL$387,$J$384:$R$385,2)</f>
        <v>0</v>
      </c>
      <c r="AM396" s="1013" cm="1">
        <f t="array" ref="AM396">INDEX($H396:$K396,0,MATCH(AM$388,$H$388:$K$388,0))*HLOOKUP(AM$387,$J$384:$R$385,2)</f>
        <v>0</v>
      </c>
      <c r="AN396" s="1013" cm="1">
        <f t="array" ref="AN396">INDEX($H396:$K396,0,MATCH(AN$388,$H$388:$K$388,0))*HLOOKUP(AN$387,$J$384:$R$385,2)</f>
        <v>0</v>
      </c>
      <c r="AO396" s="1013" cm="1">
        <f t="array" ref="AO396">INDEX($H396:$K396,0,MATCH(AO$388,$H$388:$K$388,0))*HLOOKUP(AO$387,$J$384:$R$385,2)</f>
        <v>0</v>
      </c>
      <c r="AP396" s="1013" cm="1">
        <f t="array" ref="AP396">INDEX($H396:$K396,0,MATCH(AP$388,$H$388:$K$388,0))*HLOOKUP(AP$387,$J$384:$R$385,2)</f>
        <v>0</v>
      </c>
      <c r="AQ396" s="1013" cm="1">
        <f t="array" ref="AQ396">INDEX($H396:$K396,0,MATCH(AQ$388,$H$388:$K$388,0))*HLOOKUP(AQ$387,$J$384:$R$385,2)</f>
        <v>0</v>
      </c>
      <c r="AR396" s="1013" cm="1">
        <f t="array" ref="AR396">INDEX($H396:$K396,0,MATCH(AR$388,$H$388:$K$388,0))*HLOOKUP(AR$387,$J$384:$R$385,2)</f>
        <v>0</v>
      </c>
      <c r="AS396" s="1013" cm="1">
        <f t="array" ref="AS396">INDEX($H396:$K396,0,MATCH(AS$388,$H$388:$K$388,0))*HLOOKUP(AS$387,$J$384:$R$385,2)</f>
        <v>0</v>
      </c>
      <c r="AT396" s="1013" cm="1">
        <f t="array" ref="AT396">INDEX($H396:$K396,0,MATCH(AT$388,$H$388:$K$388,0))*HLOOKUP(AT$387,$J$384:$R$385,2)</f>
        <v>0</v>
      </c>
      <c r="AU396" s="1013"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5" t="str">
        <f t="shared" si="35"/>
        <v>YYBNBr</v>
      </c>
      <c r="H397" s="408">
        <v>0</v>
      </c>
      <c r="I397" s="408">
        <v>0</v>
      </c>
      <c r="J397" s="408">
        <v>0</v>
      </c>
      <c r="K397" s="408">
        <v>0</v>
      </c>
      <c r="L397" s="1013" cm="1">
        <f t="array" ref="L397">INDEX($H397:$K397,0,MATCH(L$388,$H$388:$K$388,0))*HLOOKUP(L$387,$J$384:$R$385,2)</f>
        <v>0</v>
      </c>
      <c r="M397" s="1013" cm="1">
        <f t="array" ref="M397">INDEX($H397:$K397,0,MATCH(M$388,$H$388:$K$388,0))*HLOOKUP(M$387,$J$384:$R$385,2)</f>
        <v>0</v>
      </c>
      <c r="N397" s="1013" cm="1">
        <f t="array" ref="N397">INDEX($H397:$K397,0,MATCH(N$388,$H$388:$K$388,0))*HLOOKUP(N$387,$J$384:$R$385,2)</f>
        <v>0</v>
      </c>
      <c r="O397" s="1013" cm="1">
        <f t="array" ref="O397">INDEX($H397:$K397,0,MATCH(O$388,$H$388:$K$388,0))*HLOOKUP(O$387,$J$384:$R$385,2)</f>
        <v>0</v>
      </c>
      <c r="P397" s="1013" cm="1">
        <f t="array" ref="P397">INDEX($H397:$K397,0,MATCH(P$388,$H$388:$K$388,0))*HLOOKUP(P$387,$J$384:$R$385,2)</f>
        <v>0</v>
      </c>
      <c r="Q397" s="1013" cm="1">
        <f t="array" ref="Q397">INDEX($H397:$K397,0,MATCH(Q$388,$H$388:$K$388,0))*HLOOKUP(Q$387,$J$384:$R$385,2)</f>
        <v>0</v>
      </c>
      <c r="R397" s="1013" cm="1">
        <f t="array" ref="R397">INDEX($H397:$K397,0,MATCH(R$388,$H$388:$K$388,0))*HLOOKUP(R$387,$J$384:$R$385,2)</f>
        <v>0</v>
      </c>
      <c r="S397" s="1013" cm="1">
        <f t="array" ref="S397">INDEX($H397:$K397,0,MATCH(S$388,$H$388:$K$388,0))*HLOOKUP(S$387,$J$384:$R$385,2)</f>
        <v>0</v>
      </c>
      <c r="T397" s="1013" cm="1">
        <f t="array" ref="T397">INDEX($H397:$K397,0,MATCH(T$388,$H$388:$K$388,0))*HLOOKUP(T$387,$J$384:$R$385,2)</f>
        <v>0</v>
      </c>
      <c r="U397" s="1013" cm="1">
        <f t="array" ref="U397">INDEX($H397:$K397,0,MATCH(U$388,$H$388:$K$388,0))*HLOOKUP(U$387,$J$384:$R$385,2)</f>
        <v>0</v>
      </c>
      <c r="V397" s="1013" cm="1">
        <f t="array" ref="V397">INDEX($H397:$K397,0,MATCH(V$388,$H$388:$K$388,0))*HLOOKUP(V$387,$J$384:$R$385,2)</f>
        <v>0</v>
      </c>
      <c r="W397" s="1013" cm="1">
        <f t="array" ref="W397">INDEX($H397:$K397,0,MATCH(W$388,$H$388:$K$388,0))*HLOOKUP(W$387,$J$384:$R$385,2)</f>
        <v>0</v>
      </c>
      <c r="X397" s="1013" cm="1">
        <f t="array" ref="X397">INDEX($H397:$K397,0,MATCH(X$388,$H$388:$K$388,0))*HLOOKUP(X$387,$J$384:$R$385,2)</f>
        <v>0</v>
      </c>
      <c r="Y397" s="1013" cm="1">
        <f t="array" ref="Y397">INDEX($H397:$K397,0,MATCH(Y$388,$H$388:$K$388,0))*HLOOKUP(Y$387,$J$384:$R$385,2)</f>
        <v>0</v>
      </c>
      <c r="Z397" s="1013" cm="1">
        <f t="array" ref="Z397">INDEX($H397:$K397,0,MATCH(Z$388,$H$388:$K$388,0))*HLOOKUP(Z$387,$J$384:$R$385,2)</f>
        <v>0</v>
      </c>
      <c r="AA397" s="1013" cm="1">
        <f t="array" ref="AA397">INDEX($H397:$K397,0,MATCH(AA$388,$H$388:$K$388,0))*HLOOKUP(AA$387,$J$384:$R$385,2)</f>
        <v>0</v>
      </c>
      <c r="AB397" s="1013" cm="1">
        <f t="array" ref="AB397">INDEX($H397:$K397,0,MATCH(AB$388,$H$388:$K$388,0))*HLOOKUP(AB$387,$J$384:$R$385,2)</f>
        <v>0</v>
      </c>
      <c r="AC397" s="1013" cm="1">
        <f t="array" ref="AC397">INDEX($H397:$K397,0,MATCH(AC$388,$H$388:$K$388,0))*HLOOKUP(AC$387,$J$384:$R$385,2)</f>
        <v>0</v>
      </c>
      <c r="AD397" s="1013" cm="1">
        <f t="array" ref="AD397">INDEX($H397:$K397,0,MATCH(AD$388,$H$388:$K$388,0))*HLOOKUP(AD$387,$J$384:$R$385,2)</f>
        <v>0</v>
      </c>
      <c r="AE397" s="1013" cm="1">
        <f t="array" ref="AE397">INDEX($H397:$K397,0,MATCH(AE$388,$H$388:$K$388,0))*HLOOKUP(AE$387,$J$384:$R$385,2)</f>
        <v>0</v>
      </c>
      <c r="AF397" s="1013" cm="1">
        <f t="array" ref="AF397">INDEX($H397:$K397,0,MATCH(AF$388,$H$388:$K$388,0))*HLOOKUP(AF$387,$J$384:$R$385,2)</f>
        <v>0</v>
      </c>
      <c r="AG397" s="1013" cm="1">
        <f t="array" ref="AG397">INDEX($H397:$K397,0,MATCH(AG$388,$H$388:$K$388,0))*HLOOKUP(AG$387,$J$384:$R$385,2)</f>
        <v>0</v>
      </c>
      <c r="AH397" s="1013" cm="1">
        <f t="array" ref="AH397">INDEX($H397:$K397,0,MATCH(AH$388,$H$388:$K$388,0))*HLOOKUP(AH$387,$J$384:$R$385,2)</f>
        <v>0</v>
      </c>
      <c r="AI397" s="1013" cm="1">
        <f t="array" ref="AI397">INDEX($H397:$K397,0,MATCH(AI$388,$H$388:$K$388,0))*HLOOKUP(AI$387,$J$384:$R$385,2)</f>
        <v>0</v>
      </c>
      <c r="AJ397" s="1013" cm="1">
        <f t="array" ref="AJ397">INDEX($H397:$K397,0,MATCH(AJ$388,$H$388:$K$388,0))*HLOOKUP(AJ$387,$J$384:$R$385,2)</f>
        <v>0</v>
      </c>
      <c r="AK397" s="1013" cm="1">
        <f t="array" ref="AK397">INDEX($H397:$K397,0,MATCH(AK$388,$H$388:$K$388,0))*HLOOKUP(AK$387,$J$384:$R$385,2)</f>
        <v>0</v>
      </c>
      <c r="AL397" s="1013" cm="1">
        <f t="array" ref="AL397">INDEX($H397:$K397,0,MATCH(AL$388,$H$388:$K$388,0))*HLOOKUP(AL$387,$J$384:$R$385,2)</f>
        <v>0</v>
      </c>
      <c r="AM397" s="1013" cm="1">
        <f t="array" ref="AM397">INDEX($H397:$K397,0,MATCH(AM$388,$H$388:$K$388,0))*HLOOKUP(AM$387,$J$384:$R$385,2)</f>
        <v>0</v>
      </c>
      <c r="AN397" s="1013" cm="1">
        <f t="array" ref="AN397">INDEX($H397:$K397,0,MATCH(AN$388,$H$388:$K$388,0))*HLOOKUP(AN$387,$J$384:$R$385,2)</f>
        <v>0</v>
      </c>
      <c r="AO397" s="1013" cm="1">
        <f t="array" ref="AO397">INDEX($H397:$K397,0,MATCH(AO$388,$H$388:$K$388,0))*HLOOKUP(AO$387,$J$384:$R$385,2)</f>
        <v>0</v>
      </c>
      <c r="AP397" s="1013" cm="1">
        <f t="array" ref="AP397">INDEX($H397:$K397,0,MATCH(AP$388,$H$388:$K$388,0))*HLOOKUP(AP$387,$J$384:$R$385,2)</f>
        <v>0</v>
      </c>
      <c r="AQ397" s="1013" cm="1">
        <f t="array" ref="AQ397">INDEX($H397:$K397,0,MATCH(AQ$388,$H$388:$K$388,0))*HLOOKUP(AQ$387,$J$384:$R$385,2)</f>
        <v>0</v>
      </c>
      <c r="AR397" s="1013" cm="1">
        <f t="array" ref="AR397">INDEX($H397:$K397,0,MATCH(AR$388,$H$388:$K$388,0))*HLOOKUP(AR$387,$J$384:$R$385,2)</f>
        <v>0</v>
      </c>
      <c r="AS397" s="1013" cm="1">
        <f t="array" ref="AS397">INDEX($H397:$K397,0,MATCH(AS$388,$H$388:$K$388,0))*HLOOKUP(AS$387,$J$384:$R$385,2)</f>
        <v>0</v>
      </c>
      <c r="AT397" s="1013" cm="1">
        <f t="array" ref="AT397">INDEX($H397:$K397,0,MATCH(AT$388,$H$388:$K$388,0))*HLOOKUP(AT$387,$J$384:$R$385,2)</f>
        <v>0</v>
      </c>
      <c r="AU397" s="1013"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5" t="str">
        <f t="shared" si="35"/>
        <v>YYNWBr</v>
      </c>
      <c r="H398" s="408">
        <v>0</v>
      </c>
      <c r="I398" s="408">
        <v>0</v>
      </c>
      <c r="J398" s="408">
        <v>0</v>
      </c>
      <c r="K398" s="408">
        <v>0</v>
      </c>
      <c r="L398" s="1013" cm="1">
        <f t="array" ref="L398">INDEX($H398:$K398,0,MATCH(L$388,$H$388:$K$388,0))*HLOOKUP(L$387,$J$384:$R$385,2)</f>
        <v>0</v>
      </c>
      <c r="M398" s="1013" cm="1">
        <f t="array" ref="M398">INDEX($H398:$K398,0,MATCH(M$388,$H$388:$K$388,0))*HLOOKUP(M$387,$J$384:$R$385,2)</f>
        <v>0</v>
      </c>
      <c r="N398" s="1013" cm="1">
        <f t="array" ref="N398">INDEX($H398:$K398,0,MATCH(N$388,$H$388:$K$388,0))*HLOOKUP(N$387,$J$384:$R$385,2)</f>
        <v>0</v>
      </c>
      <c r="O398" s="1013" cm="1">
        <f t="array" ref="O398">INDEX($H398:$K398,0,MATCH(O$388,$H$388:$K$388,0))*HLOOKUP(O$387,$J$384:$R$385,2)</f>
        <v>0</v>
      </c>
      <c r="P398" s="1013" cm="1">
        <f t="array" ref="P398">INDEX($H398:$K398,0,MATCH(P$388,$H$388:$K$388,0))*HLOOKUP(P$387,$J$384:$R$385,2)</f>
        <v>0</v>
      </c>
      <c r="Q398" s="1013" cm="1">
        <f t="array" ref="Q398">INDEX($H398:$K398,0,MATCH(Q$388,$H$388:$K$388,0))*HLOOKUP(Q$387,$J$384:$R$385,2)</f>
        <v>0</v>
      </c>
      <c r="R398" s="1013" cm="1">
        <f t="array" ref="R398">INDEX($H398:$K398,0,MATCH(R$388,$H$388:$K$388,0))*HLOOKUP(R$387,$J$384:$R$385,2)</f>
        <v>0</v>
      </c>
      <c r="S398" s="1013" cm="1">
        <f t="array" ref="S398">INDEX($H398:$K398,0,MATCH(S$388,$H$388:$K$388,0))*HLOOKUP(S$387,$J$384:$R$385,2)</f>
        <v>0</v>
      </c>
      <c r="T398" s="1013" cm="1">
        <f t="array" ref="T398">INDEX($H398:$K398,0,MATCH(T$388,$H$388:$K$388,0))*HLOOKUP(T$387,$J$384:$R$385,2)</f>
        <v>0</v>
      </c>
      <c r="U398" s="1013" cm="1">
        <f t="array" ref="U398">INDEX($H398:$K398,0,MATCH(U$388,$H$388:$K$388,0))*HLOOKUP(U$387,$J$384:$R$385,2)</f>
        <v>0</v>
      </c>
      <c r="V398" s="1013" cm="1">
        <f t="array" ref="V398">INDEX($H398:$K398,0,MATCH(V$388,$H$388:$K$388,0))*HLOOKUP(V$387,$J$384:$R$385,2)</f>
        <v>0</v>
      </c>
      <c r="W398" s="1013" cm="1">
        <f t="array" ref="W398">INDEX($H398:$K398,0,MATCH(W$388,$H$388:$K$388,0))*HLOOKUP(W$387,$J$384:$R$385,2)</f>
        <v>0</v>
      </c>
      <c r="X398" s="1013" cm="1">
        <f t="array" ref="X398">INDEX($H398:$K398,0,MATCH(X$388,$H$388:$K$388,0))*HLOOKUP(X$387,$J$384:$R$385,2)</f>
        <v>0</v>
      </c>
      <c r="Y398" s="1013" cm="1">
        <f t="array" ref="Y398">INDEX($H398:$K398,0,MATCH(Y$388,$H$388:$K$388,0))*HLOOKUP(Y$387,$J$384:$R$385,2)</f>
        <v>0</v>
      </c>
      <c r="Z398" s="1013" cm="1">
        <f t="array" ref="Z398">INDEX($H398:$K398,0,MATCH(Z$388,$H$388:$K$388,0))*HLOOKUP(Z$387,$J$384:$R$385,2)</f>
        <v>0</v>
      </c>
      <c r="AA398" s="1013" cm="1">
        <f t="array" ref="AA398">INDEX($H398:$K398,0,MATCH(AA$388,$H$388:$K$388,0))*HLOOKUP(AA$387,$J$384:$R$385,2)</f>
        <v>0</v>
      </c>
      <c r="AB398" s="1013" cm="1">
        <f t="array" ref="AB398">INDEX($H398:$K398,0,MATCH(AB$388,$H$388:$K$388,0))*HLOOKUP(AB$387,$J$384:$R$385,2)</f>
        <v>0</v>
      </c>
      <c r="AC398" s="1013" cm="1">
        <f t="array" ref="AC398">INDEX($H398:$K398,0,MATCH(AC$388,$H$388:$K$388,0))*HLOOKUP(AC$387,$J$384:$R$385,2)</f>
        <v>0</v>
      </c>
      <c r="AD398" s="1013" cm="1">
        <f t="array" ref="AD398">INDEX($H398:$K398,0,MATCH(AD$388,$H$388:$K$388,0))*HLOOKUP(AD$387,$J$384:$R$385,2)</f>
        <v>0</v>
      </c>
      <c r="AE398" s="1013" cm="1">
        <f t="array" ref="AE398">INDEX($H398:$K398,0,MATCH(AE$388,$H$388:$K$388,0))*HLOOKUP(AE$387,$J$384:$R$385,2)</f>
        <v>0</v>
      </c>
      <c r="AF398" s="1013" cm="1">
        <f t="array" ref="AF398">INDEX($H398:$K398,0,MATCH(AF$388,$H$388:$K$388,0))*HLOOKUP(AF$387,$J$384:$R$385,2)</f>
        <v>0</v>
      </c>
      <c r="AG398" s="1013" cm="1">
        <f t="array" ref="AG398">INDEX($H398:$K398,0,MATCH(AG$388,$H$388:$K$388,0))*HLOOKUP(AG$387,$J$384:$R$385,2)</f>
        <v>0</v>
      </c>
      <c r="AH398" s="1013" cm="1">
        <f t="array" ref="AH398">INDEX($H398:$K398,0,MATCH(AH$388,$H$388:$K$388,0))*HLOOKUP(AH$387,$J$384:$R$385,2)</f>
        <v>0</v>
      </c>
      <c r="AI398" s="1013" cm="1">
        <f t="array" ref="AI398">INDEX($H398:$K398,0,MATCH(AI$388,$H$388:$K$388,0))*HLOOKUP(AI$387,$J$384:$R$385,2)</f>
        <v>0</v>
      </c>
      <c r="AJ398" s="1013" cm="1">
        <f t="array" ref="AJ398">INDEX($H398:$K398,0,MATCH(AJ$388,$H$388:$K$388,0))*HLOOKUP(AJ$387,$J$384:$R$385,2)</f>
        <v>0</v>
      </c>
      <c r="AK398" s="1013" cm="1">
        <f t="array" ref="AK398">INDEX($H398:$K398,0,MATCH(AK$388,$H$388:$K$388,0))*HLOOKUP(AK$387,$J$384:$R$385,2)</f>
        <v>0</v>
      </c>
      <c r="AL398" s="1013" cm="1">
        <f t="array" ref="AL398">INDEX($H398:$K398,0,MATCH(AL$388,$H$388:$K$388,0))*HLOOKUP(AL$387,$J$384:$R$385,2)</f>
        <v>0</v>
      </c>
      <c r="AM398" s="1013" cm="1">
        <f t="array" ref="AM398">INDEX($H398:$K398,0,MATCH(AM$388,$H$388:$K$388,0))*HLOOKUP(AM$387,$J$384:$R$385,2)</f>
        <v>0</v>
      </c>
      <c r="AN398" s="1013" cm="1">
        <f t="array" ref="AN398">INDEX($H398:$K398,0,MATCH(AN$388,$H$388:$K$388,0))*HLOOKUP(AN$387,$J$384:$R$385,2)</f>
        <v>0</v>
      </c>
      <c r="AO398" s="1013" cm="1">
        <f t="array" ref="AO398">INDEX($H398:$K398,0,MATCH(AO$388,$H$388:$K$388,0))*HLOOKUP(AO$387,$J$384:$R$385,2)</f>
        <v>0</v>
      </c>
      <c r="AP398" s="1013" cm="1">
        <f t="array" ref="AP398">INDEX($H398:$K398,0,MATCH(AP$388,$H$388:$K$388,0))*HLOOKUP(AP$387,$J$384:$R$385,2)</f>
        <v>0</v>
      </c>
      <c r="AQ398" s="1013" cm="1">
        <f t="array" ref="AQ398">INDEX($H398:$K398,0,MATCH(AQ$388,$H$388:$K$388,0))*HLOOKUP(AQ$387,$J$384:$R$385,2)</f>
        <v>0</v>
      </c>
      <c r="AR398" s="1013" cm="1">
        <f t="array" ref="AR398">INDEX($H398:$K398,0,MATCH(AR$388,$H$388:$K$388,0))*HLOOKUP(AR$387,$J$384:$R$385,2)</f>
        <v>0</v>
      </c>
      <c r="AS398" s="1013" cm="1">
        <f t="array" ref="AS398">INDEX($H398:$K398,0,MATCH(AS$388,$H$388:$K$388,0))*HLOOKUP(AS$387,$J$384:$R$385,2)</f>
        <v>0</v>
      </c>
      <c r="AT398" s="1013" cm="1">
        <f t="array" ref="AT398">INDEX($H398:$K398,0,MATCH(AT$388,$H$388:$K$388,0))*HLOOKUP(AT$387,$J$384:$R$385,2)</f>
        <v>0</v>
      </c>
      <c r="AU398" s="1013"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5" t="str">
        <f t="shared" si="35"/>
        <v>YYWBNw</v>
      </c>
      <c r="H399" s="408">
        <v>0</v>
      </c>
      <c r="I399" s="408">
        <v>0</v>
      </c>
      <c r="J399" s="408">
        <v>0</v>
      </c>
      <c r="K399" s="408">
        <v>0</v>
      </c>
      <c r="L399" s="1013" cm="1">
        <f t="array" ref="L399">INDEX($H399:$K399,0,MATCH(L$388,$H$388:$K$388,0))*HLOOKUP(L$387,$J$384:$R$385,2)</f>
        <v>0</v>
      </c>
      <c r="M399" s="1013" cm="1">
        <f t="array" ref="M399">INDEX($H399:$K399,0,MATCH(M$388,$H$388:$K$388,0))*HLOOKUP(M$387,$J$384:$R$385,2)</f>
        <v>0</v>
      </c>
      <c r="N399" s="1013" cm="1">
        <f t="array" ref="N399">INDEX($H399:$K399,0,MATCH(N$388,$H$388:$K$388,0))*HLOOKUP(N$387,$J$384:$R$385,2)</f>
        <v>0</v>
      </c>
      <c r="O399" s="1013" cm="1">
        <f t="array" ref="O399">INDEX($H399:$K399,0,MATCH(O$388,$H$388:$K$388,0))*HLOOKUP(O$387,$J$384:$R$385,2)</f>
        <v>0</v>
      </c>
      <c r="P399" s="1013" cm="1">
        <f t="array" ref="P399">INDEX($H399:$K399,0,MATCH(P$388,$H$388:$K$388,0))*HLOOKUP(P$387,$J$384:$R$385,2)</f>
        <v>0</v>
      </c>
      <c r="Q399" s="1013" cm="1">
        <f t="array" ref="Q399">INDEX($H399:$K399,0,MATCH(Q$388,$H$388:$K$388,0))*HLOOKUP(Q$387,$J$384:$R$385,2)</f>
        <v>0</v>
      </c>
      <c r="R399" s="1013" cm="1">
        <f t="array" ref="R399">INDEX($H399:$K399,0,MATCH(R$388,$H$388:$K$388,0))*HLOOKUP(R$387,$J$384:$R$385,2)</f>
        <v>0</v>
      </c>
      <c r="S399" s="1013" cm="1">
        <f t="array" ref="S399">INDEX($H399:$K399,0,MATCH(S$388,$H$388:$K$388,0))*HLOOKUP(S$387,$J$384:$R$385,2)</f>
        <v>0</v>
      </c>
      <c r="T399" s="1013" cm="1">
        <f t="array" ref="T399">INDEX($H399:$K399,0,MATCH(T$388,$H$388:$K$388,0))*HLOOKUP(T$387,$J$384:$R$385,2)</f>
        <v>0</v>
      </c>
      <c r="U399" s="1013" cm="1">
        <f t="array" ref="U399">INDEX($H399:$K399,0,MATCH(U$388,$H$388:$K$388,0))*HLOOKUP(U$387,$J$384:$R$385,2)</f>
        <v>0</v>
      </c>
      <c r="V399" s="1013" cm="1">
        <f t="array" ref="V399">INDEX($H399:$K399,0,MATCH(V$388,$H$388:$K$388,0))*HLOOKUP(V$387,$J$384:$R$385,2)</f>
        <v>0</v>
      </c>
      <c r="W399" s="1013" cm="1">
        <f t="array" ref="W399">INDEX($H399:$K399,0,MATCH(W$388,$H$388:$K$388,0))*HLOOKUP(W$387,$J$384:$R$385,2)</f>
        <v>0</v>
      </c>
      <c r="X399" s="1013" cm="1">
        <f t="array" ref="X399">INDEX($H399:$K399,0,MATCH(X$388,$H$388:$K$388,0))*HLOOKUP(X$387,$J$384:$R$385,2)</f>
        <v>0</v>
      </c>
      <c r="Y399" s="1013" cm="1">
        <f t="array" ref="Y399">INDEX($H399:$K399,0,MATCH(Y$388,$H$388:$K$388,0))*HLOOKUP(Y$387,$J$384:$R$385,2)</f>
        <v>0</v>
      </c>
      <c r="Z399" s="1013" cm="1">
        <f t="array" ref="Z399">INDEX($H399:$K399,0,MATCH(Z$388,$H$388:$K$388,0))*HLOOKUP(Z$387,$J$384:$R$385,2)</f>
        <v>0</v>
      </c>
      <c r="AA399" s="1013" cm="1">
        <f t="array" ref="AA399">INDEX($H399:$K399,0,MATCH(AA$388,$H$388:$K$388,0))*HLOOKUP(AA$387,$J$384:$R$385,2)</f>
        <v>0</v>
      </c>
      <c r="AB399" s="1013" cm="1">
        <f t="array" ref="AB399">INDEX($H399:$K399,0,MATCH(AB$388,$H$388:$K$388,0))*HLOOKUP(AB$387,$J$384:$R$385,2)</f>
        <v>0</v>
      </c>
      <c r="AC399" s="1013" cm="1">
        <f t="array" ref="AC399">INDEX($H399:$K399,0,MATCH(AC$388,$H$388:$K$388,0))*HLOOKUP(AC$387,$J$384:$R$385,2)</f>
        <v>0</v>
      </c>
      <c r="AD399" s="1013" cm="1">
        <f t="array" ref="AD399">INDEX($H399:$K399,0,MATCH(AD$388,$H$388:$K$388,0))*HLOOKUP(AD$387,$J$384:$R$385,2)</f>
        <v>0</v>
      </c>
      <c r="AE399" s="1013" cm="1">
        <f t="array" ref="AE399">INDEX($H399:$K399,0,MATCH(AE$388,$H$388:$K$388,0))*HLOOKUP(AE$387,$J$384:$R$385,2)</f>
        <v>0</v>
      </c>
      <c r="AF399" s="1013" cm="1">
        <f t="array" ref="AF399">INDEX($H399:$K399,0,MATCH(AF$388,$H$388:$K$388,0))*HLOOKUP(AF$387,$J$384:$R$385,2)</f>
        <v>0</v>
      </c>
      <c r="AG399" s="1013" cm="1">
        <f t="array" ref="AG399">INDEX($H399:$K399,0,MATCH(AG$388,$H$388:$K$388,0))*HLOOKUP(AG$387,$J$384:$R$385,2)</f>
        <v>0</v>
      </c>
      <c r="AH399" s="1013" cm="1">
        <f t="array" ref="AH399">INDEX($H399:$K399,0,MATCH(AH$388,$H$388:$K$388,0))*HLOOKUP(AH$387,$J$384:$R$385,2)</f>
        <v>0</v>
      </c>
      <c r="AI399" s="1013" cm="1">
        <f t="array" ref="AI399">INDEX($H399:$K399,0,MATCH(AI$388,$H$388:$K$388,0))*HLOOKUP(AI$387,$J$384:$R$385,2)</f>
        <v>0</v>
      </c>
      <c r="AJ399" s="1013" cm="1">
        <f t="array" ref="AJ399">INDEX($H399:$K399,0,MATCH(AJ$388,$H$388:$K$388,0))*HLOOKUP(AJ$387,$J$384:$R$385,2)</f>
        <v>0</v>
      </c>
      <c r="AK399" s="1013" cm="1">
        <f t="array" ref="AK399">INDEX($H399:$K399,0,MATCH(AK$388,$H$388:$K$388,0))*HLOOKUP(AK$387,$J$384:$R$385,2)</f>
        <v>0</v>
      </c>
      <c r="AL399" s="1013" cm="1">
        <f t="array" ref="AL399">INDEX($H399:$K399,0,MATCH(AL$388,$H$388:$K$388,0))*HLOOKUP(AL$387,$J$384:$R$385,2)</f>
        <v>0</v>
      </c>
      <c r="AM399" s="1013" cm="1">
        <f t="array" ref="AM399">INDEX($H399:$K399,0,MATCH(AM$388,$H$388:$K$388,0))*HLOOKUP(AM$387,$J$384:$R$385,2)</f>
        <v>0</v>
      </c>
      <c r="AN399" s="1013" cm="1">
        <f t="array" ref="AN399">INDEX($H399:$K399,0,MATCH(AN$388,$H$388:$K$388,0))*HLOOKUP(AN$387,$J$384:$R$385,2)</f>
        <v>0</v>
      </c>
      <c r="AO399" s="1013" cm="1">
        <f t="array" ref="AO399">INDEX($H399:$K399,0,MATCH(AO$388,$H$388:$K$388,0))*HLOOKUP(AO$387,$J$384:$R$385,2)</f>
        <v>0</v>
      </c>
      <c r="AP399" s="1013" cm="1">
        <f t="array" ref="AP399">INDEX($H399:$K399,0,MATCH(AP$388,$H$388:$K$388,0))*HLOOKUP(AP$387,$J$384:$R$385,2)</f>
        <v>0</v>
      </c>
      <c r="AQ399" s="1013" cm="1">
        <f t="array" ref="AQ399">INDEX($H399:$K399,0,MATCH(AQ$388,$H$388:$K$388,0))*HLOOKUP(AQ$387,$J$384:$R$385,2)</f>
        <v>0</v>
      </c>
      <c r="AR399" s="1013" cm="1">
        <f t="array" ref="AR399">INDEX($H399:$K399,0,MATCH(AR$388,$H$388:$K$388,0))*HLOOKUP(AR$387,$J$384:$R$385,2)</f>
        <v>0</v>
      </c>
      <c r="AS399" s="1013" cm="1">
        <f t="array" ref="AS399">INDEX($H399:$K399,0,MATCH(AS$388,$H$388:$K$388,0))*HLOOKUP(AS$387,$J$384:$R$385,2)</f>
        <v>0</v>
      </c>
      <c r="AT399" s="1013" cm="1">
        <f t="array" ref="AT399">INDEX($H399:$K399,0,MATCH(AT$388,$H$388:$K$388,0))*HLOOKUP(AT$387,$J$384:$R$385,2)</f>
        <v>0</v>
      </c>
      <c r="AU399" s="1013"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5" t="str">
        <f t="shared" si="35"/>
        <v>YYBNWb</v>
      </c>
      <c r="H400" s="408">
        <v>0</v>
      </c>
      <c r="I400" s="408">
        <v>0</v>
      </c>
      <c r="J400" s="408">
        <v>0</v>
      </c>
      <c r="K400" s="408">
        <v>0</v>
      </c>
      <c r="L400" s="1013" cm="1">
        <f t="array" ref="L400">INDEX($H400:$K400,0,MATCH(L$388,$H$388:$K$388,0))*HLOOKUP(L$387,$J$384:$R$385,2)</f>
        <v>0</v>
      </c>
      <c r="M400" s="1013" cm="1">
        <f t="array" ref="M400">INDEX($H400:$K400,0,MATCH(M$388,$H$388:$K$388,0))*HLOOKUP(M$387,$J$384:$R$385,2)</f>
        <v>0</v>
      </c>
      <c r="N400" s="1013" cm="1">
        <f t="array" ref="N400">INDEX($H400:$K400,0,MATCH(N$388,$H$388:$K$388,0))*HLOOKUP(N$387,$J$384:$R$385,2)</f>
        <v>0</v>
      </c>
      <c r="O400" s="1013" cm="1">
        <f t="array" ref="O400">INDEX($H400:$K400,0,MATCH(O$388,$H$388:$K$388,0))*HLOOKUP(O$387,$J$384:$R$385,2)</f>
        <v>0</v>
      </c>
      <c r="P400" s="1013" cm="1">
        <f t="array" ref="P400">INDEX($H400:$K400,0,MATCH(P$388,$H$388:$K$388,0))*HLOOKUP(P$387,$J$384:$R$385,2)</f>
        <v>0</v>
      </c>
      <c r="Q400" s="1013" cm="1">
        <f t="array" ref="Q400">INDEX($H400:$K400,0,MATCH(Q$388,$H$388:$K$388,0))*HLOOKUP(Q$387,$J$384:$R$385,2)</f>
        <v>0</v>
      </c>
      <c r="R400" s="1013" cm="1">
        <f t="array" ref="R400">INDEX($H400:$K400,0,MATCH(R$388,$H$388:$K$388,0))*HLOOKUP(R$387,$J$384:$R$385,2)</f>
        <v>0</v>
      </c>
      <c r="S400" s="1013" cm="1">
        <f t="array" ref="S400">INDEX($H400:$K400,0,MATCH(S$388,$H$388:$K$388,0))*HLOOKUP(S$387,$J$384:$R$385,2)</f>
        <v>0</v>
      </c>
      <c r="T400" s="1013" cm="1">
        <f t="array" ref="T400">INDEX($H400:$K400,0,MATCH(T$388,$H$388:$K$388,0))*HLOOKUP(T$387,$J$384:$R$385,2)</f>
        <v>0</v>
      </c>
      <c r="U400" s="1013" cm="1">
        <f t="array" ref="U400">INDEX($H400:$K400,0,MATCH(U$388,$H$388:$K$388,0))*HLOOKUP(U$387,$J$384:$R$385,2)</f>
        <v>0</v>
      </c>
      <c r="V400" s="1013" cm="1">
        <f t="array" ref="V400">INDEX($H400:$K400,0,MATCH(V$388,$H$388:$K$388,0))*HLOOKUP(V$387,$J$384:$R$385,2)</f>
        <v>0</v>
      </c>
      <c r="W400" s="1013" cm="1">
        <f t="array" ref="W400">INDEX($H400:$K400,0,MATCH(W$388,$H$388:$K$388,0))*HLOOKUP(W$387,$J$384:$R$385,2)</f>
        <v>0</v>
      </c>
      <c r="X400" s="1013" cm="1">
        <f t="array" ref="X400">INDEX($H400:$K400,0,MATCH(X$388,$H$388:$K$388,0))*HLOOKUP(X$387,$J$384:$R$385,2)</f>
        <v>0</v>
      </c>
      <c r="Y400" s="1013" cm="1">
        <f t="array" ref="Y400">INDEX($H400:$K400,0,MATCH(Y$388,$H$388:$K$388,0))*HLOOKUP(Y$387,$J$384:$R$385,2)</f>
        <v>0</v>
      </c>
      <c r="Z400" s="1013" cm="1">
        <f t="array" ref="Z400">INDEX($H400:$K400,0,MATCH(Z$388,$H$388:$K$388,0))*HLOOKUP(Z$387,$J$384:$R$385,2)</f>
        <v>0</v>
      </c>
      <c r="AA400" s="1013" cm="1">
        <f t="array" ref="AA400">INDEX($H400:$K400,0,MATCH(AA$388,$H$388:$K$388,0))*HLOOKUP(AA$387,$J$384:$R$385,2)</f>
        <v>0</v>
      </c>
      <c r="AB400" s="1013" cm="1">
        <f t="array" ref="AB400">INDEX($H400:$K400,0,MATCH(AB$388,$H$388:$K$388,0))*HLOOKUP(AB$387,$J$384:$R$385,2)</f>
        <v>0</v>
      </c>
      <c r="AC400" s="1013" cm="1">
        <f t="array" ref="AC400">INDEX($H400:$K400,0,MATCH(AC$388,$H$388:$K$388,0))*HLOOKUP(AC$387,$J$384:$R$385,2)</f>
        <v>0</v>
      </c>
      <c r="AD400" s="1013" cm="1">
        <f t="array" ref="AD400">INDEX($H400:$K400,0,MATCH(AD$388,$H$388:$K$388,0))*HLOOKUP(AD$387,$J$384:$R$385,2)</f>
        <v>0</v>
      </c>
      <c r="AE400" s="1013" cm="1">
        <f t="array" ref="AE400">INDEX($H400:$K400,0,MATCH(AE$388,$H$388:$K$388,0))*HLOOKUP(AE$387,$J$384:$R$385,2)</f>
        <v>0</v>
      </c>
      <c r="AF400" s="1013" cm="1">
        <f t="array" ref="AF400">INDEX($H400:$K400,0,MATCH(AF$388,$H$388:$K$388,0))*HLOOKUP(AF$387,$J$384:$R$385,2)</f>
        <v>0</v>
      </c>
      <c r="AG400" s="1013" cm="1">
        <f t="array" ref="AG400">INDEX($H400:$K400,0,MATCH(AG$388,$H$388:$K$388,0))*HLOOKUP(AG$387,$J$384:$R$385,2)</f>
        <v>0</v>
      </c>
      <c r="AH400" s="1013" cm="1">
        <f t="array" ref="AH400">INDEX($H400:$K400,0,MATCH(AH$388,$H$388:$K$388,0))*HLOOKUP(AH$387,$J$384:$R$385,2)</f>
        <v>0</v>
      </c>
      <c r="AI400" s="1013" cm="1">
        <f t="array" ref="AI400">INDEX($H400:$K400,0,MATCH(AI$388,$H$388:$K$388,0))*HLOOKUP(AI$387,$J$384:$R$385,2)</f>
        <v>0</v>
      </c>
      <c r="AJ400" s="1013" cm="1">
        <f t="array" ref="AJ400">INDEX($H400:$K400,0,MATCH(AJ$388,$H$388:$K$388,0))*HLOOKUP(AJ$387,$J$384:$R$385,2)</f>
        <v>0</v>
      </c>
      <c r="AK400" s="1013" cm="1">
        <f t="array" ref="AK400">INDEX($H400:$K400,0,MATCH(AK$388,$H$388:$K$388,0))*HLOOKUP(AK$387,$J$384:$R$385,2)</f>
        <v>0</v>
      </c>
      <c r="AL400" s="1013" cm="1">
        <f t="array" ref="AL400">INDEX($H400:$K400,0,MATCH(AL$388,$H$388:$K$388,0))*HLOOKUP(AL$387,$J$384:$R$385,2)</f>
        <v>0</v>
      </c>
      <c r="AM400" s="1013" cm="1">
        <f t="array" ref="AM400">INDEX($H400:$K400,0,MATCH(AM$388,$H$388:$K$388,0))*HLOOKUP(AM$387,$J$384:$R$385,2)</f>
        <v>0</v>
      </c>
      <c r="AN400" s="1013" cm="1">
        <f t="array" ref="AN400">INDEX($H400:$K400,0,MATCH(AN$388,$H$388:$K$388,0))*HLOOKUP(AN$387,$J$384:$R$385,2)</f>
        <v>0</v>
      </c>
      <c r="AO400" s="1013" cm="1">
        <f t="array" ref="AO400">INDEX($H400:$K400,0,MATCH(AO$388,$H$388:$K$388,0))*HLOOKUP(AO$387,$J$384:$R$385,2)</f>
        <v>0</v>
      </c>
      <c r="AP400" s="1013" cm="1">
        <f t="array" ref="AP400">INDEX($H400:$K400,0,MATCH(AP$388,$H$388:$K$388,0))*HLOOKUP(AP$387,$J$384:$R$385,2)</f>
        <v>0</v>
      </c>
      <c r="AQ400" s="1013" cm="1">
        <f t="array" ref="AQ400">INDEX($H400:$K400,0,MATCH(AQ$388,$H$388:$K$388,0))*HLOOKUP(AQ$387,$J$384:$R$385,2)</f>
        <v>0</v>
      </c>
      <c r="AR400" s="1013" cm="1">
        <f t="array" ref="AR400">INDEX($H400:$K400,0,MATCH(AR$388,$H$388:$K$388,0))*HLOOKUP(AR$387,$J$384:$R$385,2)</f>
        <v>0</v>
      </c>
      <c r="AS400" s="1013" cm="1">
        <f t="array" ref="AS400">INDEX($H400:$K400,0,MATCH(AS$388,$H$388:$K$388,0))*HLOOKUP(AS$387,$J$384:$R$385,2)</f>
        <v>0</v>
      </c>
      <c r="AT400" s="1013" cm="1">
        <f t="array" ref="AT400">INDEX($H400:$K400,0,MATCH(AT$388,$H$388:$K$388,0))*HLOOKUP(AT$387,$J$384:$R$385,2)</f>
        <v>0</v>
      </c>
      <c r="AU400" s="1013"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5" t="str">
        <f t="shared" si="35"/>
        <v>AAAAAz</v>
      </c>
      <c r="H401" s="408">
        <v>0</v>
      </c>
      <c r="I401" s="408">
        <v>0</v>
      </c>
      <c r="J401" s="408">
        <v>0</v>
      </c>
      <c r="K401" s="408">
        <v>0</v>
      </c>
      <c r="L401" s="1013" cm="1">
        <f t="array" ref="L401">INDEX($H401:$K401,0,MATCH(L$388,$H$388:$K$388,0))*HLOOKUP(L$387,$J$384:$R$385,2)</f>
        <v>0</v>
      </c>
      <c r="M401" s="1013" cm="1">
        <f t="array" ref="M401">INDEX($H401:$K401,0,MATCH(M$388,$H$388:$K$388,0))*HLOOKUP(M$387,$J$384:$R$385,2)</f>
        <v>0</v>
      </c>
      <c r="N401" s="1013" cm="1">
        <f t="array" ref="N401">INDEX($H401:$K401,0,MATCH(N$388,$H$388:$K$388,0))*HLOOKUP(N$387,$J$384:$R$385,2)</f>
        <v>0</v>
      </c>
      <c r="O401" s="1013" cm="1">
        <f t="array" ref="O401">INDEX($H401:$K401,0,MATCH(O$388,$H$388:$K$388,0))*HLOOKUP(O$387,$J$384:$R$385,2)</f>
        <v>0</v>
      </c>
      <c r="P401" s="1013" cm="1">
        <f t="array" ref="P401">INDEX($H401:$K401,0,MATCH(P$388,$H$388:$K$388,0))*HLOOKUP(P$387,$J$384:$R$385,2)</f>
        <v>0</v>
      </c>
      <c r="Q401" s="1013" cm="1">
        <f t="array" ref="Q401">INDEX($H401:$K401,0,MATCH(Q$388,$H$388:$K$388,0))*HLOOKUP(Q$387,$J$384:$R$385,2)</f>
        <v>0</v>
      </c>
      <c r="R401" s="1013" cm="1">
        <f t="array" ref="R401">INDEX($H401:$K401,0,MATCH(R$388,$H$388:$K$388,0))*HLOOKUP(R$387,$J$384:$R$385,2)</f>
        <v>0</v>
      </c>
      <c r="S401" s="1013" cm="1">
        <f t="array" ref="S401">INDEX($H401:$K401,0,MATCH(S$388,$H$388:$K$388,0))*HLOOKUP(S$387,$J$384:$R$385,2)</f>
        <v>0</v>
      </c>
      <c r="T401" s="1013" cm="1">
        <f t="array" ref="T401">INDEX($H401:$K401,0,MATCH(T$388,$H$388:$K$388,0))*HLOOKUP(T$387,$J$384:$R$385,2)</f>
        <v>0</v>
      </c>
      <c r="U401" s="1013" cm="1">
        <f t="array" ref="U401">INDEX($H401:$K401,0,MATCH(U$388,$H$388:$K$388,0))*HLOOKUP(U$387,$J$384:$R$385,2)</f>
        <v>0</v>
      </c>
      <c r="V401" s="1013" cm="1">
        <f t="array" ref="V401">INDEX($H401:$K401,0,MATCH(V$388,$H$388:$K$388,0))*HLOOKUP(V$387,$J$384:$R$385,2)</f>
        <v>0</v>
      </c>
      <c r="W401" s="1013" cm="1">
        <f t="array" ref="W401">INDEX($H401:$K401,0,MATCH(W$388,$H$388:$K$388,0))*HLOOKUP(W$387,$J$384:$R$385,2)</f>
        <v>0</v>
      </c>
      <c r="X401" s="1013" cm="1">
        <f t="array" ref="X401">INDEX($H401:$K401,0,MATCH(X$388,$H$388:$K$388,0))*HLOOKUP(X$387,$J$384:$R$385,2)</f>
        <v>0</v>
      </c>
      <c r="Y401" s="1013" cm="1">
        <f t="array" ref="Y401">INDEX($H401:$K401,0,MATCH(Y$388,$H$388:$K$388,0))*HLOOKUP(Y$387,$J$384:$R$385,2)</f>
        <v>0</v>
      </c>
      <c r="Z401" s="1013" cm="1">
        <f t="array" ref="Z401">INDEX($H401:$K401,0,MATCH(Z$388,$H$388:$K$388,0))*HLOOKUP(Z$387,$J$384:$R$385,2)</f>
        <v>0</v>
      </c>
      <c r="AA401" s="1013" cm="1">
        <f t="array" ref="AA401">INDEX($H401:$K401,0,MATCH(AA$388,$H$388:$K$388,0))*HLOOKUP(AA$387,$J$384:$R$385,2)</f>
        <v>0</v>
      </c>
      <c r="AB401" s="1013" cm="1">
        <f t="array" ref="AB401">INDEX($H401:$K401,0,MATCH(AB$388,$H$388:$K$388,0))*HLOOKUP(AB$387,$J$384:$R$385,2)</f>
        <v>0</v>
      </c>
      <c r="AC401" s="1013" cm="1">
        <f t="array" ref="AC401">INDEX($H401:$K401,0,MATCH(AC$388,$H$388:$K$388,0))*HLOOKUP(AC$387,$J$384:$R$385,2)</f>
        <v>0</v>
      </c>
      <c r="AD401" s="1013" cm="1">
        <f t="array" ref="AD401">INDEX($H401:$K401,0,MATCH(AD$388,$H$388:$K$388,0))*HLOOKUP(AD$387,$J$384:$R$385,2)</f>
        <v>0</v>
      </c>
      <c r="AE401" s="1013" cm="1">
        <f t="array" ref="AE401">INDEX($H401:$K401,0,MATCH(AE$388,$H$388:$K$388,0))*HLOOKUP(AE$387,$J$384:$R$385,2)</f>
        <v>0</v>
      </c>
      <c r="AF401" s="1013" cm="1">
        <f t="array" ref="AF401">INDEX($H401:$K401,0,MATCH(AF$388,$H$388:$K$388,0))*HLOOKUP(AF$387,$J$384:$R$385,2)</f>
        <v>0</v>
      </c>
      <c r="AG401" s="1013" cm="1">
        <f t="array" ref="AG401">INDEX($H401:$K401,0,MATCH(AG$388,$H$388:$K$388,0))*HLOOKUP(AG$387,$J$384:$R$385,2)</f>
        <v>0</v>
      </c>
      <c r="AH401" s="1013" cm="1">
        <f t="array" ref="AH401">INDEX($H401:$K401,0,MATCH(AH$388,$H$388:$K$388,0))*HLOOKUP(AH$387,$J$384:$R$385,2)</f>
        <v>0</v>
      </c>
      <c r="AI401" s="1013" cm="1">
        <f t="array" ref="AI401">INDEX($H401:$K401,0,MATCH(AI$388,$H$388:$K$388,0))*HLOOKUP(AI$387,$J$384:$R$385,2)</f>
        <v>0</v>
      </c>
      <c r="AJ401" s="1013" cm="1">
        <f t="array" ref="AJ401">INDEX($H401:$K401,0,MATCH(AJ$388,$H$388:$K$388,0))*HLOOKUP(AJ$387,$J$384:$R$385,2)</f>
        <v>0</v>
      </c>
      <c r="AK401" s="1013" cm="1">
        <f t="array" ref="AK401">INDEX($H401:$K401,0,MATCH(AK$388,$H$388:$K$388,0))*HLOOKUP(AK$387,$J$384:$R$385,2)</f>
        <v>0</v>
      </c>
      <c r="AL401" s="1013" cm="1">
        <f t="array" ref="AL401">INDEX($H401:$K401,0,MATCH(AL$388,$H$388:$K$388,0))*HLOOKUP(AL$387,$J$384:$R$385,2)</f>
        <v>0</v>
      </c>
      <c r="AM401" s="1013" cm="1">
        <f t="array" ref="AM401">INDEX($H401:$K401,0,MATCH(AM$388,$H$388:$K$388,0))*HLOOKUP(AM$387,$J$384:$R$385,2)</f>
        <v>0</v>
      </c>
      <c r="AN401" s="1013" cm="1">
        <f t="array" ref="AN401">INDEX($H401:$K401,0,MATCH(AN$388,$H$388:$K$388,0))*HLOOKUP(AN$387,$J$384:$R$385,2)</f>
        <v>0</v>
      </c>
      <c r="AO401" s="1013" cm="1">
        <f t="array" ref="AO401">INDEX($H401:$K401,0,MATCH(AO$388,$H$388:$K$388,0))*HLOOKUP(AO$387,$J$384:$R$385,2)</f>
        <v>0</v>
      </c>
      <c r="AP401" s="1013" cm="1">
        <f t="array" ref="AP401">INDEX($H401:$K401,0,MATCH(AP$388,$H$388:$K$388,0))*HLOOKUP(AP$387,$J$384:$R$385,2)</f>
        <v>0</v>
      </c>
      <c r="AQ401" s="1013" cm="1">
        <f t="array" ref="AQ401">INDEX($H401:$K401,0,MATCH(AQ$388,$H$388:$K$388,0))*HLOOKUP(AQ$387,$J$384:$R$385,2)</f>
        <v>0</v>
      </c>
      <c r="AR401" s="1013" cm="1">
        <f t="array" ref="AR401">INDEX($H401:$K401,0,MATCH(AR$388,$H$388:$K$388,0))*HLOOKUP(AR$387,$J$384:$R$385,2)</f>
        <v>0</v>
      </c>
      <c r="AS401" s="1013" cm="1">
        <f t="array" ref="AS401">INDEX($H401:$K401,0,MATCH(AS$388,$H$388:$K$388,0))*HLOOKUP(AS$387,$J$384:$R$385,2)</f>
        <v>0</v>
      </c>
      <c r="AT401" s="1013" cm="1">
        <f t="array" ref="AT401">INDEX($H401:$K401,0,MATCH(AT$388,$H$388:$K$388,0))*HLOOKUP(AT$387,$J$384:$R$385,2)</f>
        <v>0</v>
      </c>
      <c r="AU401" s="1013"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5" t="str">
        <f t="shared" si="35"/>
        <v>AAAANw</v>
      </c>
      <c r="H402" s="408">
        <v>0</v>
      </c>
      <c r="I402" s="408">
        <v>0</v>
      </c>
      <c r="J402" s="408">
        <v>0</v>
      </c>
      <c r="K402" s="408">
        <v>0</v>
      </c>
      <c r="L402" s="1013" cm="1">
        <f t="array" ref="L402">INDEX($H402:$K402,0,MATCH(L$388,$H$388:$K$388,0))*HLOOKUP(L$387,$J$384:$R$385,2)</f>
        <v>0</v>
      </c>
      <c r="M402" s="1013" cm="1">
        <f t="array" ref="M402">INDEX($H402:$K402,0,MATCH(M$388,$H$388:$K$388,0))*HLOOKUP(M$387,$J$384:$R$385,2)</f>
        <v>0</v>
      </c>
      <c r="N402" s="1013" cm="1">
        <f t="array" ref="N402">INDEX($H402:$K402,0,MATCH(N$388,$H$388:$K$388,0))*HLOOKUP(N$387,$J$384:$R$385,2)</f>
        <v>0</v>
      </c>
      <c r="O402" s="1013" cm="1">
        <f t="array" ref="O402">INDEX($H402:$K402,0,MATCH(O$388,$H$388:$K$388,0))*HLOOKUP(O$387,$J$384:$R$385,2)</f>
        <v>0</v>
      </c>
      <c r="P402" s="1013" cm="1">
        <f t="array" ref="P402">INDEX($H402:$K402,0,MATCH(P$388,$H$388:$K$388,0))*HLOOKUP(P$387,$J$384:$R$385,2)</f>
        <v>0</v>
      </c>
      <c r="Q402" s="1013" cm="1">
        <f t="array" ref="Q402">INDEX($H402:$K402,0,MATCH(Q$388,$H$388:$K$388,0))*HLOOKUP(Q$387,$J$384:$R$385,2)</f>
        <v>0</v>
      </c>
      <c r="R402" s="1013" cm="1">
        <f t="array" ref="R402">INDEX($H402:$K402,0,MATCH(R$388,$H$388:$K$388,0))*HLOOKUP(R$387,$J$384:$R$385,2)</f>
        <v>0</v>
      </c>
      <c r="S402" s="1013" cm="1">
        <f t="array" ref="S402">INDEX($H402:$K402,0,MATCH(S$388,$H$388:$K$388,0))*HLOOKUP(S$387,$J$384:$R$385,2)</f>
        <v>0</v>
      </c>
      <c r="T402" s="1013" cm="1">
        <f t="array" ref="T402">INDEX($H402:$K402,0,MATCH(T$388,$H$388:$K$388,0))*HLOOKUP(T$387,$J$384:$R$385,2)</f>
        <v>0</v>
      </c>
      <c r="U402" s="1013" cm="1">
        <f t="array" ref="U402">INDEX($H402:$K402,0,MATCH(U$388,$H$388:$K$388,0))*HLOOKUP(U$387,$J$384:$R$385,2)</f>
        <v>0</v>
      </c>
      <c r="V402" s="1013" cm="1">
        <f t="array" ref="V402">INDEX($H402:$K402,0,MATCH(V$388,$H$388:$K$388,0))*HLOOKUP(V$387,$J$384:$R$385,2)</f>
        <v>0</v>
      </c>
      <c r="W402" s="1013" cm="1">
        <f t="array" ref="W402">INDEX($H402:$K402,0,MATCH(W$388,$H$388:$K$388,0))*HLOOKUP(W$387,$J$384:$R$385,2)</f>
        <v>0</v>
      </c>
      <c r="X402" s="1013" cm="1">
        <f t="array" ref="X402">INDEX($H402:$K402,0,MATCH(X$388,$H$388:$K$388,0))*HLOOKUP(X$387,$J$384:$R$385,2)</f>
        <v>0</v>
      </c>
      <c r="Y402" s="1013" cm="1">
        <f t="array" ref="Y402">INDEX($H402:$K402,0,MATCH(Y$388,$H$388:$K$388,0))*HLOOKUP(Y$387,$J$384:$R$385,2)</f>
        <v>0</v>
      </c>
      <c r="Z402" s="1013" cm="1">
        <f t="array" ref="Z402">INDEX($H402:$K402,0,MATCH(Z$388,$H$388:$K$388,0))*HLOOKUP(Z$387,$J$384:$R$385,2)</f>
        <v>0</v>
      </c>
      <c r="AA402" s="1013" cm="1">
        <f t="array" ref="AA402">INDEX($H402:$K402,0,MATCH(AA$388,$H$388:$K$388,0))*HLOOKUP(AA$387,$J$384:$R$385,2)</f>
        <v>0</v>
      </c>
      <c r="AB402" s="1013" cm="1">
        <f t="array" ref="AB402">INDEX($H402:$K402,0,MATCH(AB$388,$H$388:$K$388,0))*HLOOKUP(AB$387,$J$384:$R$385,2)</f>
        <v>0</v>
      </c>
      <c r="AC402" s="1013" cm="1">
        <f t="array" ref="AC402">INDEX($H402:$K402,0,MATCH(AC$388,$H$388:$K$388,0))*HLOOKUP(AC$387,$J$384:$R$385,2)</f>
        <v>0</v>
      </c>
      <c r="AD402" s="1013" cm="1">
        <f t="array" ref="AD402">INDEX($H402:$K402,0,MATCH(AD$388,$H$388:$K$388,0))*HLOOKUP(AD$387,$J$384:$R$385,2)</f>
        <v>0</v>
      </c>
      <c r="AE402" s="1013" cm="1">
        <f t="array" ref="AE402">INDEX($H402:$K402,0,MATCH(AE$388,$H$388:$K$388,0))*HLOOKUP(AE$387,$J$384:$R$385,2)</f>
        <v>0</v>
      </c>
      <c r="AF402" s="1013" cm="1">
        <f t="array" ref="AF402">INDEX($H402:$K402,0,MATCH(AF$388,$H$388:$K$388,0))*HLOOKUP(AF$387,$J$384:$R$385,2)</f>
        <v>0</v>
      </c>
      <c r="AG402" s="1013" cm="1">
        <f t="array" ref="AG402">INDEX($H402:$K402,0,MATCH(AG$388,$H$388:$K$388,0))*HLOOKUP(AG$387,$J$384:$R$385,2)</f>
        <v>0</v>
      </c>
      <c r="AH402" s="1013" cm="1">
        <f t="array" ref="AH402">INDEX($H402:$K402,0,MATCH(AH$388,$H$388:$K$388,0))*HLOOKUP(AH$387,$J$384:$R$385,2)</f>
        <v>0</v>
      </c>
      <c r="AI402" s="1013" cm="1">
        <f t="array" ref="AI402">INDEX($H402:$K402,0,MATCH(AI$388,$H$388:$K$388,0))*HLOOKUP(AI$387,$J$384:$R$385,2)</f>
        <v>0</v>
      </c>
      <c r="AJ402" s="1013" cm="1">
        <f t="array" ref="AJ402">INDEX($H402:$K402,0,MATCH(AJ$388,$H$388:$K$388,0))*HLOOKUP(AJ$387,$J$384:$R$385,2)</f>
        <v>0</v>
      </c>
      <c r="AK402" s="1013" cm="1">
        <f t="array" ref="AK402">INDEX($H402:$K402,0,MATCH(AK$388,$H$388:$K$388,0))*HLOOKUP(AK$387,$J$384:$R$385,2)</f>
        <v>0</v>
      </c>
      <c r="AL402" s="1013" cm="1">
        <f t="array" ref="AL402">INDEX($H402:$K402,0,MATCH(AL$388,$H$388:$K$388,0))*HLOOKUP(AL$387,$J$384:$R$385,2)</f>
        <v>0</v>
      </c>
      <c r="AM402" s="1013" cm="1">
        <f t="array" ref="AM402">INDEX($H402:$K402,0,MATCH(AM$388,$H$388:$K$388,0))*HLOOKUP(AM$387,$J$384:$R$385,2)</f>
        <v>0</v>
      </c>
      <c r="AN402" s="1013" cm="1">
        <f t="array" ref="AN402">INDEX($H402:$K402,0,MATCH(AN$388,$H$388:$K$388,0))*HLOOKUP(AN$387,$J$384:$R$385,2)</f>
        <v>0</v>
      </c>
      <c r="AO402" s="1013" cm="1">
        <f t="array" ref="AO402">INDEX($H402:$K402,0,MATCH(AO$388,$H$388:$K$388,0))*HLOOKUP(AO$387,$J$384:$R$385,2)</f>
        <v>0</v>
      </c>
      <c r="AP402" s="1013" cm="1">
        <f t="array" ref="AP402">INDEX($H402:$K402,0,MATCH(AP$388,$H$388:$K$388,0))*HLOOKUP(AP$387,$J$384:$R$385,2)</f>
        <v>0</v>
      </c>
      <c r="AQ402" s="1013" cm="1">
        <f t="array" ref="AQ402">INDEX($H402:$K402,0,MATCH(AQ$388,$H$388:$K$388,0))*HLOOKUP(AQ$387,$J$384:$R$385,2)</f>
        <v>0</v>
      </c>
      <c r="AR402" s="1013" cm="1">
        <f t="array" ref="AR402">INDEX($H402:$K402,0,MATCH(AR$388,$H$388:$K$388,0))*HLOOKUP(AR$387,$J$384:$R$385,2)</f>
        <v>0</v>
      </c>
      <c r="AS402" s="1013" cm="1">
        <f t="array" ref="AS402">INDEX($H402:$K402,0,MATCH(AS$388,$H$388:$K$388,0))*HLOOKUP(AS$387,$J$384:$R$385,2)</f>
        <v>0</v>
      </c>
      <c r="AT402" s="1013" cm="1">
        <f t="array" ref="AT402">INDEX($H402:$K402,0,MATCH(AT$388,$H$388:$K$388,0))*HLOOKUP(AT$387,$J$384:$R$385,2)</f>
        <v>0</v>
      </c>
      <c r="AU402" s="1013"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5" t="str">
        <f t="shared" si="35"/>
        <v>AAANWb</v>
      </c>
      <c r="H403" s="408">
        <v>0</v>
      </c>
      <c r="I403" s="408">
        <v>0</v>
      </c>
      <c r="J403" s="408">
        <v>0</v>
      </c>
      <c r="K403" s="408">
        <v>0</v>
      </c>
      <c r="L403" s="1013" cm="1">
        <f t="array" ref="L403">INDEX($H403:$K403,0,MATCH(L$388,$H$388:$K$388,0))*HLOOKUP(L$387,$J$384:$R$385,2)</f>
        <v>0</v>
      </c>
      <c r="M403" s="1013" cm="1">
        <f t="array" ref="M403">INDEX($H403:$K403,0,MATCH(M$388,$H$388:$K$388,0))*HLOOKUP(M$387,$J$384:$R$385,2)</f>
        <v>0</v>
      </c>
      <c r="N403" s="1013" cm="1">
        <f t="array" ref="N403">INDEX($H403:$K403,0,MATCH(N$388,$H$388:$K$388,0))*HLOOKUP(N$387,$J$384:$R$385,2)</f>
        <v>0</v>
      </c>
      <c r="O403" s="1013" cm="1">
        <f t="array" ref="O403">INDEX($H403:$K403,0,MATCH(O$388,$H$388:$K$388,0))*HLOOKUP(O$387,$J$384:$R$385,2)</f>
        <v>0</v>
      </c>
      <c r="P403" s="1013" cm="1">
        <f t="array" ref="P403">INDEX($H403:$K403,0,MATCH(P$388,$H$388:$K$388,0))*HLOOKUP(P$387,$J$384:$R$385,2)</f>
        <v>0</v>
      </c>
      <c r="Q403" s="1013" cm="1">
        <f t="array" ref="Q403">INDEX($H403:$K403,0,MATCH(Q$388,$H$388:$K$388,0))*HLOOKUP(Q$387,$J$384:$R$385,2)</f>
        <v>0</v>
      </c>
      <c r="R403" s="1013" cm="1">
        <f t="array" ref="R403">INDEX($H403:$K403,0,MATCH(R$388,$H$388:$K$388,0))*HLOOKUP(R$387,$J$384:$R$385,2)</f>
        <v>0</v>
      </c>
      <c r="S403" s="1013" cm="1">
        <f t="array" ref="S403">INDEX($H403:$K403,0,MATCH(S$388,$H$388:$K$388,0))*HLOOKUP(S$387,$J$384:$R$385,2)</f>
        <v>0</v>
      </c>
      <c r="T403" s="1013" cm="1">
        <f t="array" ref="T403">INDEX($H403:$K403,0,MATCH(T$388,$H$388:$K$388,0))*HLOOKUP(T$387,$J$384:$R$385,2)</f>
        <v>0</v>
      </c>
      <c r="U403" s="1013" cm="1">
        <f t="array" ref="U403">INDEX($H403:$K403,0,MATCH(U$388,$H$388:$K$388,0))*HLOOKUP(U$387,$J$384:$R$385,2)</f>
        <v>0</v>
      </c>
      <c r="V403" s="1013" cm="1">
        <f t="array" ref="V403">INDEX($H403:$K403,0,MATCH(V$388,$H$388:$K$388,0))*HLOOKUP(V$387,$J$384:$R$385,2)</f>
        <v>0</v>
      </c>
      <c r="W403" s="1013" cm="1">
        <f t="array" ref="W403">INDEX($H403:$K403,0,MATCH(W$388,$H$388:$K$388,0))*HLOOKUP(W$387,$J$384:$R$385,2)</f>
        <v>0</v>
      </c>
      <c r="X403" s="1013" cm="1">
        <f t="array" ref="X403">INDEX($H403:$K403,0,MATCH(X$388,$H$388:$K$388,0))*HLOOKUP(X$387,$J$384:$R$385,2)</f>
        <v>0</v>
      </c>
      <c r="Y403" s="1013" cm="1">
        <f t="array" ref="Y403">INDEX($H403:$K403,0,MATCH(Y$388,$H$388:$K$388,0))*HLOOKUP(Y$387,$J$384:$R$385,2)</f>
        <v>0</v>
      </c>
      <c r="Z403" s="1013" cm="1">
        <f t="array" ref="Z403">INDEX($H403:$K403,0,MATCH(Z$388,$H$388:$K$388,0))*HLOOKUP(Z$387,$J$384:$R$385,2)</f>
        <v>0</v>
      </c>
      <c r="AA403" s="1013" cm="1">
        <f t="array" ref="AA403">INDEX($H403:$K403,0,MATCH(AA$388,$H$388:$K$388,0))*HLOOKUP(AA$387,$J$384:$R$385,2)</f>
        <v>0</v>
      </c>
      <c r="AB403" s="1013" cm="1">
        <f t="array" ref="AB403">INDEX($H403:$K403,0,MATCH(AB$388,$H$388:$K$388,0))*HLOOKUP(AB$387,$J$384:$R$385,2)</f>
        <v>0</v>
      </c>
      <c r="AC403" s="1013" cm="1">
        <f t="array" ref="AC403">INDEX($H403:$K403,0,MATCH(AC$388,$H$388:$K$388,0))*HLOOKUP(AC$387,$J$384:$R$385,2)</f>
        <v>0</v>
      </c>
      <c r="AD403" s="1013" cm="1">
        <f t="array" ref="AD403">INDEX($H403:$K403,0,MATCH(AD$388,$H$388:$K$388,0))*HLOOKUP(AD$387,$J$384:$R$385,2)</f>
        <v>0</v>
      </c>
      <c r="AE403" s="1013" cm="1">
        <f t="array" ref="AE403">INDEX($H403:$K403,0,MATCH(AE$388,$H$388:$K$388,0))*HLOOKUP(AE$387,$J$384:$R$385,2)</f>
        <v>0</v>
      </c>
      <c r="AF403" s="1013" cm="1">
        <f t="array" ref="AF403">INDEX($H403:$K403,0,MATCH(AF$388,$H$388:$K$388,0))*HLOOKUP(AF$387,$J$384:$R$385,2)</f>
        <v>0</v>
      </c>
      <c r="AG403" s="1013" cm="1">
        <f t="array" ref="AG403">INDEX($H403:$K403,0,MATCH(AG$388,$H$388:$K$388,0))*HLOOKUP(AG$387,$J$384:$R$385,2)</f>
        <v>0</v>
      </c>
      <c r="AH403" s="1013" cm="1">
        <f t="array" ref="AH403">INDEX($H403:$K403,0,MATCH(AH$388,$H$388:$K$388,0))*HLOOKUP(AH$387,$J$384:$R$385,2)</f>
        <v>0</v>
      </c>
      <c r="AI403" s="1013" cm="1">
        <f t="array" ref="AI403">INDEX($H403:$K403,0,MATCH(AI$388,$H$388:$K$388,0))*HLOOKUP(AI$387,$J$384:$R$385,2)</f>
        <v>0</v>
      </c>
      <c r="AJ403" s="1013" cm="1">
        <f t="array" ref="AJ403">INDEX($H403:$K403,0,MATCH(AJ$388,$H$388:$K$388,0))*HLOOKUP(AJ$387,$J$384:$R$385,2)</f>
        <v>0</v>
      </c>
      <c r="AK403" s="1013" cm="1">
        <f t="array" ref="AK403">INDEX($H403:$K403,0,MATCH(AK$388,$H$388:$K$388,0))*HLOOKUP(AK$387,$J$384:$R$385,2)</f>
        <v>0</v>
      </c>
      <c r="AL403" s="1013" cm="1">
        <f t="array" ref="AL403">INDEX($H403:$K403,0,MATCH(AL$388,$H$388:$K$388,0))*HLOOKUP(AL$387,$J$384:$R$385,2)</f>
        <v>0</v>
      </c>
      <c r="AM403" s="1013" cm="1">
        <f t="array" ref="AM403">INDEX($H403:$K403,0,MATCH(AM$388,$H$388:$K$388,0))*HLOOKUP(AM$387,$J$384:$R$385,2)</f>
        <v>0</v>
      </c>
      <c r="AN403" s="1013" cm="1">
        <f t="array" ref="AN403">INDEX($H403:$K403,0,MATCH(AN$388,$H$388:$K$388,0))*HLOOKUP(AN$387,$J$384:$R$385,2)</f>
        <v>0</v>
      </c>
      <c r="AO403" s="1013" cm="1">
        <f t="array" ref="AO403">INDEX($H403:$K403,0,MATCH(AO$388,$H$388:$K$388,0))*HLOOKUP(AO$387,$J$384:$R$385,2)</f>
        <v>0</v>
      </c>
      <c r="AP403" s="1013" cm="1">
        <f t="array" ref="AP403">INDEX($H403:$K403,0,MATCH(AP$388,$H$388:$K$388,0))*HLOOKUP(AP$387,$J$384:$R$385,2)</f>
        <v>0</v>
      </c>
      <c r="AQ403" s="1013" cm="1">
        <f t="array" ref="AQ403">INDEX($H403:$K403,0,MATCH(AQ$388,$H$388:$K$388,0))*HLOOKUP(AQ$387,$J$384:$R$385,2)</f>
        <v>0</v>
      </c>
      <c r="AR403" s="1013" cm="1">
        <f t="array" ref="AR403">INDEX($H403:$K403,0,MATCH(AR$388,$H$388:$K$388,0))*HLOOKUP(AR$387,$J$384:$R$385,2)</f>
        <v>0</v>
      </c>
      <c r="AS403" s="1013" cm="1">
        <f t="array" ref="AS403">INDEX($H403:$K403,0,MATCH(AS$388,$H$388:$K$388,0))*HLOOKUP(AS$387,$J$384:$R$385,2)</f>
        <v>0</v>
      </c>
      <c r="AT403" s="1013" cm="1">
        <f t="array" ref="AT403">INDEX($H403:$K403,0,MATCH(AT$388,$H$388:$K$388,0))*HLOOKUP(AT$387,$J$384:$R$385,2)</f>
        <v>0</v>
      </c>
      <c r="AU403" s="1013"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5" t="str">
        <f t="shared" si="35"/>
        <v>AANWBa</v>
      </c>
      <c r="H404" s="408">
        <v>0</v>
      </c>
      <c r="I404" s="408">
        <v>0</v>
      </c>
      <c r="J404" s="408">
        <v>0</v>
      </c>
      <c r="K404" s="408">
        <v>0</v>
      </c>
      <c r="L404" s="1013" cm="1">
        <f t="array" ref="L404">INDEX($H404:$K404,0,MATCH(L$388,$H$388:$K$388,0))*HLOOKUP(L$387,$J$384:$R$385,2)</f>
        <v>0</v>
      </c>
      <c r="M404" s="1013" cm="1">
        <f t="array" ref="M404">INDEX($H404:$K404,0,MATCH(M$388,$H$388:$K$388,0))*HLOOKUP(M$387,$J$384:$R$385,2)</f>
        <v>0</v>
      </c>
      <c r="N404" s="1013" cm="1">
        <f t="array" ref="N404">INDEX($H404:$K404,0,MATCH(N$388,$H$388:$K$388,0))*HLOOKUP(N$387,$J$384:$R$385,2)</f>
        <v>0</v>
      </c>
      <c r="O404" s="1013" cm="1">
        <f t="array" ref="O404">INDEX($H404:$K404,0,MATCH(O$388,$H$388:$K$388,0))*HLOOKUP(O$387,$J$384:$R$385,2)</f>
        <v>0</v>
      </c>
      <c r="P404" s="1013" cm="1">
        <f t="array" ref="P404">INDEX($H404:$K404,0,MATCH(P$388,$H$388:$K$388,0))*HLOOKUP(P$387,$J$384:$R$385,2)</f>
        <v>0</v>
      </c>
      <c r="Q404" s="1013" cm="1">
        <f t="array" ref="Q404">INDEX($H404:$K404,0,MATCH(Q$388,$H$388:$K$388,0))*HLOOKUP(Q$387,$J$384:$R$385,2)</f>
        <v>0</v>
      </c>
      <c r="R404" s="1013" cm="1">
        <f t="array" ref="R404">INDEX($H404:$K404,0,MATCH(R$388,$H$388:$K$388,0))*HLOOKUP(R$387,$J$384:$R$385,2)</f>
        <v>0</v>
      </c>
      <c r="S404" s="1013" cm="1">
        <f t="array" ref="S404">INDEX($H404:$K404,0,MATCH(S$388,$H$388:$K$388,0))*HLOOKUP(S$387,$J$384:$R$385,2)</f>
        <v>0</v>
      </c>
      <c r="T404" s="1013" cm="1">
        <f t="array" ref="T404">INDEX($H404:$K404,0,MATCH(T$388,$H$388:$K$388,0))*HLOOKUP(T$387,$J$384:$R$385,2)</f>
        <v>0</v>
      </c>
      <c r="U404" s="1013" cm="1">
        <f t="array" ref="U404">INDEX($H404:$K404,0,MATCH(U$388,$H$388:$K$388,0))*HLOOKUP(U$387,$J$384:$R$385,2)</f>
        <v>0</v>
      </c>
      <c r="V404" s="1013" cm="1">
        <f t="array" ref="V404">INDEX($H404:$K404,0,MATCH(V$388,$H$388:$K$388,0))*HLOOKUP(V$387,$J$384:$R$385,2)</f>
        <v>0</v>
      </c>
      <c r="W404" s="1013" cm="1">
        <f t="array" ref="W404">INDEX($H404:$K404,0,MATCH(W$388,$H$388:$K$388,0))*HLOOKUP(W$387,$J$384:$R$385,2)</f>
        <v>0</v>
      </c>
      <c r="X404" s="1013" cm="1">
        <f t="array" ref="X404">INDEX($H404:$K404,0,MATCH(X$388,$H$388:$K$388,0))*HLOOKUP(X$387,$J$384:$R$385,2)</f>
        <v>0</v>
      </c>
      <c r="Y404" s="1013" cm="1">
        <f t="array" ref="Y404">INDEX($H404:$K404,0,MATCH(Y$388,$H$388:$K$388,0))*HLOOKUP(Y$387,$J$384:$R$385,2)</f>
        <v>0</v>
      </c>
      <c r="Z404" s="1013" cm="1">
        <f t="array" ref="Z404">INDEX($H404:$K404,0,MATCH(Z$388,$H$388:$K$388,0))*HLOOKUP(Z$387,$J$384:$R$385,2)</f>
        <v>0</v>
      </c>
      <c r="AA404" s="1013" cm="1">
        <f t="array" ref="AA404">INDEX($H404:$K404,0,MATCH(AA$388,$H$388:$K$388,0))*HLOOKUP(AA$387,$J$384:$R$385,2)</f>
        <v>0</v>
      </c>
      <c r="AB404" s="1013" cm="1">
        <f t="array" ref="AB404">INDEX($H404:$K404,0,MATCH(AB$388,$H$388:$K$388,0))*HLOOKUP(AB$387,$J$384:$R$385,2)</f>
        <v>0</v>
      </c>
      <c r="AC404" s="1013" cm="1">
        <f t="array" ref="AC404">INDEX($H404:$K404,0,MATCH(AC$388,$H$388:$K$388,0))*HLOOKUP(AC$387,$J$384:$R$385,2)</f>
        <v>0</v>
      </c>
      <c r="AD404" s="1013" cm="1">
        <f t="array" ref="AD404">INDEX($H404:$K404,0,MATCH(AD$388,$H$388:$K$388,0))*HLOOKUP(AD$387,$J$384:$R$385,2)</f>
        <v>0</v>
      </c>
      <c r="AE404" s="1013" cm="1">
        <f t="array" ref="AE404">INDEX($H404:$K404,0,MATCH(AE$388,$H$388:$K$388,0))*HLOOKUP(AE$387,$J$384:$R$385,2)</f>
        <v>0</v>
      </c>
      <c r="AF404" s="1013" cm="1">
        <f t="array" ref="AF404">INDEX($H404:$K404,0,MATCH(AF$388,$H$388:$K$388,0))*HLOOKUP(AF$387,$J$384:$R$385,2)</f>
        <v>0</v>
      </c>
      <c r="AG404" s="1013" cm="1">
        <f t="array" ref="AG404">INDEX($H404:$K404,0,MATCH(AG$388,$H$388:$K$388,0))*HLOOKUP(AG$387,$J$384:$R$385,2)</f>
        <v>0</v>
      </c>
      <c r="AH404" s="1013" cm="1">
        <f t="array" ref="AH404">INDEX($H404:$K404,0,MATCH(AH$388,$H$388:$K$388,0))*HLOOKUP(AH$387,$J$384:$R$385,2)</f>
        <v>0</v>
      </c>
      <c r="AI404" s="1013" cm="1">
        <f t="array" ref="AI404">INDEX($H404:$K404,0,MATCH(AI$388,$H$388:$K$388,0))*HLOOKUP(AI$387,$J$384:$R$385,2)</f>
        <v>0</v>
      </c>
      <c r="AJ404" s="1013" cm="1">
        <f t="array" ref="AJ404">INDEX($H404:$K404,0,MATCH(AJ$388,$H$388:$K$388,0))*HLOOKUP(AJ$387,$J$384:$R$385,2)</f>
        <v>0</v>
      </c>
      <c r="AK404" s="1013" cm="1">
        <f t="array" ref="AK404">INDEX($H404:$K404,0,MATCH(AK$388,$H$388:$K$388,0))*HLOOKUP(AK$387,$J$384:$R$385,2)</f>
        <v>0</v>
      </c>
      <c r="AL404" s="1013" cm="1">
        <f t="array" ref="AL404">INDEX($H404:$K404,0,MATCH(AL$388,$H$388:$K$388,0))*HLOOKUP(AL$387,$J$384:$R$385,2)</f>
        <v>0</v>
      </c>
      <c r="AM404" s="1013" cm="1">
        <f t="array" ref="AM404">INDEX($H404:$K404,0,MATCH(AM$388,$H$388:$K$388,0))*HLOOKUP(AM$387,$J$384:$R$385,2)</f>
        <v>0</v>
      </c>
      <c r="AN404" s="1013" cm="1">
        <f t="array" ref="AN404">INDEX($H404:$K404,0,MATCH(AN$388,$H$388:$K$388,0))*HLOOKUP(AN$387,$J$384:$R$385,2)</f>
        <v>0</v>
      </c>
      <c r="AO404" s="1013" cm="1">
        <f t="array" ref="AO404">INDEX($H404:$K404,0,MATCH(AO$388,$H$388:$K$388,0))*HLOOKUP(AO$387,$J$384:$R$385,2)</f>
        <v>0</v>
      </c>
      <c r="AP404" s="1013" cm="1">
        <f t="array" ref="AP404">INDEX($H404:$K404,0,MATCH(AP$388,$H$388:$K$388,0))*HLOOKUP(AP$387,$J$384:$R$385,2)</f>
        <v>0</v>
      </c>
      <c r="AQ404" s="1013" cm="1">
        <f t="array" ref="AQ404">INDEX($H404:$K404,0,MATCH(AQ$388,$H$388:$K$388,0))*HLOOKUP(AQ$387,$J$384:$R$385,2)</f>
        <v>0</v>
      </c>
      <c r="AR404" s="1013" cm="1">
        <f t="array" ref="AR404">INDEX($H404:$K404,0,MATCH(AR$388,$H$388:$K$388,0))*HLOOKUP(AR$387,$J$384:$R$385,2)</f>
        <v>0</v>
      </c>
      <c r="AS404" s="1013" cm="1">
        <f t="array" ref="AS404">INDEX($H404:$K404,0,MATCH(AS$388,$H$388:$K$388,0))*HLOOKUP(AS$387,$J$384:$R$385,2)</f>
        <v>0</v>
      </c>
      <c r="AT404" s="1013" cm="1">
        <f t="array" ref="AT404">INDEX($H404:$K404,0,MATCH(AT$388,$H$388:$K$388,0))*HLOOKUP(AT$387,$J$384:$R$385,2)</f>
        <v>0</v>
      </c>
      <c r="AU404" s="1013"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5" t="str">
        <f t="shared" si="35"/>
        <v>AYWBAa</v>
      </c>
      <c r="H405" s="408">
        <v>0</v>
      </c>
      <c r="I405" s="408">
        <v>0</v>
      </c>
      <c r="J405" s="408">
        <v>0</v>
      </c>
      <c r="K405" s="408">
        <v>0</v>
      </c>
      <c r="L405" s="1013" cm="1">
        <f t="array" ref="L405">INDEX($H405:$K405,0,MATCH(L$388,$H$388:$K$388,0))*HLOOKUP(L$387,$J$384:$R$385,2)</f>
        <v>0</v>
      </c>
      <c r="M405" s="1013" cm="1">
        <f t="array" ref="M405">INDEX($H405:$K405,0,MATCH(M$388,$H$388:$K$388,0))*HLOOKUP(M$387,$J$384:$R$385,2)</f>
        <v>0</v>
      </c>
      <c r="N405" s="1013" cm="1">
        <f t="array" ref="N405">INDEX($H405:$K405,0,MATCH(N$388,$H$388:$K$388,0))*HLOOKUP(N$387,$J$384:$R$385,2)</f>
        <v>0</v>
      </c>
      <c r="O405" s="1013" cm="1">
        <f t="array" ref="O405">INDEX($H405:$K405,0,MATCH(O$388,$H$388:$K$388,0))*HLOOKUP(O$387,$J$384:$R$385,2)</f>
        <v>0</v>
      </c>
      <c r="P405" s="1013" cm="1">
        <f t="array" ref="P405">INDEX($H405:$K405,0,MATCH(P$388,$H$388:$K$388,0))*HLOOKUP(P$387,$J$384:$R$385,2)</f>
        <v>0</v>
      </c>
      <c r="Q405" s="1013" cm="1">
        <f t="array" ref="Q405">INDEX($H405:$K405,0,MATCH(Q$388,$H$388:$K$388,0))*HLOOKUP(Q$387,$J$384:$R$385,2)</f>
        <v>0</v>
      </c>
      <c r="R405" s="1013" cm="1">
        <f t="array" ref="R405">INDEX($H405:$K405,0,MATCH(R$388,$H$388:$K$388,0))*HLOOKUP(R$387,$J$384:$R$385,2)</f>
        <v>0</v>
      </c>
      <c r="S405" s="1013" cm="1">
        <f t="array" ref="S405">INDEX($H405:$K405,0,MATCH(S$388,$H$388:$K$388,0))*HLOOKUP(S$387,$J$384:$R$385,2)</f>
        <v>0</v>
      </c>
      <c r="T405" s="1013" cm="1">
        <f t="array" ref="T405">INDEX($H405:$K405,0,MATCH(T$388,$H$388:$K$388,0))*HLOOKUP(T$387,$J$384:$R$385,2)</f>
        <v>0</v>
      </c>
      <c r="U405" s="1013" cm="1">
        <f t="array" ref="U405">INDEX($H405:$K405,0,MATCH(U$388,$H$388:$K$388,0))*HLOOKUP(U$387,$J$384:$R$385,2)</f>
        <v>0</v>
      </c>
      <c r="V405" s="1013" cm="1">
        <f t="array" ref="V405">INDEX($H405:$K405,0,MATCH(V$388,$H$388:$K$388,0))*HLOOKUP(V$387,$J$384:$R$385,2)</f>
        <v>0</v>
      </c>
      <c r="W405" s="1013" cm="1">
        <f t="array" ref="W405">INDEX($H405:$K405,0,MATCH(W$388,$H$388:$K$388,0))*HLOOKUP(W$387,$J$384:$R$385,2)</f>
        <v>0</v>
      </c>
      <c r="X405" s="1013" cm="1">
        <f t="array" ref="X405">INDEX($H405:$K405,0,MATCH(X$388,$H$388:$K$388,0))*HLOOKUP(X$387,$J$384:$R$385,2)</f>
        <v>0</v>
      </c>
      <c r="Y405" s="1013" cm="1">
        <f t="array" ref="Y405">INDEX($H405:$K405,0,MATCH(Y$388,$H$388:$K$388,0))*HLOOKUP(Y$387,$J$384:$R$385,2)</f>
        <v>0</v>
      </c>
      <c r="Z405" s="1013" cm="1">
        <f t="array" ref="Z405">INDEX($H405:$K405,0,MATCH(Z$388,$H$388:$K$388,0))*HLOOKUP(Z$387,$J$384:$R$385,2)</f>
        <v>0</v>
      </c>
      <c r="AA405" s="1013" cm="1">
        <f t="array" ref="AA405">INDEX($H405:$K405,0,MATCH(AA$388,$H$388:$K$388,0))*HLOOKUP(AA$387,$J$384:$R$385,2)</f>
        <v>0</v>
      </c>
      <c r="AB405" s="1013" cm="1">
        <f t="array" ref="AB405">INDEX($H405:$K405,0,MATCH(AB$388,$H$388:$K$388,0))*HLOOKUP(AB$387,$J$384:$R$385,2)</f>
        <v>0</v>
      </c>
      <c r="AC405" s="1013" cm="1">
        <f t="array" ref="AC405">INDEX($H405:$K405,0,MATCH(AC$388,$H$388:$K$388,0))*HLOOKUP(AC$387,$J$384:$R$385,2)</f>
        <v>0</v>
      </c>
      <c r="AD405" s="1013" cm="1">
        <f t="array" ref="AD405">INDEX($H405:$K405,0,MATCH(AD$388,$H$388:$K$388,0))*HLOOKUP(AD$387,$J$384:$R$385,2)</f>
        <v>0</v>
      </c>
      <c r="AE405" s="1013" cm="1">
        <f t="array" ref="AE405">INDEX($H405:$K405,0,MATCH(AE$388,$H$388:$K$388,0))*HLOOKUP(AE$387,$J$384:$R$385,2)</f>
        <v>0</v>
      </c>
      <c r="AF405" s="1013" cm="1">
        <f t="array" ref="AF405">INDEX($H405:$K405,0,MATCH(AF$388,$H$388:$K$388,0))*HLOOKUP(AF$387,$J$384:$R$385,2)</f>
        <v>0</v>
      </c>
      <c r="AG405" s="1013" cm="1">
        <f t="array" ref="AG405">INDEX($H405:$K405,0,MATCH(AG$388,$H$388:$K$388,0))*HLOOKUP(AG$387,$J$384:$R$385,2)</f>
        <v>0</v>
      </c>
      <c r="AH405" s="1013" cm="1">
        <f t="array" ref="AH405">INDEX($H405:$K405,0,MATCH(AH$388,$H$388:$K$388,0))*HLOOKUP(AH$387,$J$384:$R$385,2)</f>
        <v>0</v>
      </c>
      <c r="AI405" s="1013" cm="1">
        <f t="array" ref="AI405">INDEX($H405:$K405,0,MATCH(AI$388,$H$388:$K$388,0))*HLOOKUP(AI$387,$J$384:$R$385,2)</f>
        <v>0</v>
      </c>
      <c r="AJ405" s="1013" cm="1">
        <f t="array" ref="AJ405">INDEX($H405:$K405,0,MATCH(AJ$388,$H$388:$K$388,0))*HLOOKUP(AJ$387,$J$384:$R$385,2)</f>
        <v>0</v>
      </c>
      <c r="AK405" s="1013" cm="1">
        <f t="array" ref="AK405">INDEX($H405:$K405,0,MATCH(AK$388,$H$388:$K$388,0))*HLOOKUP(AK$387,$J$384:$R$385,2)</f>
        <v>0</v>
      </c>
      <c r="AL405" s="1013" cm="1">
        <f t="array" ref="AL405">INDEX($H405:$K405,0,MATCH(AL$388,$H$388:$K$388,0))*HLOOKUP(AL$387,$J$384:$R$385,2)</f>
        <v>0</v>
      </c>
      <c r="AM405" s="1013" cm="1">
        <f t="array" ref="AM405">INDEX($H405:$K405,0,MATCH(AM$388,$H$388:$K$388,0))*HLOOKUP(AM$387,$J$384:$R$385,2)</f>
        <v>0</v>
      </c>
      <c r="AN405" s="1013" cm="1">
        <f t="array" ref="AN405">INDEX($H405:$K405,0,MATCH(AN$388,$H$388:$K$388,0))*HLOOKUP(AN$387,$J$384:$R$385,2)</f>
        <v>0</v>
      </c>
      <c r="AO405" s="1013" cm="1">
        <f t="array" ref="AO405">INDEX($H405:$K405,0,MATCH(AO$388,$H$388:$K$388,0))*HLOOKUP(AO$387,$J$384:$R$385,2)</f>
        <v>0</v>
      </c>
      <c r="AP405" s="1013" cm="1">
        <f t="array" ref="AP405">INDEX($H405:$K405,0,MATCH(AP$388,$H$388:$K$388,0))*HLOOKUP(AP$387,$J$384:$R$385,2)</f>
        <v>0</v>
      </c>
      <c r="AQ405" s="1013" cm="1">
        <f t="array" ref="AQ405">INDEX($H405:$K405,0,MATCH(AQ$388,$H$388:$K$388,0))*HLOOKUP(AQ$387,$J$384:$R$385,2)</f>
        <v>0</v>
      </c>
      <c r="AR405" s="1013" cm="1">
        <f t="array" ref="AR405">INDEX($H405:$K405,0,MATCH(AR$388,$H$388:$K$388,0))*HLOOKUP(AR$387,$J$384:$R$385,2)</f>
        <v>0</v>
      </c>
      <c r="AS405" s="1013" cm="1">
        <f t="array" ref="AS405">INDEX($H405:$K405,0,MATCH(AS$388,$H$388:$K$388,0))*HLOOKUP(AS$387,$J$384:$R$385,2)</f>
        <v>0</v>
      </c>
      <c r="AT405" s="1013" cm="1">
        <f t="array" ref="AT405">INDEX($H405:$K405,0,MATCH(AT$388,$H$388:$K$388,0))*HLOOKUP(AT$387,$J$384:$R$385,2)</f>
        <v>0</v>
      </c>
      <c r="AU405" s="1013"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5" t="str">
        <f t="shared" si="35"/>
        <v>YYBAAa</v>
      </c>
      <c r="H406" s="408">
        <v>0</v>
      </c>
      <c r="I406" s="408">
        <v>0</v>
      </c>
      <c r="J406" s="408">
        <v>0</v>
      </c>
      <c r="K406" s="408">
        <v>0</v>
      </c>
      <c r="L406" s="1013" cm="1">
        <f t="array" ref="L406">INDEX($H406:$K406,0,MATCH(L$388,$H$388:$K$388,0))*HLOOKUP(L$387,$J$384:$R$385,2)</f>
        <v>0</v>
      </c>
      <c r="M406" s="1013" cm="1">
        <f t="array" ref="M406">INDEX($H406:$K406,0,MATCH(M$388,$H$388:$K$388,0))*HLOOKUP(M$387,$J$384:$R$385,2)</f>
        <v>0</v>
      </c>
      <c r="N406" s="1013" cm="1">
        <f t="array" ref="N406">INDEX($H406:$K406,0,MATCH(N$388,$H$388:$K$388,0))*HLOOKUP(N$387,$J$384:$R$385,2)</f>
        <v>0</v>
      </c>
      <c r="O406" s="1013" cm="1">
        <f t="array" ref="O406">INDEX($H406:$K406,0,MATCH(O$388,$H$388:$K$388,0))*HLOOKUP(O$387,$J$384:$R$385,2)</f>
        <v>0</v>
      </c>
      <c r="P406" s="1013" cm="1">
        <f t="array" ref="P406">INDEX($H406:$K406,0,MATCH(P$388,$H$388:$K$388,0))*HLOOKUP(P$387,$J$384:$R$385,2)</f>
        <v>0</v>
      </c>
      <c r="Q406" s="1013" cm="1">
        <f t="array" ref="Q406">INDEX($H406:$K406,0,MATCH(Q$388,$H$388:$K$388,0))*HLOOKUP(Q$387,$J$384:$R$385,2)</f>
        <v>0</v>
      </c>
      <c r="R406" s="1013" cm="1">
        <f t="array" ref="R406">INDEX($H406:$K406,0,MATCH(R$388,$H$388:$K$388,0))*HLOOKUP(R$387,$J$384:$R$385,2)</f>
        <v>0</v>
      </c>
      <c r="S406" s="1013" cm="1">
        <f t="array" ref="S406">INDEX($H406:$K406,0,MATCH(S$388,$H$388:$K$388,0))*HLOOKUP(S$387,$J$384:$R$385,2)</f>
        <v>0</v>
      </c>
      <c r="T406" s="1013" cm="1">
        <f t="array" ref="T406">INDEX($H406:$K406,0,MATCH(T$388,$H$388:$K$388,0))*HLOOKUP(T$387,$J$384:$R$385,2)</f>
        <v>0</v>
      </c>
      <c r="U406" s="1013" cm="1">
        <f t="array" ref="U406">INDEX($H406:$K406,0,MATCH(U$388,$H$388:$K$388,0))*HLOOKUP(U$387,$J$384:$R$385,2)</f>
        <v>0</v>
      </c>
      <c r="V406" s="1013" cm="1">
        <f t="array" ref="V406">INDEX($H406:$K406,0,MATCH(V$388,$H$388:$K$388,0))*HLOOKUP(V$387,$J$384:$R$385,2)</f>
        <v>0</v>
      </c>
      <c r="W406" s="1013" cm="1">
        <f t="array" ref="W406">INDEX($H406:$K406,0,MATCH(W$388,$H$388:$K$388,0))*HLOOKUP(W$387,$J$384:$R$385,2)</f>
        <v>0</v>
      </c>
      <c r="X406" s="1013" cm="1">
        <f t="array" ref="X406">INDEX($H406:$K406,0,MATCH(X$388,$H$388:$K$388,0))*HLOOKUP(X$387,$J$384:$R$385,2)</f>
        <v>0</v>
      </c>
      <c r="Y406" s="1013" cm="1">
        <f t="array" ref="Y406">INDEX($H406:$K406,0,MATCH(Y$388,$H$388:$K$388,0))*HLOOKUP(Y$387,$J$384:$R$385,2)</f>
        <v>0</v>
      </c>
      <c r="Z406" s="1013" cm="1">
        <f t="array" ref="Z406">INDEX($H406:$K406,0,MATCH(Z$388,$H$388:$K$388,0))*HLOOKUP(Z$387,$J$384:$R$385,2)</f>
        <v>0</v>
      </c>
      <c r="AA406" s="1013" cm="1">
        <f t="array" ref="AA406">INDEX($H406:$K406,0,MATCH(AA$388,$H$388:$K$388,0))*HLOOKUP(AA$387,$J$384:$R$385,2)</f>
        <v>0</v>
      </c>
      <c r="AB406" s="1013" cm="1">
        <f t="array" ref="AB406">INDEX($H406:$K406,0,MATCH(AB$388,$H$388:$K$388,0))*HLOOKUP(AB$387,$J$384:$R$385,2)</f>
        <v>0</v>
      </c>
      <c r="AC406" s="1013" cm="1">
        <f t="array" ref="AC406">INDEX($H406:$K406,0,MATCH(AC$388,$H$388:$K$388,0))*HLOOKUP(AC$387,$J$384:$R$385,2)</f>
        <v>0</v>
      </c>
      <c r="AD406" s="1013" cm="1">
        <f t="array" ref="AD406">INDEX($H406:$K406,0,MATCH(AD$388,$H$388:$K$388,0))*HLOOKUP(AD$387,$J$384:$R$385,2)</f>
        <v>0</v>
      </c>
      <c r="AE406" s="1013" cm="1">
        <f t="array" ref="AE406">INDEX($H406:$K406,0,MATCH(AE$388,$H$388:$K$388,0))*HLOOKUP(AE$387,$J$384:$R$385,2)</f>
        <v>0</v>
      </c>
      <c r="AF406" s="1013" cm="1">
        <f t="array" ref="AF406">INDEX($H406:$K406,0,MATCH(AF$388,$H$388:$K$388,0))*HLOOKUP(AF$387,$J$384:$R$385,2)</f>
        <v>0</v>
      </c>
      <c r="AG406" s="1013" cm="1">
        <f t="array" ref="AG406">INDEX($H406:$K406,0,MATCH(AG$388,$H$388:$K$388,0))*HLOOKUP(AG$387,$J$384:$R$385,2)</f>
        <v>0</v>
      </c>
      <c r="AH406" s="1013" cm="1">
        <f t="array" ref="AH406">INDEX($H406:$K406,0,MATCH(AH$388,$H$388:$K$388,0))*HLOOKUP(AH$387,$J$384:$R$385,2)</f>
        <v>0</v>
      </c>
      <c r="AI406" s="1013" cm="1">
        <f t="array" ref="AI406">INDEX($H406:$K406,0,MATCH(AI$388,$H$388:$K$388,0))*HLOOKUP(AI$387,$J$384:$R$385,2)</f>
        <v>0</v>
      </c>
      <c r="AJ406" s="1013" cm="1">
        <f t="array" ref="AJ406">INDEX($H406:$K406,0,MATCH(AJ$388,$H$388:$K$388,0))*HLOOKUP(AJ$387,$J$384:$R$385,2)</f>
        <v>0</v>
      </c>
      <c r="AK406" s="1013" cm="1">
        <f t="array" ref="AK406">INDEX($H406:$K406,0,MATCH(AK$388,$H$388:$K$388,0))*HLOOKUP(AK$387,$J$384:$R$385,2)</f>
        <v>0</v>
      </c>
      <c r="AL406" s="1013" cm="1">
        <f t="array" ref="AL406">INDEX($H406:$K406,0,MATCH(AL$388,$H$388:$K$388,0))*HLOOKUP(AL$387,$J$384:$R$385,2)</f>
        <v>0</v>
      </c>
      <c r="AM406" s="1013" cm="1">
        <f t="array" ref="AM406">INDEX($H406:$K406,0,MATCH(AM$388,$H$388:$K$388,0))*HLOOKUP(AM$387,$J$384:$R$385,2)</f>
        <v>0</v>
      </c>
      <c r="AN406" s="1013" cm="1">
        <f t="array" ref="AN406">INDEX($H406:$K406,0,MATCH(AN$388,$H$388:$K$388,0))*HLOOKUP(AN$387,$J$384:$R$385,2)</f>
        <v>0</v>
      </c>
      <c r="AO406" s="1013" cm="1">
        <f t="array" ref="AO406">INDEX($H406:$K406,0,MATCH(AO$388,$H$388:$K$388,0))*HLOOKUP(AO$387,$J$384:$R$385,2)</f>
        <v>0</v>
      </c>
      <c r="AP406" s="1013" cm="1">
        <f t="array" ref="AP406">INDEX($H406:$K406,0,MATCH(AP$388,$H$388:$K$388,0))*HLOOKUP(AP$387,$J$384:$R$385,2)</f>
        <v>0</v>
      </c>
      <c r="AQ406" s="1013" cm="1">
        <f t="array" ref="AQ406">INDEX($H406:$K406,0,MATCH(AQ$388,$H$388:$K$388,0))*HLOOKUP(AQ$387,$J$384:$R$385,2)</f>
        <v>0</v>
      </c>
      <c r="AR406" s="1013" cm="1">
        <f t="array" ref="AR406">INDEX($H406:$K406,0,MATCH(AR$388,$H$388:$K$388,0))*HLOOKUP(AR$387,$J$384:$R$385,2)</f>
        <v>0</v>
      </c>
      <c r="AS406" s="1013" cm="1">
        <f t="array" ref="AS406">INDEX($H406:$K406,0,MATCH(AS$388,$H$388:$K$388,0))*HLOOKUP(AS$387,$J$384:$R$385,2)</f>
        <v>0</v>
      </c>
      <c r="AT406" s="1013" cm="1">
        <f t="array" ref="AT406">INDEX($H406:$K406,0,MATCH(AT$388,$H$388:$K$388,0))*HLOOKUP(AT$387,$J$384:$R$385,2)</f>
        <v>0</v>
      </c>
      <c r="AU406" s="1013"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5" t="str">
        <f t="shared" si="35"/>
        <v>YYAAAa</v>
      </c>
      <c r="H407" s="408">
        <v>0</v>
      </c>
      <c r="I407" s="408">
        <v>0</v>
      </c>
      <c r="J407" s="408">
        <v>0</v>
      </c>
      <c r="K407" s="408">
        <v>0</v>
      </c>
      <c r="L407" s="1013" cm="1">
        <f t="array" ref="L407">INDEX($H407:$K407,0,MATCH(L$388,$H$388:$K$388,0))*HLOOKUP(L$387,$J$384:$R$385,2)</f>
        <v>0</v>
      </c>
      <c r="M407" s="1013" cm="1">
        <f t="array" ref="M407">INDEX($H407:$K407,0,MATCH(M$388,$H$388:$K$388,0))*HLOOKUP(M$387,$J$384:$R$385,2)</f>
        <v>0</v>
      </c>
      <c r="N407" s="1013" cm="1">
        <f t="array" ref="N407">INDEX($H407:$K407,0,MATCH(N$388,$H$388:$K$388,0))*HLOOKUP(N$387,$J$384:$R$385,2)</f>
        <v>0</v>
      </c>
      <c r="O407" s="1013" cm="1">
        <f t="array" ref="O407">INDEX($H407:$K407,0,MATCH(O$388,$H$388:$K$388,0))*HLOOKUP(O$387,$J$384:$R$385,2)</f>
        <v>0</v>
      </c>
      <c r="P407" s="1013" cm="1">
        <f t="array" ref="P407">INDEX($H407:$K407,0,MATCH(P$388,$H$388:$K$388,0))*HLOOKUP(P$387,$J$384:$R$385,2)</f>
        <v>0</v>
      </c>
      <c r="Q407" s="1013" cm="1">
        <f t="array" ref="Q407">INDEX($H407:$K407,0,MATCH(Q$388,$H$388:$K$388,0))*HLOOKUP(Q$387,$J$384:$R$385,2)</f>
        <v>0</v>
      </c>
      <c r="R407" s="1013" cm="1">
        <f t="array" ref="R407">INDEX($H407:$K407,0,MATCH(R$388,$H$388:$K$388,0))*HLOOKUP(R$387,$J$384:$R$385,2)</f>
        <v>0</v>
      </c>
      <c r="S407" s="1013" cm="1">
        <f t="array" ref="S407">INDEX($H407:$K407,0,MATCH(S$388,$H$388:$K$388,0))*HLOOKUP(S$387,$J$384:$R$385,2)</f>
        <v>0</v>
      </c>
      <c r="T407" s="1013" cm="1">
        <f t="array" ref="T407">INDEX($H407:$K407,0,MATCH(T$388,$H$388:$K$388,0))*HLOOKUP(T$387,$J$384:$R$385,2)</f>
        <v>0</v>
      </c>
      <c r="U407" s="1013" cm="1">
        <f t="array" ref="U407">INDEX($H407:$K407,0,MATCH(U$388,$H$388:$K$388,0))*HLOOKUP(U$387,$J$384:$R$385,2)</f>
        <v>0</v>
      </c>
      <c r="V407" s="1013" cm="1">
        <f t="array" ref="V407">INDEX($H407:$K407,0,MATCH(V$388,$H$388:$K$388,0))*HLOOKUP(V$387,$J$384:$R$385,2)</f>
        <v>0</v>
      </c>
      <c r="W407" s="1013" cm="1">
        <f t="array" ref="W407">INDEX($H407:$K407,0,MATCH(W$388,$H$388:$K$388,0))*HLOOKUP(W$387,$J$384:$R$385,2)</f>
        <v>0</v>
      </c>
      <c r="X407" s="1013" cm="1">
        <f t="array" ref="X407">INDEX($H407:$K407,0,MATCH(X$388,$H$388:$K$388,0))*HLOOKUP(X$387,$J$384:$R$385,2)</f>
        <v>0</v>
      </c>
      <c r="Y407" s="1013" cm="1">
        <f t="array" ref="Y407">INDEX($H407:$K407,0,MATCH(Y$388,$H$388:$K$388,0))*HLOOKUP(Y$387,$J$384:$R$385,2)</f>
        <v>0</v>
      </c>
      <c r="Z407" s="1013" cm="1">
        <f t="array" ref="Z407">INDEX($H407:$K407,0,MATCH(Z$388,$H$388:$K$388,0))*HLOOKUP(Z$387,$J$384:$R$385,2)</f>
        <v>0</v>
      </c>
      <c r="AA407" s="1013" cm="1">
        <f t="array" ref="AA407">INDEX($H407:$K407,0,MATCH(AA$388,$H$388:$K$388,0))*HLOOKUP(AA$387,$J$384:$R$385,2)</f>
        <v>0</v>
      </c>
      <c r="AB407" s="1013" cm="1">
        <f t="array" ref="AB407">INDEX($H407:$K407,0,MATCH(AB$388,$H$388:$K$388,0))*HLOOKUP(AB$387,$J$384:$R$385,2)</f>
        <v>0</v>
      </c>
      <c r="AC407" s="1013" cm="1">
        <f t="array" ref="AC407">INDEX($H407:$K407,0,MATCH(AC$388,$H$388:$K$388,0))*HLOOKUP(AC$387,$J$384:$R$385,2)</f>
        <v>0</v>
      </c>
      <c r="AD407" s="1013" cm="1">
        <f t="array" ref="AD407">INDEX($H407:$K407,0,MATCH(AD$388,$H$388:$K$388,0))*HLOOKUP(AD$387,$J$384:$R$385,2)</f>
        <v>0</v>
      </c>
      <c r="AE407" s="1013" cm="1">
        <f t="array" ref="AE407">INDEX($H407:$K407,0,MATCH(AE$388,$H$388:$K$388,0))*HLOOKUP(AE$387,$J$384:$R$385,2)</f>
        <v>0</v>
      </c>
      <c r="AF407" s="1013" cm="1">
        <f t="array" ref="AF407">INDEX($H407:$K407,0,MATCH(AF$388,$H$388:$K$388,0))*HLOOKUP(AF$387,$J$384:$R$385,2)</f>
        <v>0</v>
      </c>
      <c r="AG407" s="1013" cm="1">
        <f t="array" ref="AG407">INDEX($H407:$K407,0,MATCH(AG$388,$H$388:$K$388,0))*HLOOKUP(AG$387,$J$384:$R$385,2)</f>
        <v>0</v>
      </c>
      <c r="AH407" s="1013" cm="1">
        <f t="array" ref="AH407">INDEX($H407:$K407,0,MATCH(AH$388,$H$388:$K$388,0))*HLOOKUP(AH$387,$J$384:$R$385,2)</f>
        <v>0</v>
      </c>
      <c r="AI407" s="1013" cm="1">
        <f t="array" ref="AI407">INDEX($H407:$K407,0,MATCH(AI$388,$H$388:$K$388,0))*HLOOKUP(AI$387,$J$384:$R$385,2)</f>
        <v>0</v>
      </c>
      <c r="AJ407" s="1013" cm="1">
        <f t="array" ref="AJ407">INDEX($H407:$K407,0,MATCH(AJ$388,$H$388:$K$388,0))*HLOOKUP(AJ$387,$J$384:$R$385,2)</f>
        <v>0</v>
      </c>
      <c r="AK407" s="1013" cm="1">
        <f t="array" ref="AK407">INDEX($H407:$K407,0,MATCH(AK$388,$H$388:$K$388,0))*HLOOKUP(AK$387,$J$384:$R$385,2)</f>
        <v>0</v>
      </c>
      <c r="AL407" s="1013" cm="1">
        <f t="array" ref="AL407">INDEX($H407:$K407,0,MATCH(AL$388,$H$388:$K$388,0))*HLOOKUP(AL$387,$J$384:$R$385,2)</f>
        <v>0</v>
      </c>
      <c r="AM407" s="1013" cm="1">
        <f t="array" ref="AM407">INDEX($H407:$K407,0,MATCH(AM$388,$H$388:$K$388,0))*HLOOKUP(AM$387,$J$384:$R$385,2)</f>
        <v>0</v>
      </c>
      <c r="AN407" s="1013" cm="1">
        <f t="array" ref="AN407">INDEX($H407:$K407,0,MATCH(AN$388,$H$388:$K$388,0))*HLOOKUP(AN$387,$J$384:$R$385,2)</f>
        <v>0</v>
      </c>
      <c r="AO407" s="1013" cm="1">
        <f t="array" ref="AO407">INDEX($H407:$K407,0,MATCH(AO$388,$H$388:$K$388,0))*HLOOKUP(AO$387,$J$384:$R$385,2)</f>
        <v>0</v>
      </c>
      <c r="AP407" s="1013" cm="1">
        <f t="array" ref="AP407">INDEX($H407:$K407,0,MATCH(AP$388,$H$388:$K$388,0))*HLOOKUP(AP$387,$J$384:$R$385,2)</f>
        <v>0</v>
      </c>
      <c r="AQ407" s="1013" cm="1">
        <f t="array" ref="AQ407">INDEX($H407:$K407,0,MATCH(AQ$388,$H$388:$K$388,0))*HLOOKUP(AQ$387,$J$384:$R$385,2)</f>
        <v>0</v>
      </c>
      <c r="AR407" s="1013" cm="1">
        <f t="array" ref="AR407">INDEX($H407:$K407,0,MATCH(AR$388,$H$388:$K$388,0))*HLOOKUP(AR$387,$J$384:$R$385,2)</f>
        <v>0</v>
      </c>
      <c r="AS407" s="1013" cm="1">
        <f t="array" ref="AS407">INDEX($H407:$K407,0,MATCH(AS$388,$H$388:$K$388,0))*HLOOKUP(AS$387,$J$384:$R$385,2)</f>
        <v>0</v>
      </c>
      <c r="AT407" s="1013" cm="1">
        <f t="array" ref="AT407">INDEX($H407:$K407,0,MATCH(AT$388,$H$388:$K$388,0))*HLOOKUP(AT$387,$J$384:$R$385,2)</f>
        <v>0</v>
      </c>
      <c r="AU407" s="1013"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5" t="str">
        <f t="shared" si="35"/>
        <v>YAAAAa</v>
      </c>
      <c r="H408" s="408">
        <v>0</v>
      </c>
      <c r="I408" s="408">
        <v>0</v>
      </c>
      <c r="J408" s="408">
        <v>0</v>
      </c>
      <c r="K408" s="408">
        <v>0</v>
      </c>
      <c r="L408" s="1013" cm="1">
        <f t="array" ref="L408">INDEX($H408:$K408,0,MATCH(L$388,$H$388:$K$388,0))*HLOOKUP(L$387,$J$384:$R$385,2)</f>
        <v>0</v>
      </c>
      <c r="M408" s="1013" cm="1">
        <f t="array" ref="M408">INDEX($H408:$K408,0,MATCH(M$388,$H$388:$K$388,0))*HLOOKUP(M$387,$J$384:$R$385,2)</f>
        <v>0</v>
      </c>
      <c r="N408" s="1013" cm="1">
        <f t="array" ref="N408">INDEX($H408:$K408,0,MATCH(N$388,$H$388:$K$388,0))*HLOOKUP(N$387,$J$384:$R$385,2)</f>
        <v>0</v>
      </c>
      <c r="O408" s="1013" cm="1">
        <f t="array" ref="O408">INDEX($H408:$K408,0,MATCH(O$388,$H$388:$K$388,0))*HLOOKUP(O$387,$J$384:$R$385,2)</f>
        <v>0</v>
      </c>
      <c r="P408" s="1013" cm="1">
        <f t="array" ref="P408">INDEX($H408:$K408,0,MATCH(P$388,$H$388:$K$388,0))*HLOOKUP(P$387,$J$384:$R$385,2)</f>
        <v>0</v>
      </c>
      <c r="Q408" s="1013" cm="1">
        <f t="array" ref="Q408">INDEX($H408:$K408,0,MATCH(Q$388,$H$388:$K$388,0))*HLOOKUP(Q$387,$J$384:$R$385,2)</f>
        <v>0</v>
      </c>
      <c r="R408" s="1013" cm="1">
        <f t="array" ref="R408">INDEX($H408:$K408,0,MATCH(R$388,$H$388:$K$388,0))*HLOOKUP(R$387,$J$384:$R$385,2)</f>
        <v>0</v>
      </c>
      <c r="S408" s="1013" cm="1">
        <f t="array" ref="S408">INDEX($H408:$K408,0,MATCH(S$388,$H$388:$K$388,0))*HLOOKUP(S$387,$J$384:$R$385,2)</f>
        <v>0</v>
      </c>
      <c r="T408" s="1013" cm="1">
        <f t="array" ref="T408">INDEX($H408:$K408,0,MATCH(T$388,$H$388:$K$388,0))*HLOOKUP(T$387,$J$384:$R$385,2)</f>
        <v>0</v>
      </c>
      <c r="U408" s="1013" cm="1">
        <f t="array" ref="U408">INDEX($H408:$K408,0,MATCH(U$388,$H$388:$K$388,0))*HLOOKUP(U$387,$J$384:$R$385,2)</f>
        <v>0</v>
      </c>
      <c r="V408" s="1013" cm="1">
        <f t="array" ref="V408">INDEX($H408:$K408,0,MATCH(V$388,$H$388:$K$388,0))*HLOOKUP(V$387,$J$384:$R$385,2)</f>
        <v>0</v>
      </c>
      <c r="W408" s="1013" cm="1">
        <f t="array" ref="W408">INDEX($H408:$K408,0,MATCH(W$388,$H$388:$K$388,0))*HLOOKUP(W$387,$J$384:$R$385,2)</f>
        <v>0</v>
      </c>
      <c r="X408" s="1013" cm="1">
        <f t="array" ref="X408">INDEX($H408:$K408,0,MATCH(X$388,$H$388:$K$388,0))*HLOOKUP(X$387,$J$384:$R$385,2)</f>
        <v>0</v>
      </c>
      <c r="Y408" s="1013" cm="1">
        <f t="array" ref="Y408">INDEX($H408:$K408,0,MATCH(Y$388,$H$388:$K$388,0))*HLOOKUP(Y$387,$J$384:$R$385,2)</f>
        <v>0</v>
      </c>
      <c r="Z408" s="1013" cm="1">
        <f t="array" ref="Z408">INDEX($H408:$K408,0,MATCH(Z$388,$H$388:$K$388,0))*HLOOKUP(Z$387,$J$384:$R$385,2)</f>
        <v>0</v>
      </c>
      <c r="AA408" s="1013" cm="1">
        <f t="array" ref="AA408">INDEX($H408:$K408,0,MATCH(AA$388,$H$388:$K$388,0))*HLOOKUP(AA$387,$J$384:$R$385,2)</f>
        <v>0</v>
      </c>
      <c r="AB408" s="1013" cm="1">
        <f t="array" ref="AB408">INDEX($H408:$K408,0,MATCH(AB$388,$H$388:$K$388,0))*HLOOKUP(AB$387,$J$384:$R$385,2)</f>
        <v>0</v>
      </c>
      <c r="AC408" s="1013" cm="1">
        <f t="array" ref="AC408">INDEX($H408:$K408,0,MATCH(AC$388,$H$388:$K$388,0))*HLOOKUP(AC$387,$J$384:$R$385,2)</f>
        <v>0</v>
      </c>
      <c r="AD408" s="1013" cm="1">
        <f t="array" ref="AD408">INDEX($H408:$K408,0,MATCH(AD$388,$H$388:$K$388,0))*HLOOKUP(AD$387,$J$384:$R$385,2)</f>
        <v>0</v>
      </c>
      <c r="AE408" s="1013" cm="1">
        <f t="array" ref="AE408">INDEX($H408:$K408,0,MATCH(AE$388,$H$388:$K$388,0))*HLOOKUP(AE$387,$J$384:$R$385,2)</f>
        <v>0</v>
      </c>
      <c r="AF408" s="1013" cm="1">
        <f t="array" ref="AF408">INDEX($H408:$K408,0,MATCH(AF$388,$H$388:$K$388,0))*HLOOKUP(AF$387,$J$384:$R$385,2)</f>
        <v>0</v>
      </c>
      <c r="AG408" s="1013" cm="1">
        <f t="array" ref="AG408">INDEX($H408:$K408,0,MATCH(AG$388,$H$388:$K$388,0))*HLOOKUP(AG$387,$J$384:$R$385,2)</f>
        <v>0</v>
      </c>
      <c r="AH408" s="1013" cm="1">
        <f t="array" ref="AH408">INDEX($H408:$K408,0,MATCH(AH$388,$H$388:$K$388,0))*HLOOKUP(AH$387,$J$384:$R$385,2)</f>
        <v>0</v>
      </c>
      <c r="AI408" s="1013" cm="1">
        <f t="array" ref="AI408">INDEX($H408:$K408,0,MATCH(AI$388,$H$388:$K$388,0))*HLOOKUP(AI$387,$J$384:$R$385,2)</f>
        <v>0</v>
      </c>
      <c r="AJ408" s="1013" cm="1">
        <f t="array" ref="AJ408">INDEX($H408:$K408,0,MATCH(AJ$388,$H$388:$K$388,0))*HLOOKUP(AJ$387,$J$384:$R$385,2)</f>
        <v>0</v>
      </c>
      <c r="AK408" s="1013" cm="1">
        <f t="array" ref="AK408">INDEX($H408:$K408,0,MATCH(AK$388,$H$388:$K$388,0))*HLOOKUP(AK$387,$J$384:$R$385,2)</f>
        <v>0</v>
      </c>
      <c r="AL408" s="1013" cm="1">
        <f t="array" ref="AL408">INDEX($H408:$K408,0,MATCH(AL$388,$H$388:$K$388,0))*HLOOKUP(AL$387,$J$384:$R$385,2)</f>
        <v>0</v>
      </c>
      <c r="AM408" s="1013" cm="1">
        <f t="array" ref="AM408">INDEX($H408:$K408,0,MATCH(AM$388,$H$388:$K$388,0))*HLOOKUP(AM$387,$J$384:$R$385,2)</f>
        <v>0</v>
      </c>
      <c r="AN408" s="1013" cm="1">
        <f t="array" ref="AN408">INDEX($H408:$K408,0,MATCH(AN$388,$H$388:$K$388,0))*HLOOKUP(AN$387,$J$384:$R$385,2)</f>
        <v>0</v>
      </c>
      <c r="AO408" s="1013" cm="1">
        <f t="array" ref="AO408">INDEX($H408:$K408,0,MATCH(AO$388,$H$388:$K$388,0))*HLOOKUP(AO$387,$J$384:$R$385,2)</f>
        <v>0</v>
      </c>
      <c r="AP408" s="1013" cm="1">
        <f t="array" ref="AP408">INDEX($H408:$K408,0,MATCH(AP$388,$H$388:$K$388,0))*HLOOKUP(AP$387,$J$384:$R$385,2)</f>
        <v>0</v>
      </c>
      <c r="AQ408" s="1013" cm="1">
        <f t="array" ref="AQ408">INDEX($H408:$K408,0,MATCH(AQ$388,$H$388:$K$388,0))*HLOOKUP(AQ$387,$J$384:$R$385,2)</f>
        <v>0</v>
      </c>
      <c r="AR408" s="1013" cm="1">
        <f t="array" ref="AR408">INDEX($H408:$K408,0,MATCH(AR$388,$H$388:$K$388,0))*HLOOKUP(AR$387,$J$384:$R$385,2)</f>
        <v>0</v>
      </c>
      <c r="AS408" s="1013" cm="1">
        <f t="array" ref="AS408">INDEX($H408:$K408,0,MATCH(AS$388,$H$388:$K$388,0))*HLOOKUP(AS$387,$J$384:$R$385,2)</f>
        <v>0</v>
      </c>
      <c r="AT408" s="1013" cm="1">
        <f t="array" ref="AT408">INDEX($H408:$K408,0,MATCH(AT$388,$H$388:$K$388,0))*HLOOKUP(AT$387,$J$384:$R$385,2)</f>
        <v>0</v>
      </c>
      <c r="AU408" s="1013"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5" t="str">
        <f t="shared" si="35"/>
        <v>YYWNWl</v>
      </c>
      <c r="H409" s="350">
        <v>0</v>
      </c>
      <c r="I409" s="350">
        <v>0</v>
      </c>
      <c r="J409" s="350">
        <v>0</v>
      </c>
      <c r="K409" s="350">
        <v>0</v>
      </c>
      <c r="L409" s="1013" cm="1">
        <f t="array" ref="L409">INDEX($H409:$K409,0,MATCH(L$388,$H$388:$K$388,0))*HLOOKUP(L$387,$J$384:$R$385,2)</f>
        <v>0</v>
      </c>
      <c r="M409" s="1013" cm="1">
        <f t="array" ref="M409">INDEX($H409:$K409,0,MATCH(M$388,$H$388:$K$388,0))*HLOOKUP(M$387,$J$384:$R$385,2)</f>
        <v>0</v>
      </c>
      <c r="N409" s="1013" cm="1">
        <f t="array" ref="N409">INDEX($H409:$K409,0,MATCH(N$388,$H$388:$K$388,0))*HLOOKUP(N$387,$J$384:$R$385,2)</f>
        <v>0</v>
      </c>
      <c r="O409" s="1013" cm="1">
        <f t="array" ref="O409">INDEX($H409:$K409,0,MATCH(O$388,$H$388:$K$388,0))*HLOOKUP(O$387,$J$384:$R$385,2)</f>
        <v>0</v>
      </c>
      <c r="P409" s="1013" cm="1">
        <f t="array" ref="P409">INDEX($H409:$K409,0,MATCH(P$388,$H$388:$K$388,0))*HLOOKUP(P$387,$J$384:$R$385,2)</f>
        <v>0</v>
      </c>
      <c r="Q409" s="1013" cm="1">
        <f t="array" ref="Q409">INDEX($H409:$K409,0,MATCH(Q$388,$H$388:$K$388,0))*HLOOKUP(Q$387,$J$384:$R$385,2)</f>
        <v>0</v>
      </c>
      <c r="R409" s="1013" cm="1">
        <f t="array" ref="R409">INDEX($H409:$K409,0,MATCH(R$388,$H$388:$K$388,0))*HLOOKUP(R$387,$J$384:$R$385,2)</f>
        <v>0</v>
      </c>
      <c r="S409" s="1013" cm="1">
        <f t="array" ref="S409">INDEX($H409:$K409,0,MATCH(S$388,$H$388:$K$388,0))*HLOOKUP(S$387,$J$384:$R$385,2)</f>
        <v>0</v>
      </c>
      <c r="T409" s="1013" cm="1">
        <f t="array" ref="T409">INDEX($H409:$K409,0,MATCH(T$388,$H$388:$K$388,0))*HLOOKUP(T$387,$J$384:$R$385,2)</f>
        <v>0</v>
      </c>
      <c r="U409" s="1013" cm="1">
        <f t="array" ref="U409">INDEX($H409:$K409,0,MATCH(U$388,$H$388:$K$388,0))*HLOOKUP(U$387,$J$384:$R$385,2)</f>
        <v>0</v>
      </c>
      <c r="V409" s="1013" cm="1">
        <f t="array" ref="V409">INDEX($H409:$K409,0,MATCH(V$388,$H$388:$K$388,0))*HLOOKUP(V$387,$J$384:$R$385,2)</f>
        <v>0</v>
      </c>
      <c r="W409" s="1013" cm="1">
        <f t="array" ref="W409">INDEX($H409:$K409,0,MATCH(W$388,$H$388:$K$388,0))*HLOOKUP(W$387,$J$384:$R$385,2)</f>
        <v>0</v>
      </c>
      <c r="X409" s="1013" cm="1">
        <f t="array" ref="X409">INDEX($H409:$K409,0,MATCH(X$388,$H$388:$K$388,0))*HLOOKUP(X$387,$J$384:$R$385,2)</f>
        <v>0</v>
      </c>
      <c r="Y409" s="1013" cm="1">
        <f t="array" ref="Y409">INDEX($H409:$K409,0,MATCH(Y$388,$H$388:$K$388,0))*HLOOKUP(Y$387,$J$384:$R$385,2)</f>
        <v>0</v>
      </c>
      <c r="Z409" s="1013" cm="1">
        <f t="array" ref="Z409">INDEX($H409:$K409,0,MATCH(Z$388,$H$388:$K$388,0))*HLOOKUP(Z$387,$J$384:$R$385,2)</f>
        <v>0</v>
      </c>
      <c r="AA409" s="1013" cm="1">
        <f t="array" ref="AA409">INDEX($H409:$K409,0,MATCH(AA$388,$H$388:$K$388,0))*HLOOKUP(AA$387,$J$384:$R$385,2)</f>
        <v>0</v>
      </c>
      <c r="AB409" s="1013" cm="1">
        <f t="array" ref="AB409">INDEX($H409:$K409,0,MATCH(AB$388,$H$388:$K$388,0))*HLOOKUP(AB$387,$J$384:$R$385,2)</f>
        <v>0</v>
      </c>
      <c r="AC409" s="1013" cm="1">
        <f t="array" ref="AC409">INDEX($H409:$K409,0,MATCH(AC$388,$H$388:$K$388,0))*HLOOKUP(AC$387,$J$384:$R$385,2)</f>
        <v>0</v>
      </c>
      <c r="AD409" s="1013" cm="1">
        <f t="array" ref="AD409">INDEX($H409:$K409,0,MATCH(AD$388,$H$388:$K$388,0))*HLOOKUP(AD$387,$J$384:$R$385,2)</f>
        <v>0</v>
      </c>
      <c r="AE409" s="1013" cm="1">
        <f t="array" ref="AE409">INDEX($H409:$K409,0,MATCH(AE$388,$H$388:$K$388,0))*HLOOKUP(AE$387,$J$384:$R$385,2)</f>
        <v>0</v>
      </c>
      <c r="AF409" s="1013" cm="1">
        <f t="array" ref="AF409">INDEX($H409:$K409,0,MATCH(AF$388,$H$388:$K$388,0))*HLOOKUP(AF$387,$J$384:$R$385,2)</f>
        <v>0</v>
      </c>
      <c r="AG409" s="1013" cm="1">
        <f t="array" ref="AG409">INDEX($H409:$K409,0,MATCH(AG$388,$H$388:$K$388,0))*HLOOKUP(AG$387,$J$384:$R$385,2)</f>
        <v>0</v>
      </c>
      <c r="AH409" s="1013" cm="1">
        <f t="array" ref="AH409">INDEX($H409:$K409,0,MATCH(AH$388,$H$388:$K$388,0))*HLOOKUP(AH$387,$J$384:$R$385,2)</f>
        <v>0</v>
      </c>
      <c r="AI409" s="1013" cm="1">
        <f t="array" ref="AI409">INDEX($H409:$K409,0,MATCH(AI$388,$H$388:$K$388,0))*HLOOKUP(AI$387,$J$384:$R$385,2)</f>
        <v>0</v>
      </c>
      <c r="AJ409" s="1013" cm="1">
        <f t="array" ref="AJ409">INDEX($H409:$K409,0,MATCH(AJ$388,$H$388:$K$388,0))*HLOOKUP(AJ$387,$J$384:$R$385,2)</f>
        <v>0</v>
      </c>
      <c r="AK409" s="1013" cm="1">
        <f t="array" ref="AK409">INDEX($H409:$K409,0,MATCH(AK$388,$H$388:$K$388,0))*HLOOKUP(AK$387,$J$384:$R$385,2)</f>
        <v>0</v>
      </c>
      <c r="AL409" s="1013" cm="1">
        <f t="array" ref="AL409">INDEX($H409:$K409,0,MATCH(AL$388,$H$388:$K$388,0))*HLOOKUP(AL$387,$J$384:$R$385,2)</f>
        <v>0</v>
      </c>
      <c r="AM409" s="1013" cm="1">
        <f t="array" ref="AM409">INDEX($H409:$K409,0,MATCH(AM$388,$H$388:$K$388,0))*HLOOKUP(AM$387,$J$384:$R$385,2)</f>
        <v>0</v>
      </c>
      <c r="AN409" s="1013" cm="1">
        <f t="array" ref="AN409">INDEX($H409:$K409,0,MATCH(AN$388,$H$388:$K$388,0))*HLOOKUP(AN$387,$J$384:$R$385,2)</f>
        <v>0</v>
      </c>
      <c r="AO409" s="1013" cm="1">
        <f t="array" ref="AO409">INDEX($H409:$K409,0,MATCH(AO$388,$H$388:$K$388,0))*HLOOKUP(AO$387,$J$384:$R$385,2)</f>
        <v>0</v>
      </c>
      <c r="AP409" s="1013" cm="1">
        <f t="array" ref="AP409">INDEX($H409:$K409,0,MATCH(AP$388,$H$388:$K$388,0))*HLOOKUP(AP$387,$J$384:$R$385,2)</f>
        <v>0</v>
      </c>
      <c r="AQ409" s="1013" cm="1">
        <f t="array" ref="AQ409">INDEX($H409:$K409,0,MATCH(AQ$388,$H$388:$K$388,0))*HLOOKUP(AQ$387,$J$384:$R$385,2)</f>
        <v>0</v>
      </c>
      <c r="AR409" s="1013" cm="1">
        <f t="array" ref="AR409">INDEX($H409:$K409,0,MATCH(AR$388,$H$388:$K$388,0))*HLOOKUP(AR$387,$J$384:$R$385,2)</f>
        <v>0</v>
      </c>
      <c r="AS409" s="1013" cm="1">
        <f t="array" ref="AS409">INDEX($H409:$K409,0,MATCH(AS$388,$H$388:$K$388,0))*HLOOKUP(AS$387,$J$384:$R$385,2)</f>
        <v>0</v>
      </c>
      <c r="AT409" s="1013" cm="1">
        <f t="array" ref="AT409">INDEX($H409:$K409,0,MATCH(AT$388,$H$388:$K$388,0))*HLOOKUP(AT$387,$J$384:$R$385,2)</f>
        <v>0</v>
      </c>
      <c r="AU409" s="1013"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5" t="str">
        <f t="shared" si="35"/>
        <v>YYLWNw</v>
      </c>
      <c r="H410" s="350">
        <v>40</v>
      </c>
      <c r="I410" s="350">
        <v>40</v>
      </c>
      <c r="J410" s="350">
        <v>0</v>
      </c>
      <c r="K410" s="350">
        <v>0</v>
      </c>
      <c r="L410" s="1013" cm="1">
        <f t="array" ref="L410">INDEX($H410:$K410,0,MATCH(L$388,$H$388:$K$388,0))*HLOOKUP(L$387,$J$384:$R$385,2)</f>
        <v>40</v>
      </c>
      <c r="M410" s="1013" cm="1">
        <f t="array" ref="M410">INDEX($H410:$K410,0,MATCH(M$388,$H$388:$K$388,0))*HLOOKUP(M$387,$J$384:$R$385,2)</f>
        <v>40</v>
      </c>
      <c r="N410" s="1013" cm="1">
        <f t="array" ref="N410">INDEX($H410:$K410,0,MATCH(N$388,$H$388:$K$388,0))*HLOOKUP(N$387,$J$384:$R$385,2)</f>
        <v>0</v>
      </c>
      <c r="O410" s="1013" cm="1">
        <f t="array" ref="O410">INDEX($H410:$K410,0,MATCH(O$388,$H$388:$K$388,0))*HLOOKUP(O$387,$J$384:$R$385,2)</f>
        <v>0</v>
      </c>
      <c r="P410" s="1013" cm="1">
        <f t="array" ref="P410">INDEX($H410:$K410,0,MATCH(P$388,$H$388:$K$388,0))*HLOOKUP(P$387,$J$384:$R$385,2)</f>
        <v>40</v>
      </c>
      <c r="Q410" s="1013" cm="1">
        <f t="array" ref="Q410">INDEX($H410:$K410,0,MATCH(Q$388,$H$388:$K$388,0))*HLOOKUP(Q$387,$J$384:$R$385,2)</f>
        <v>40</v>
      </c>
      <c r="R410" s="1013" cm="1">
        <f t="array" ref="R410">INDEX($H410:$K410,0,MATCH(R$388,$H$388:$K$388,0))*HLOOKUP(R$387,$J$384:$R$385,2)</f>
        <v>0</v>
      </c>
      <c r="S410" s="1013" cm="1">
        <f t="array" ref="S410">INDEX($H410:$K410,0,MATCH(S$388,$H$388:$K$388,0))*HLOOKUP(S$387,$J$384:$R$385,2)</f>
        <v>0</v>
      </c>
      <c r="T410" s="1013" cm="1">
        <f t="array" ref="T410">INDEX($H410:$K410,0,MATCH(T$388,$H$388:$K$388,0))*HLOOKUP(T$387,$J$384:$R$385,2)</f>
        <v>40</v>
      </c>
      <c r="U410" s="1013" cm="1">
        <f t="array" ref="U410">INDEX($H410:$K410,0,MATCH(U$388,$H$388:$K$388,0))*HLOOKUP(U$387,$J$384:$R$385,2)</f>
        <v>40</v>
      </c>
      <c r="V410" s="1013" cm="1">
        <f t="array" ref="V410">INDEX($H410:$K410,0,MATCH(V$388,$H$388:$K$388,0))*HLOOKUP(V$387,$J$384:$R$385,2)</f>
        <v>0</v>
      </c>
      <c r="W410" s="1013" cm="1">
        <f t="array" ref="W410">INDEX($H410:$K410,0,MATCH(W$388,$H$388:$K$388,0))*HLOOKUP(W$387,$J$384:$R$385,2)</f>
        <v>0</v>
      </c>
      <c r="X410" s="1013" cm="1">
        <f t="array" ref="X410">INDEX($H410:$K410,0,MATCH(X$388,$H$388:$K$388,0))*HLOOKUP(X$387,$J$384:$R$385,2)</f>
        <v>40</v>
      </c>
      <c r="Y410" s="1013" cm="1">
        <f t="array" ref="Y410">INDEX($H410:$K410,0,MATCH(Y$388,$H$388:$K$388,0))*HLOOKUP(Y$387,$J$384:$R$385,2)</f>
        <v>40</v>
      </c>
      <c r="Z410" s="1013" cm="1">
        <f t="array" ref="Z410">INDEX($H410:$K410,0,MATCH(Z$388,$H$388:$K$388,0))*HLOOKUP(Z$387,$J$384:$R$385,2)</f>
        <v>0</v>
      </c>
      <c r="AA410" s="1013" cm="1">
        <f t="array" ref="AA410">INDEX($H410:$K410,0,MATCH(AA$388,$H$388:$K$388,0))*HLOOKUP(AA$387,$J$384:$R$385,2)</f>
        <v>0</v>
      </c>
      <c r="AB410" s="1013" cm="1">
        <f t="array" ref="AB410">INDEX($H410:$K410,0,MATCH(AB$388,$H$388:$K$388,0))*HLOOKUP(AB$387,$J$384:$R$385,2)</f>
        <v>40</v>
      </c>
      <c r="AC410" s="1013" cm="1">
        <f t="array" ref="AC410">INDEX($H410:$K410,0,MATCH(AC$388,$H$388:$K$388,0))*HLOOKUP(AC$387,$J$384:$R$385,2)</f>
        <v>40</v>
      </c>
      <c r="AD410" s="1013" cm="1">
        <f t="array" ref="AD410">INDEX($H410:$K410,0,MATCH(AD$388,$H$388:$K$388,0))*HLOOKUP(AD$387,$J$384:$R$385,2)</f>
        <v>0</v>
      </c>
      <c r="AE410" s="1013" cm="1">
        <f t="array" ref="AE410">INDEX($H410:$K410,0,MATCH(AE$388,$H$388:$K$388,0))*HLOOKUP(AE$387,$J$384:$R$385,2)</f>
        <v>0</v>
      </c>
      <c r="AF410" s="1013" cm="1">
        <f t="array" ref="AF410">INDEX($H410:$K410,0,MATCH(AF$388,$H$388:$K$388,0))*HLOOKUP(AF$387,$J$384:$R$385,2)</f>
        <v>40</v>
      </c>
      <c r="AG410" s="1013" cm="1">
        <f t="array" ref="AG410">INDEX($H410:$K410,0,MATCH(AG$388,$H$388:$K$388,0))*HLOOKUP(AG$387,$J$384:$R$385,2)</f>
        <v>40</v>
      </c>
      <c r="AH410" s="1013" cm="1">
        <f t="array" ref="AH410">INDEX($H410:$K410,0,MATCH(AH$388,$H$388:$K$388,0))*HLOOKUP(AH$387,$J$384:$R$385,2)</f>
        <v>0</v>
      </c>
      <c r="AI410" s="1013" cm="1">
        <f t="array" ref="AI410">INDEX($H410:$K410,0,MATCH(AI$388,$H$388:$K$388,0))*HLOOKUP(AI$387,$J$384:$R$385,2)</f>
        <v>0</v>
      </c>
      <c r="AJ410" s="1013" cm="1">
        <f t="array" ref="AJ410">INDEX($H410:$K410,0,MATCH(AJ$388,$H$388:$K$388,0))*HLOOKUP(AJ$387,$J$384:$R$385,2)</f>
        <v>40</v>
      </c>
      <c r="AK410" s="1013" cm="1">
        <f t="array" ref="AK410">INDEX($H410:$K410,0,MATCH(AK$388,$H$388:$K$388,0))*HLOOKUP(AK$387,$J$384:$R$385,2)</f>
        <v>40</v>
      </c>
      <c r="AL410" s="1013" cm="1">
        <f t="array" ref="AL410">INDEX($H410:$K410,0,MATCH(AL$388,$H$388:$K$388,0))*HLOOKUP(AL$387,$J$384:$R$385,2)</f>
        <v>0</v>
      </c>
      <c r="AM410" s="1013" cm="1">
        <f t="array" ref="AM410">INDEX($H410:$K410,0,MATCH(AM$388,$H$388:$K$388,0))*HLOOKUP(AM$387,$J$384:$R$385,2)</f>
        <v>0</v>
      </c>
      <c r="AN410" s="1013" cm="1">
        <f t="array" ref="AN410">INDEX($H410:$K410,0,MATCH(AN$388,$H$388:$K$388,0))*HLOOKUP(AN$387,$J$384:$R$385,2)</f>
        <v>40</v>
      </c>
      <c r="AO410" s="1013" cm="1">
        <f t="array" ref="AO410">INDEX($H410:$K410,0,MATCH(AO$388,$H$388:$K$388,0))*HLOOKUP(AO$387,$J$384:$R$385,2)</f>
        <v>40</v>
      </c>
      <c r="AP410" s="1013" cm="1">
        <f t="array" ref="AP410">INDEX($H410:$K410,0,MATCH(AP$388,$H$388:$K$388,0))*HLOOKUP(AP$387,$J$384:$R$385,2)</f>
        <v>0</v>
      </c>
      <c r="AQ410" s="1013" cm="1">
        <f t="array" ref="AQ410">INDEX($H410:$K410,0,MATCH(AQ$388,$H$388:$K$388,0))*HLOOKUP(AQ$387,$J$384:$R$385,2)</f>
        <v>0</v>
      </c>
      <c r="AR410" s="1013" cm="1">
        <f t="array" ref="AR410">INDEX($H410:$K410,0,MATCH(AR$388,$H$388:$K$388,0))*HLOOKUP(AR$387,$J$384:$R$385,2)</f>
        <v>40</v>
      </c>
      <c r="AS410" s="1013" cm="1">
        <f t="array" ref="AS410">INDEX($H410:$K410,0,MATCH(AS$388,$H$388:$K$388,0))*HLOOKUP(AS$387,$J$384:$R$385,2)</f>
        <v>40</v>
      </c>
      <c r="AT410" s="1013" cm="1">
        <f t="array" ref="AT410">INDEX($H410:$K410,0,MATCH(AT$388,$H$388:$K$388,0))*HLOOKUP(AT$387,$J$384:$R$385,2)</f>
        <v>0</v>
      </c>
      <c r="AU410" s="1013"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5" t="str">
        <f t="shared" si="35"/>
        <v>YYWLWz</v>
      </c>
      <c r="H411" s="350">
        <v>40</v>
      </c>
      <c r="I411" s="350">
        <v>40</v>
      </c>
      <c r="J411" s="350">
        <v>0</v>
      </c>
      <c r="K411" s="350">
        <v>0</v>
      </c>
      <c r="L411" s="1013" cm="1">
        <f t="array" ref="L411">INDEX($H411:$K411,0,MATCH(L$388,$H$388:$K$388,0))*HLOOKUP(L$387,$J$384:$R$385,2)</f>
        <v>40</v>
      </c>
      <c r="M411" s="1013" cm="1">
        <f t="array" ref="M411">INDEX($H411:$K411,0,MATCH(M$388,$H$388:$K$388,0))*HLOOKUP(M$387,$J$384:$R$385,2)</f>
        <v>40</v>
      </c>
      <c r="N411" s="1013" cm="1">
        <f t="array" ref="N411">INDEX($H411:$K411,0,MATCH(N$388,$H$388:$K$388,0))*HLOOKUP(N$387,$J$384:$R$385,2)</f>
        <v>0</v>
      </c>
      <c r="O411" s="1013" cm="1">
        <f t="array" ref="O411">INDEX($H411:$K411,0,MATCH(O$388,$H$388:$K$388,0))*HLOOKUP(O$387,$J$384:$R$385,2)</f>
        <v>0</v>
      </c>
      <c r="P411" s="1013" cm="1">
        <f t="array" ref="P411">INDEX($H411:$K411,0,MATCH(P$388,$H$388:$K$388,0))*HLOOKUP(P$387,$J$384:$R$385,2)</f>
        <v>40</v>
      </c>
      <c r="Q411" s="1013" cm="1">
        <f t="array" ref="Q411">INDEX($H411:$K411,0,MATCH(Q$388,$H$388:$K$388,0))*HLOOKUP(Q$387,$J$384:$R$385,2)</f>
        <v>40</v>
      </c>
      <c r="R411" s="1013" cm="1">
        <f t="array" ref="R411">INDEX($H411:$K411,0,MATCH(R$388,$H$388:$K$388,0))*HLOOKUP(R$387,$J$384:$R$385,2)</f>
        <v>0</v>
      </c>
      <c r="S411" s="1013" cm="1">
        <f t="array" ref="S411">INDEX($H411:$K411,0,MATCH(S$388,$H$388:$K$388,0))*HLOOKUP(S$387,$J$384:$R$385,2)</f>
        <v>0</v>
      </c>
      <c r="T411" s="1013" cm="1">
        <f t="array" ref="T411">INDEX($H411:$K411,0,MATCH(T$388,$H$388:$K$388,0))*HLOOKUP(T$387,$J$384:$R$385,2)</f>
        <v>40</v>
      </c>
      <c r="U411" s="1013" cm="1">
        <f t="array" ref="U411">INDEX($H411:$K411,0,MATCH(U$388,$H$388:$K$388,0))*HLOOKUP(U$387,$J$384:$R$385,2)</f>
        <v>40</v>
      </c>
      <c r="V411" s="1013" cm="1">
        <f t="array" ref="V411">INDEX($H411:$K411,0,MATCH(V$388,$H$388:$K$388,0))*HLOOKUP(V$387,$J$384:$R$385,2)</f>
        <v>0</v>
      </c>
      <c r="W411" s="1013" cm="1">
        <f t="array" ref="W411">INDEX($H411:$K411,0,MATCH(W$388,$H$388:$K$388,0))*HLOOKUP(W$387,$J$384:$R$385,2)</f>
        <v>0</v>
      </c>
      <c r="X411" s="1013" cm="1">
        <f t="array" ref="X411">INDEX($H411:$K411,0,MATCH(X$388,$H$388:$K$388,0))*HLOOKUP(X$387,$J$384:$R$385,2)</f>
        <v>40</v>
      </c>
      <c r="Y411" s="1013" cm="1">
        <f t="array" ref="Y411">INDEX($H411:$K411,0,MATCH(Y$388,$H$388:$K$388,0))*HLOOKUP(Y$387,$J$384:$R$385,2)</f>
        <v>40</v>
      </c>
      <c r="Z411" s="1013" cm="1">
        <f t="array" ref="Z411">INDEX($H411:$K411,0,MATCH(Z$388,$H$388:$K$388,0))*HLOOKUP(Z$387,$J$384:$R$385,2)</f>
        <v>0</v>
      </c>
      <c r="AA411" s="1013" cm="1">
        <f t="array" ref="AA411">INDEX($H411:$K411,0,MATCH(AA$388,$H$388:$K$388,0))*HLOOKUP(AA$387,$J$384:$R$385,2)</f>
        <v>0</v>
      </c>
      <c r="AB411" s="1013" cm="1">
        <f t="array" ref="AB411">INDEX($H411:$K411,0,MATCH(AB$388,$H$388:$K$388,0))*HLOOKUP(AB$387,$J$384:$R$385,2)</f>
        <v>40</v>
      </c>
      <c r="AC411" s="1013" cm="1">
        <f t="array" ref="AC411">INDEX($H411:$K411,0,MATCH(AC$388,$H$388:$K$388,0))*HLOOKUP(AC$387,$J$384:$R$385,2)</f>
        <v>40</v>
      </c>
      <c r="AD411" s="1013" cm="1">
        <f t="array" ref="AD411">INDEX($H411:$K411,0,MATCH(AD$388,$H$388:$K$388,0))*HLOOKUP(AD$387,$J$384:$R$385,2)</f>
        <v>0</v>
      </c>
      <c r="AE411" s="1013" cm="1">
        <f t="array" ref="AE411">INDEX($H411:$K411,0,MATCH(AE$388,$H$388:$K$388,0))*HLOOKUP(AE$387,$J$384:$R$385,2)</f>
        <v>0</v>
      </c>
      <c r="AF411" s="1013" cm="1">
        <f t="array" ref="AF411">INDEX($H411:$K411,0,MATCH(AF$388,$H$388:$K$388,0))*HLOOKUP(AF$387,$J$384:$R$385,2)</f>
        <v>40</v>
      </c>
      <c r="AG411" s="1013" cm="1">
        <f t="array" ref="AG411">INDEX($H411:$K411,0,MATCH(AG$388,$H$388:$K$388,0))*HLOOKUP(AG$387,$J$384:$R$385,2)</f>
        <v>40</v>
      </c>
      <c r="AH411" s="1013" cm="1">
        <f t="array" ref="AH411">INDEX($H411:$K411,0,MATCH(AH$388,$H$388:$K$388,0))*HLOOKUP(AH$387,$J$384:$R$385,2)</f>
        <v>0</v>
      </c>
      <c r="AI411" s="1013" cm="1">
        <f t="array" ref="AI411">INDEX($H411:$K411,0,MATCH(AI$388,$H$388:$K$388,0))*HLOOKUP(AI$387,$J$384:$R$385,2)</f>
        <v>0</v>
      </c>
      <c r="AJ411" s="1013" cm="1">
        <f t="array" ref="AJ411">INDEX($H411:$K411,0,MATCH(AJ$388,$H$388:$K$388,0))*HLOOKUP(AJ$387,$J$384:$R$385,2)</f>
        <v>40</v>
      </c>
      <c r="AK411" s="1013" cm="1">
        <f t="array" ref="AK411">INDEX($H411:$K411,0,MATCH(AK$388,$H$388:$K$388,0))*HLOOKUP(AK$387,$J$384:$R$385,2)</f>
        <v>40</v>
      </c>
      <c r="AL411" s="1013" cm="1">
        <f t="array" ref="AL411">INDEX($H411:$K411,0,MATCH(AL$388,$H$388:$K$388,0))*HLOOKUP(AL$387,$J$384:$R$385,2)</f>
        <v>0</v>
      </c>
      <c r="AM411" s="1013" cm="1">
        <f t="array" ref="AM411">INDEX($H411:$K411,0,MATCH(AM$388,$H$388:$K$388,0))*HLOOKUP(AM$387,$J$384:$R$385,2)</f>
        <v>0</v>
      </c>
      <c r="AN411" s="1013" cm="1">
        <f t="array" ref="AN411">INDEX($H411:$K411,0,MATCH(AN$388,$H$388:$K$388,0))*HLOOKUP(AN$387,$J$384:$R$385,2)</f>
        <v>40</v>
      </c>
      <c r="AO411" s="1013" cm="1">
        <f t="array" ref="AO411">INDEX($H411:$K411,0,MATCH(AO$388,$H$388:$K$388,0))*HLOOKUP(AO$387,$J$384:$R$385,2)</f>
        <v>40</v>
      </c>
      <c r="AP411" s="1013" cm="1">
        <f t="array" ref="AP411">INDEX($H411:$K411,0,MATCH(AP$388,$H$388:$K$388,0))*HLOOKUP(AP$387,$J$384:$R$385,2)</f>
        <v>0</v>
      </c>
      <c r="AQ411" s="1013" cm="1">
        <f t="array" ref="AQ411">INDEX($H411:$K411,0,MATCH(AQ$388,$H$388:$K$388,0))*HLOOKUP(AQ$387,$J$384:$R$385,2)</f>
        <v>0</v>
      </c>
      <c r="AR411" s="1013" cm="1">
        <f t="array" ref="AR411">INDEX($H411:$K411,0,MATCH(AR$388,$H$388:$K$388,0))*HLOOKUP(AR$387,$J$384:$R$385,2)</f>
        <v>40</v>
      </c>
      <c r="AS411" s="1013" cm="1">
        <f t="array" ref="AS411">INDEX($H411:$K411,0,MATCH(AS$388,$H$388:$K$388,0))*HLOOKUP(AS$387,$J$384:$R$385,2)</f>
        <v>40</v>
      </c>
      <c r="AT411" s="1013" cm="1">
        <f t="array" ref="AT411">INDEX($H411:$K411,0,MATCH(AT$388,$H$388:$K$388,0))*HLOOKUP(AT$387,$J$384:$R$385,2)</f>
        <v>0</v>
      </c>
      <c r="AU411" s="1013"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5" t="str">
        <f t="shared" si="35"/>
        <v>YYNWLw</v>
      </c>
      <c r="H412" s="350">
        <v>25</v>
      </c>
      <c r="I412" s="350">
        <v>25</v>
      </c>
      <c r="J412" s="350">
        <v>0</v>
      </c>
      <c r="K412" s="350">
        <v>0</v>
      </c>
      <c r="L412" s="1013" cm="1">
        <f t="array" ref="L412">INDEX($H412:$K412,0,MATCH(L$388,$H$388:$K$388,0))*HLOOKUP(L$387,$J$384:$R$385,2)</f>
        <v>25</v>
      </c>
      <c r="M412" s="1013" cm="1">
        <f t="array" ref="M412">INDEX($H412:$K412,0,MATCH(M$388,$H$388:$K$388,0))*HLOOKUP(M$387,$J$384:$R$385,2)</f>
        <v>25</v>
      </c>
      <c r="N412" s="1013" cm="1">
        <f t="array" ref="N412">INDEX($H412:$K412,0,MATCH(N$388,$H$388:$K$388,0))*HLOOKUP(N$387,$J$384:$R$385,2)</f>
        <v>0</v>
      </c>
      <c r="O412" s="1013" cm="1">
        <f t="array" ref="O412">INDEX($H412:$K412,0,MATCH(O$388,$H$388:$K$388,0))*HLOOKUP(O$387,$J$384:$R$385,2)</f>
        <v>0</v>
      </c>
      <c r="P412" s="1013" cm="1">
        <f t="array" ref="P412">INDEX($H412:$K412,0,MATCH(P$388,$H$388:$K$388,0))*HLOOKUP(P$387,$J$384:$R$385,2)</f>
        <v>25</v>
      </c>
      <c r="Q412" s="1013" cm="1">
        <f t="array" ref="Q412">INDEX($H412:$K412,0,MATCH(Q$388,$H$388:$K$388,0))*HLOOKUP(Q$387,$J$384:$R$385,2)</f>
        <v>25</v>
      </c>
      <c r="R412" s="1013" cm="1">
        <f t="array" ref="R412">INDEX($H412:$K412,0,MATCH(R$388,$H$388:$K$388,0))*HLOOKUP(R$387,$J$384:$R$385,2)</f>
        <v>0</v>
      </c>
      <c r="S412" s="1013" cm="1">
        <f t="array" ref="S412">INDEX($H412:$K412,0,MATCH(S$388,$H$388:$K$388,0))*HLOOKUP(S$387,$J$384:$R$385,2)</f>
        <v>0</v>
      </c>
      <c r="T412" s="1013" cm="1">
        <f t="array" ref="T412">INDEX($H412:$K412,0,MATCH(T$388,$H$388:$K$388,0))*HLOOKUP(T$387,$J$384:$R$385,2)</f>
        <v>25</v>
      </c>
      <c r="U412" s="1013" cm="1">
        <f t="array" ref="U412">INDEX($H412:$K412,0,MATCH(U$388,$H$388:$K$388,0))*HLOOKUP(U$387,$J$384:$R$385,2)</f>
        <v>25</v>
      </c>
      <c r="V412" s="1013" cm="1">
        <f t="array" ref="V412">INDEX($H412:$K412,0,MATCH(V$388,$H$388:$K$388,0))*HLOOKUP(V$387,$J$384:$R$385,2)</f>
        <v>0</v>
      </c>
      <c r="W412" s="1013" cm="1">
        <f t="array" ref="W412">INDEX($H412:$K412,0,MATCH(W$388,$H$388:$K$388,0))*HLOOKUP(W$387,$J$384:$R$385,2)</f>
        <v>0</v>
      </c>
      <c r="X412" s="1013" cm="1">
        <f t="array" ref="X412">INDEX($H412:$K412,0,MATCH(X$388,$H$388:$K$388,0))*HLOOKUP(X$387,$J$384:$R$385,2)</f>
        <v>25</v>
      </c>
      <c r="Y412" s="1013" cm="1">
        <f t="array" ref="Y412">INDEX($H412:$K412,0,MATCH(Y$388,$H$388:$K$388,0))*HLOOKUP(Y$387,$J$384:$R$385,2)</f>
        <v>25</v>
      </c>
      <c r="Z412" s="1013" cm="1">
        <f t="array" ref="Z412">INDEX($H412:$K412,0,MATCH(Z$388,$H$388:$K$388,0))*HLOOKUP(Z$387,$J$384:$R$385,2)</f>
        <v>0</v>
      </c>
      <c r="AA412" s="1013" cm="1">
        <f t="array" ref="AA412">INDEX($H412:$K412,0,MATCH(AA$388,$H$388:$K$388,0))*HLOOKUP(AA$387,$J$384:$R$385,2)</f>
        <v>0</v>
      </c>
      <c r="AB412" s="1013" cm="1">
        <f t="array" ref="AB412">INDEX($H412:$K412,0,MATCH(AB$388,$H$388:$K$388,0))*HLOOKUP(AB$387,$J$384:$R$385,2)</f>
        <v>25</v>
      </c>
      <c r="AC412" s="1013" cm="1">
        <f t="array" ref="AC412">INDEX($H412:$K412,0,MATCH(AC$388,$H$388:$K$388,0))*HLOOKUP(AC$387,$J$384:$R$385,2)</f>
        <v>25</v>
      </c>
      <c r="AD412" s="1013" cm="1">
        <f t="array" ref="AD412">INDEX($H412:$K412,0,MATCH(AD$388,$H$388:$K$388,0))*HLOOKUP(AD$387,$J$384:$R$385,2)</f>
        <v>0</v>
      </c>
      <c r="AE412" s="1013" cm="1">
        <f t="array" ref="AE412">INDEX($H412:$K412,0,MATCH(AE$388,$H$388:$K$388,0))*HLOOKUP(AE$387,$J$384:$R$385,2)</f>
        <v>0</v>
      </c>
      <c r="AF412" s="1013" cm="1">
        <f t="array" ref="AF412">INDEX($H412:$K412,0,MATCH(AF$388,$H$388:$K$388,0))*HLOOKUP(AF$387,$J$384:$R$385,2)</f>
        <v>25</v>
      </c>
      <c r="AG412" s="1013" cm="1">
        <f t="array" ref="AG412">INDEX($H412:$K412,0,MATCH(AG$388,$H$388:$K$388,0))*HLOOKUP(AG$387,$J$384:$R$385,2)</f>
        <v>25</v>
      </c>
      <c r="AH412" s="1013" cm="1">
        <f t="array" ref="AH412">INDEX($H412:$K412,0,MATCH(AH$388,$H$388:$K$388,0))*HLOOKUP(AH$387,$J$384:$R$385,2)</f>
        <v>0</v>
      </c>
      <c r="AI412" s="1013" cm="1">
        <f t="array" ref="AI412">INDEX($H412:$K412,0,MATCH(AI$388,$H$388:$K$388,0))*HLOOKUP(AI$387,$J$384:$R$385,2)</f>
        <v>0</v>
      </c>
      <c r="AJ412" s="1013" cm="1">
        <f t="array" ref="AJ412">INDEX($H412:$K412,0,MATCH(AJ$388,$H$388:$K$388,0))*HLOOKUP(AJ$387,$J$384:$R$385,2)</f>
        <v>25</v>
      </c>
      <c r="AK412" s="1013" cm="1">
        <f t="array" ref="AK412">INDEX($H412:$K412,0,MATCH(AK$388,$H$388:$K$388,0))*HLOOKUP(AK$387,$J$384:$R$385,2)</f>
        <v>25</v>
      </c>
      <c r="AL412" s="1013" cm="1">
        <f t="array" ref="AL412">INDEX($H412:$K412,0,MATCH(AL$388,$H$388:$K$388,0))*HLOOKUP(AL$387,$J$384:$R$385,2)</f>
        <v>0</v>
      </c>
      <c r="AM412" s="1013" cm="1">
        <f t="array" ref="AM412">INDEX($H412:$K412,0,MATCH(AM$388,$H$388:$K$388,0))*HLOOKUP(AM$387,$J$384:$R$385,2)</f>
        <v>0</v>
      </c>
      <c r="AN412" s="1013" cm="1">
        <f t="array" ref="AN412">INDEX($H412:$K412,0,MATCH(AN$388,$H$388:$K$388,0))*HLOOKUP(AN$387,$J$384:$R$385,2)</f>
        <v>25</v>
      </c>
      <c r="AO412" s="1013" cm="1">
        <f t="array" ref="AO412">INDEX($H412:$K412,0,MATCH(AO$388,$H$388:$K$388,0))*HLOOKUP(AO$387,$J$384:$R$385,2)</f>
        <v>25</v>
      </c>
      <c r="AP412" s="1013" cm="1">
        <f t="array" ref="AP412">INDEX($H412:$K412,0,MATCH(AP$388,$H$388:$K$388,0))*HLOOKUP(AP$387,$J$384:$R$385,2)</f>
        <v>0</v>
      </c>
      <c r="AQ412" s="1013" cm="1">
        <f t="array" ref="AQ412">INDEX($H412:$K412,0,MATCH(AQ$388,$H$388:$K$388,0))*HLOOKUP(AQ$387,$J$384:$R$385,2)</f>
        <v>0</v>
      </c>
      <c r="AR412" s="1013" cm="1">
        <f t="array" ref="AR412">INDEX($H412:$K412,0,MATCH(AR$388,$H$388:$K$388,0))*HLOOKUP(AR$387,$J$384:$R$385,2)</f>
        <v>25</v>
      </c>
      <c r="AS412" s="1013" cm="1">
        <f t="array" ref="AS412">INDEX($H412:$K412,0,MATCH(AS$388,$H$388:$K$388,0))*HLOOKUP(AS$387,$J$384:$R$385,2)</f>
        <v>25</v>
      </c>
      <c r="AT412" s="1013" cm="1">
        <f t="array" ref="AT412">INDEX($H412:$K412,0,MATCH(AT$388,$H$388:$K$388,0))*HLOOKUP(AT$387,$J$384:$R$385,2)</f>
        <v>0</v>
      </c>
      <c r="AU412" s="1013"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5" t="str">
        <f t="shared" si="35"/>
        <v>AYAAAw</v>
      </c>
      <c r="H413" s="350">
        <v>30</v>
      </c>
      <c r="I413" s="350">
        <v>20</v>
      </c>
      <c r="J413" s="350">
        <v>0</v>
      </c>
      <c r="K413" s="350">
        <v>0</v>
      </c>
      <c r="L413" s="1013" cm="1">
        <f t="array" ref="L413">INDEX($H413:$K413,0,MATCH(L$388,$H$388:$K$388,0))*HLOOKUP(L$387,$J$384:$R$385,2)</f>
        <v>30</v>
      </c>
      <c r="M413" s="1013" cm="1">
        <f t="array" ref="M413">INDEX($H413:$K413,0,MATCH(M$388,$H$388:$K$388,0))*HLOOKUP(M$387,$J$384:$R$385,2)</f>
        <v>20</v>
      </c>
      <c r="N413" s="1013" cm="1">
        <f t="array" ref="N413">INDEX($H413:$K413,0,MATCH(N$388,$H$388:$K$388,0))*HLOOKUP(N$387,$J$384:$R$385,2)</f>
        <v>0</v>
      </c>
      <c r="O413" s="1013" cm="1">
        <f t="array" ref="O413">INDEX($H413:$K413,0,MATCH(O$388,$H$388:$K$388,0))*HLOOKUP(O$387,$J$384:$R$385,2)</f>
        <v>0</v>
      </c>
      <c r="P413" s="1013" cm="1">
        <f t="array" ref="P413">INDEX($H413:$K413,0,MATCH(P$388,$H$388:$K$388,0))*HLOOKUP(P$387,$J$384:$R$385,2)</f>
        <v>30</v>
      </c>
      <c r="Q413" s="1013" cm="1">
        <f t="array" ref="Q413">INDEX($H413:$K413,0,MATCH(Q$388,$H$388:$K$388,0))*HLOOKUP(Q$387,$J$384:$R$385,2)</f>
        <v>20</v>
      </c>
      <c r="R413" s="1013" cm="1">
        <f t="array" ref="R413">INDEX($H413:$K413,0,MATCH(R$388,$H$388:$K$388,0))*HLOOKUP(R$387,$J$384:$R$385,2)</f>
        <v>0</v>
      </c>
      <c r="S413" s="1013" cm="1">
        <f t="array" ref="S413">INDEX($H413:$K413,0,MATCH(S$388,$H$388:$K$388,0))*HLOOKUP(S$387,$J$384:$R$385,2)</f>
        <v>0</v>
      </c>
      <c r="T413" s="1013" cm="1">
        <f t="array" ref="T413">INDEX($H413:$K413,0,MATCH(T$388,$H$388:$K$388,0))*HLOOKUP(T$387,$J$384:$R$385,2)</f>
        <v>30</v>
      </c>
      <c r="U413" s="1013" cm="1">
        <f t="array" ref="U413">INDEX($H413:$K413,0,MATCH(U$388,$H$388:$K$388,0))*HLOOKUP(U$387,$J$384:$R$385,2)</f>
        <v>20</v>
      </c>
      <c r="V413" s="1013" cm="1">
        <f t="array" ref="V413">INDEX($H413:$K413,0,MATCH(V$388,$H$388:$K$388,0))*HLOOKUP(V$387,$J$384:$R$385,2)</f>
        <v>0</v>
      </c>
      <c r="W413" s="1013" cm="1">
        <f t="array" ref="W413">INDEX($H413:$K413,0,MATCH(W$388,$H$388:$K$388,0))*HLOOKUP(W$387,$J$384:$R$385,2)</f>
        <v>0</v>
      </c>
      <c r="X413" s="1013" cm="1">
        <f t="array" ref="X413">INDEX($H413:$K413,0,MATCH(X$388,$H$388:$K$388,0))*HLOOKUP(X$387,$J$384:$R$385,2)</f>
        <v>30</v>
      </c>
      <c r="Y413" s="1013" cm="1">
        <f t="array" ref="Y413">INDEX($H413:$K413,0,MATCH(Y$388,$H$388:$K$388,0))*HLOOKUP(Y$387,$J$384:$R$385,2)</f>
        <v>20</v>
      </c>
      <c r="Z413" s="1013" cm="1">
        <f t="array" ref="Z413">INDEX($H413:$K413,0,MATCH(Z$388,$H$388:$K$388,0))*HLOOKUP(Z$387,$J$384:$R$385,2)</f>
        <v>0</v>
      </c>
      <c r="AA413" s="1013" cm="1">
        <f t="array" ref="AA413">INDEX($H413:$K413,0,MATCH(AA$388,$H$388:$K$388,0))*HLOOKUP(AA$387,$J$384:$R$385,2)</f>
        <v>0</v>
      </c>
      <c r="AB413" s="1013" cm="1">
        <f t="array" ref="AB413">INDEX($H413:$K413,0,MATCH(AB$388,$H$388:$K$388,0))*HLOOKUP(AB$387,$J$384:$R$385,2)</f>
        <v>30</v>
      </c>
      <c r="AC413" s="1013" cm="1">
        <f t="array" ref="AC413">INDEX($H413:$K413,0,MATCH(AC$388,$H$388:$K$388,0))*HLOOKUP(AC$387,$J$384:$R$385,2)</f>
        <v>20</v>
      </c>
      <c r="AD413" s="1013" cm="1">
        <f t="array" ref="AD413">INDEX($H413:$K413,0,MATCH(AD$388,$H$388:$K$388,0))*HLOOKUP(AD$387,$J$384:$R$385,2)</f>
        <v>0</v>
      </c>
      <c r="AE413" s="1013" cm="1">
        <f t="array" ref="AE413">INDEX($H413:$K413,0,MATCH(AE$388,$H$388:$K$388,0))*HLOOKUP(AE$387,$J$384:$R$385,2)</f>
        <v>0</v>
      </c>
      <c r="AF413" s="1013" cm="1">
        <f t="array" ref="AF413">INDEX($H413:$K413,0,MATCH(AF$388,$H$388:$K$388,0))*HLOOKUP(AF$387,$J$384:$R$385,2)</f>
        <v>30</v>
      </c>
      <c r="AG413" s="1013" cm="1">
        <f t="array" ref="AG413">INDEX($H413:$K413,0,MATCH(AG$388,$H$388:$K$388,0))*HLOOKUP(AG$387,$J$384:$R$385,2)</f>
        <v>20</v>
      </c>
      <c r="AH413" s="1013" cm="1">
        <f t="array" ref="AH413">INDEX($H413:$K413,0,MATCH(AH$388,$H$388:$K$388,0))*HLOOKUP(AH$387,$J$384:$R$385,2)</f>
        <v>0</v>
      </c>
      <c r="AI413" s="1013" cm="1">
        <f t="array" ref="AI413">INDEX($H413:$K413,0,MATCH(AI$388,$H$388:$K$388,0))*HLOOKUP(AI$387,$J$384:$R$385,2)</f>
        <v>0</v>
      </c>
      <c r="AJ413" s="1013" cm="1">
        <f t="array" ref="AJ413">INDEX($H413:$K413,0,MATCH(AJ$388,$H$388:$K$388,0))*HLOOKUP(AJ$387,$J$384:$R$385,2)</f>
        <v>30</v>
      </c>
      <c r="AK413" s="1013" cm="1">
        <f t="array" ref="AK413">INDEX($H413:$K413,0,MATCH(AK$388,$H$388:$K$388,0))*HLOOKUP(AK$387,$J$384:$R$385,2)</f>
        <v>20</v>
      </c>
      <c r="AL413" s="1013" cm="1">
        <f t="array" ref="AL413">INDEX($H413:$K413,0,MATCH(AL$388,$H$388:$K$388,0))*HLOOKUP(AL$387,$J$384:$R$385,2)</f>
        <v>0</v>
      </c>
      <c r="AM413" s="1013" cm="1">
        <f t="array" ref="AM413">INDEX($H413:$K413,0,MATCH(AM$388,$H$388:$K$388,0))*HLOOKUP(AM$387,$J$384:$R$385,2)</f>
        <v>0</v>
      </c>
      <c r="AN413" s="1013" cm="1">
        <f t="array" ref="AN413">INDEX($H413:$K413,0,MATCH(AN$388,$H$388:$K$388,0))*HLOOKUP(AN$387,$J$384:$R$385,2)</f>
        <v>30</v>
      </c>
      <c r="AO413" s="1013" cm="1">
        <f t="array" ref="AO413">INDEX($H413:$K413,0,MATCH(AO$388,$H$388:$K$388,0))*HLOOKUP(AO$387,$J$384:$R$385,2)</f>
        <v>20</v>
      </c>
      <c r="AP413" s="1013" cm="1">
        <f t="array" ref="AP413">INDEX($H413:$K413,0,MATCH(AP$388,$H$388:$K$388,0))*HLOOKUP(AP$387,$J$384:$R$385,2)</f>
        <v>0</v>
      </c>
      <c r="AQ413" s="1013" cm="1">
        <f t="array" ref="AQ413">INDEX($H413:$K413,0,MATCH(AQ$388,$H$388:$K$388,0))*HLOOKUP(AQ$387,$J$384:$R$385,2)</f>
        <v>0</v>
      </c>
      <c r="AR413" s="1013" cm="1">
        <f t="array" ref="AR413">INDEX($H413:$K413,0,MATCH(AR$388,$H$388:$K$388,0))*HLOOKUP(AR$387,$J$384:$R$385,2)</f>
        <v>30</v>
      </c>
      <c r="AS413" s="1013" cm="1">
        <f t="array" ref="AS413">INDEX($H413:$K413,0,MATCH(AS$388,$H$388:$K$388,0))*HLOOKUP(AS$387,$J$384:$R$385,2)</f>
        <v>20</v>
      </c>
      <c r="AT413" s="1013" cm="1">
        <f t="array" ref="AT413">INDEX($H413:$K413,0,MATCH(AT$388,$H$388:$K$388,0))*HLOOKUP(AT$387,$J$384:$R$385,2)</f>
        <v>0</v>
      </c>
      <c r="AU413" s="1013"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5" t="str">
        <f t="shared" si="35"/>
        <v>AAWAAa</v>
      </c>
      <c r="H414" s="350">
        <v>0</v>
      </c>
      <c r="I414" s="350">
        <v>0</v>
      </c>
      <c r="J414" s="350">
        <v>0</v>
      </c>
      <c r="K414" s="350">
        <v>0</v>
      </c>
      <c r="L414" s="1013" cm="1">
        <f t="array" ref="L414">INDEX($H414:$K414,0,MATCH(L$388,$H$388:$K$388,0))*HLOOKUP(L$387,$J$384:$R$385,2)</f>
        <v>0</v>
      </c>
      <c r="M414" s="1013" cm="1">
        <f t="array" ref="M414">INDEX($H414:$K414,0,MATCH(M$388,$H$388:$K$388,0))*HLOOKUP(M$387,$J$384:$R$385,2)</f>
        <v>0</v>
      </c>
      <c r="N414" s="1013" cm="1">
        <f t="array" ref="N414">INDEX($H414:$K414,0,MATCH(N$388,$H$388:$K$388,0))*HLOOKUP(N$387,$J$384:$R$385,2)</f>
        <v>0</v>
      </c>
      <c r="O414" s="1013" cm="1">
        <f t="array" ref="O414">INDEX($H414:$K414,0,MATCH(O$388,$H$388:$K$388,0))*HLOOKUP(O$387,$J$384:$R$385,2)</f>
        <v>0</v>
      </c>
      <c r="P414" s="1013" cm="1">
        <f t="array" ref="P414">INDEX($H414:$K414,0,MATCH(P$388,$H$388:$K$388,0))*HLOOKUP(P$387,$J$384:$R$385,2)</f>
        <v>0</v>
      </c>
      <c r="Q414" s="1013" cm="1">
        <f t="array" ref="Q414">INDEX($H414:$K414,0,MATCH(Q$388,$H$388:$K$388,0))*HLOOKUP(Q$387,$J$384:$R$385,2)</f>
        <v>0</v>
      </c>
      <c r="R414" s="1013" cm="1">
        <f t="array" ref="R414">INDEX($H414:$K414,0,MATCH(R$388,$H$388:$K$388,0))*HLOOKUP(R$387,$J$384:$R$385,2)</f>
        <v>0</v>
      </c>
      <c r="S414" s="1013" cm="1">
        <f t="array" ref="S414">INDEX($H414:$K414,0,MATCH(S$388,$H$388:$K$388,0))*HLOOKUP(S$387,$J$384:$R$385,2)</f>
        <v>0</v>
      </c>
      <c r="T414" s="1013" cm="1">
        <f t="array" ref="T414">INDEX($H414:$K414,0,MATCH(T$388,$H$388:$K$388,0))*HLOOKUP(T$387,$J$384:$R$385,2)</f>
        <v>0</v>
      </c>
      <c r="U414" s="1013" cm="1">
        <f t="array" ref="U414">INDEX($H414:$K414,0,MATCH(U$388,$H$388:$K$388,0))*HLOOKUP(U$387,$J$384:$R$385,2)</f>
        <v>0</v>
      </c>
      <c r="V414" s="1013" cm="1">
        <f t="array" ref="V414">INDEX($H414:$K414,0,MATCH(V$388,$H$388:$K$388,0))*HLOOKUP(V$387,$J$384:$R$385,2)</f>
        <v>0</v>
      </c>
      <c r="W414" s="1013" cm="1">
        <f t="array" ref="W414">INDEX($H414:$K414,0,MATCH(W$388,$H$388:$K$388,0))*HLOOKUP(W$387,$J$384:$R$385,2)</f>
        <v>0</v>
      </c>
      <c r="X414" s="1013" cm="1">
        <f t="array" ref="X414">INDEX($H414:$K414,0,MATCH(X$388,$H$388:$K$388,0))*HLOOKUP(X$387,$J$384:$R$385,2)</f>
        <v>0</v>
      </c>
      <c r="Y414" s="1013" cm="1">
        <f t="array" ref="Y414">INDEX($H414:$K414,0,MATCH(Y$388,$H$388:$K$388,0))*HLOOKUP(Y$387,$J$384:$R$385,2)</f>
        <v>0</v>
      </c>
      <c r="Z414" s="1013" cm="1">
        <f t="array" ref="Z414">INDEX($H414:$K414,0,MATCH(Z$388,$H$388:$K$388,0))*HLOOKUP(Z$387,$J$384:$R$385,2)</f>
        <v>0</v>
      </c>
      <c r="AA414" s="1013" cm="1">
        <f t="array" ref="AA414">INDEX($H414:$K414,0,MATCH(AA$388,$H$388:$K$388,0))*HLOOKUP(AA$387,$J$384:$R$385,2)</f>
        <v>0</v>
      </c>
      <c r="AB414" s="1013" cm="1">
        <f t="array" ref="AB414">INDEX($H414:$K414,0,MATCH(AB$388,$H$388:$K$388,0))*HLOOKUP(AB$387,$J$384:$R$385,2)</f>
        <v>0</v>
      </c>
      <c r="AC414" s="1013" cm="1">
        <f t="array" ref="AC414">INDEX($H414:$K414,0,MATCH(AC$388,$H$388:$K$388,0))*HLOOKUP(AC$387,$J$384:$R$385,2)</f>
        <v>0</v>
      </c>
      <c r="AD414" s="1013" cm="1">
        <f t="array" ref="AD414">INDEX($H414:$K414,0,MATCH(AD$388,$H$388:$K$388,0))*HLOOKUP(AD$387,$J$384:$R$385,2)</f>
        <v>0</v>
      </c>
      <c r="AE414" s="1013" cm="1">
        <f t="array" ref="AE414">INDEX($H414:$K414,0,MATCH(AE$388,$H$388:$K$388,0))*HLOOKUP(AE$387,$J$384:$R$385,2)</f>
        <v>0</v>
      </c>
      <c r="AF414" s="1013" cm="1">
        <f t="array" ref="AF414">INDEX($H414:$K414,0,MATCH(AF$388,$H$388:$K$388,0))*HLOOKUP(AF$387,$J$384:$R$385,2)</f>
        <v>0</v>
      </c>
      <c r="AG414" s="1013" cm="1">
        <f t="array" ref="AG414">INDEX($H414:$K414,0,MATCH(AG$388,$H$388:$K$388,0))*HLOOKUP(AG$387,$J$384:$R$385,2)</f>
        <v>0</v>
      </c>
      <c r="AH414" s="1013" cm="1">
        <f t="array" ref="AH414">INDEX($H414:$K414,0,MATCH(AH$388,$H$388:$K$388,0))*HLOOKUP(AH$387,$J$384:$R$385,2)</f>
        <v>0</v>
      </c>
      <c r="AI414" s="1013" cm="1">
        <f t="array" ref="AI414">INDEX($H414:$K414,0,MATCH(AI$388,$H$388:$K$388,0))*HLOOKUP(AI$387,$J$384:$R$385,2)</f>
        <v>0</v>
      </c>
      <c r="AJ414" s="1013" cm="1">
        <f t="array" ref="AJ414">INDEX($H414:$K414,0,MATCH(AJ$388,$H$388:$K$388,0))*HLOOKUP(AJ$387,$J$384:$R$385,2)</f>
        <v>0</v>
      </c>
      <c r="AK414" s="1013" cm="1">
        <f t="array" ref="AK414">INDEX($H414:$K414,0,MATCH(AK$388,$H$388:$K$388,0))*HLOOKUP(AK$387,$J$384:$R$385,2)</f>
        <v>0</v>
      </c>
      <c r="AL414" s="1013" cm="1">
        <f t="array" ref="AL414">INDEX($H414:$K414,0,MATCH(AL$388,$H$388:$K$388,0))*HLOOKUP(AL$387,$J$384:$R$385,2)</f>
        <v>0</v>
      </c>
      <c r="AM414" s="1013" cm="1">
        <f t="array" ref="AM414">INDEX($H414:$K414,0,MATCH(AM$388,$H$388:$K$388,0))*HLOOKUP(AM$387,$J$384:$R$385,2)</f>
        <v>0</v>
      </c>
      <c r="AN414" s="1013" cm="1">
        <f t="array" ref="AN414">INDEX($H414:$K414,0,MATCH(AN$388,$H$388:$K$388,0))*HLOOKUP(AN$387,$J$384:$R$385,2)</f>
        <v>0</v>
      </c>
      <c r="AO414" s="1013" cm="1">
        <f t="array" ref="AO414">INDEX($H414:$K414,0,MATCH(AO$388,$H$388:$K$388,0))*HLOOKUP(AO$387,$J$384:$R$385,2)</f>
        <v>0</v>
      </c>
      <c r="AP414" s="1013" cm="1">
        <f t="array" ref="AP414">INDEX($H414:$K414,0,MATCH(AP$388,$H$388:$K$388,0))*HLOOKUP(AP$387,$J$384:$R$385,2)</f>
        <v>0</v>
      </c>
      <c r="AQ414" s="1013" cm="1">
        <f t="array" ref="AQ414">INDEX($H414:$K414,0,MATCH(AQ$388,$H$388:$K$388,0))*HLOOKUP(AQ$387,$J$384:$R$385,2)</f>
        <v>0</v>
      </c>
      <c r="AR414" s="1013" cm="1">
        <f t="array" ref="AR414">INDEX($H414:$K414,0,MATCH(AR$388,$H$388:$K$388,0))*HLOOKUP(AR$387,$J$384:$R$385,2)</f>
        <v>0</v>
      </c>
      <c r="AS414" s="1013" cm="1">
        <f t="array" ref="AS414">INDEX($H414:$K414,0,MATCH(AS$388,$H$388:$K$388,0))*HLOOKUP(AS$387,$J$384:$R$385,2)</f>
        <v>0</v>
      </c>
      <c r="AT414" s="1013" cm="1">
        <f t="array" ref="AT414">INDEX($H414:$K414,0,MATCH(AT$388,$H$388:$K$388,0))*HLOOKUP(AT$387,$J$384:$R$385,2)</f>
        <v>0</v>
      </c>
      <c r="AU414" s="1013"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5" t="str">
        <f t="shared" si="35"/>
        <v>AAAWAa</v>
      </c>
      <c r="H415" s="350">
        <v>0</v>
      </c>
      <c r="I415" s="350">
        <v>0</v>
      </c>
      <c r="J415" s="350">
        <v>0</v>
      </c>
      <c r="K415" s="350">
        <v>0</v>
      </c>
      <c r="L415" s="1013" cm="1">
        <f t="array" ref="L415">INDEX($H415:$K415,0,MATCH(L$388,$H$388:$K$388,0))*HLOOKUP(L$387,$J$384:$R$385,2)</f>
        <v>0</v>
      </c>
      <c r="M415" s="1013" cm="1">
        <f t="array" ref="M415">INDEX($H415:$K415,0,MATCH(M$388,$H$388:$K$388,0))*HLOOKUP(M$387,$J$384:$R$385,2)</f>
        <v>0</v>
      </c>
      <c r="N415" s="1013" cm="1">
        <f t="array" ref="N415">INDEX($H415:$K415,0,MATCH(N$388,$H$388:$K$388,0))*HLOOKUP(N$387,$J$384:$R$385,2)</f>
        <v>0</v>
      </c>
      <c r="O415" s="1013" cm="1">
        <f t="array" ref="O415">INDEX($H415:$K415,0,MATCH(O$388,$H$388:$K$388,0))*HLOOKUP(O$387,$J$384:$R$385,2)</f>
        <v>0</v>
      </c>
      <c r="P415" s="1013" cm="1">
        <f t="array" ref="P415">INDEX($H415:$K415,0,MATCH(P$388,$H$388:$K$388,0))*HLOOKUP(P$387,$J$384:$R$385,2)</f>
        <v>0</v>
      </c>
      <c r="Q415" s="1013" cm="1">
        <f t="array" ref="Q415">INDEX($H415:$K415,0,MATCH(Q$388,$H$388:$K$388,0))*HLOOKUP(Q$387,$J$384:$R$385,2)</f>
        <v>0</v>
      </c>
      <c r="R415" s="1013" cm="1">
        <f t="array" ref="R415">INDEX($H415:$K415,0,MATCH(R$388,$H$388:$K$388,0))*HLOOKUP(R$387,$J$384:$R$385,2)</f>
        <v>0</v>
      </c>
      <c r="S415" s="1013" cm="1">
        <f t="array" ref="S415">INDEX($H415:$K415,0,MATCH(S$388,$H$388:$K$388,0))*HLOOKUP(S$387,$J$384:$R$385,2)</f>
        <v>0</v>
      </c>
      <c r="T415" s="1013" cm="1">
        <f t="array" ref="T415">INDEX($H415:$K415,0,MATCH(T$388,$H$388:$K$388,0))*HLOOKUP(T$387,$J$384:$R$385,2)</f>
        <v>0</v>
      </c>
      <c r="U415" s="1013" cm="1">
        <f t="array" ref="U415">INDEX($H415:$K415,0,MATCH(U$388,$H$388:$K$388,0))*HLOOKUP(U$387,$J$384:$R$385,2)</f>
        <v>0</v>
      </c>
      <c r="V415" s="1013" cm="1">
        <f t="array" ref="V415">INDEX($H415:$K415,0,MATCH(V$388,$H$388:$K$388,0))*HLOOKUP(V$387,$J$384:$R$385,2)</f>
        <v>0</v>
      </c>
      <c r="W415" s="1013" cm="1">
        <f t="array" ref="W415">INDEX($H415:$K415,0,MATCH(W$388,$H$388:$K$388,0))*HLOOKUP(W$387,$J$384:$R$385,2)</f>
        <v>0</v>
      </c>
      <c r="X415" s="1013" cm="1">
        <f t="array" ref="X415">INDEX($H415:$K415,0,MATCH(X$388,$H$388:$K$388,0))*HLOOKUP(X$387,$J$384:$R$385,2)</f>
        <v>0</v>
      </c>
      <c r="Y415" s="1013" cm="1">
        <f t="array" ref="Y415">INDEX($H415:$K415,0,MATCH(Y$388,$H$388:$K$388,0))*HLOOKUP(Y$387,$J$384:$R$385,2)</f>
        <v>0</v>
      </c>
      <c r="Z415" s="1013" cm="1">
        <f t="array" ref="Z415">INDEX($H415:$K415,0,MATCH(Z$388,$H$388:$K$388,0))*HLOOKUP(Z$387,$J$384:$R$385,2)</f>
        <v>0</v>
      </c>
      <c r="AA415" s="1013" cm="1">
        <f t="array" ref="AA415">INDEX($H415:$K415,0,MATCH(AA$388,$H$388:$K$388,0))*HLOOKUP(AA$387,$J$384:$R$385,2)</f>
        <v>0</v>
      </c>
      <c r="AB415" s="1013" cm="1">
        <f t="array" ref="AB415">INDEX($H415:$K415,0,MATCH(AB$388,$H$388:$K$388,0))*HLOOKUP(AB$387,$J$384:$R$385,2)</f>
        <v>0</v>
      </c>
      <c r="AC415" s="1013" cm="1">
        <f t="array" ref="AC415">INDEX($H415:$K415,0,MATCH(AC$388,$H$388:$K$388,0))*HLOOKUP(AC$387,$J$384:$R$385,2)</f>
        <v>0</v>
      </c>
      <c r="AD415" s="1013" cm="1">
        <f t="array" ref="AD415">INDEX($H415:$K415,0,MATCH(AD$388,$H$388:$K$388,0))*HLOOKUP(AD$387,$J$384:$R$385,2)</f>
        <v>0</v>
      </c>
      <c r="AE415" s="1013" cm="1">
        <f t="array" ref="AE415">INDEX($H415:$K415,0,MATCH(AE$388,$H$388:$K$388,0))*HLOOKUP(AE$387,$J$384:$R$385,2)</f>
        <v>0</v>
      </c>
      <c r="AF415" s="1013" cm="1">
        <f t="array" ref="AF415">INDEX($H415:$K415,0,MATCH(AF$388,$H$388:$K$388,0))*HLOOKUP(AF$387,$J$384:$R$385,2)</f>
        <v>0</v>
      </c>
      <c r="AG415" s="1013" cm="1">
        <f t="array" ref="AG415">INDEX($H415:$K415,0,MATCH(AG$388,$H$388:$K$388,0))*HLOOKUP(AG$387,$J$384:$R$385,2)</f>
        <v>0</v>
      </c>
      <c r="AH415" s="1013" cm="1">
        <f t="array" ref="AH415">INDEX($H415:$K415,0,MATCH(AH$388,$H$388:$K$388,0))*HLOOKUP(AH$387,$J$384:$R$385,2)</f>
        <v>0</v>
      </c>
      <c r="AI415" s="1013" cm="1">
        <f t="array" ref="AI415">INDEX($H415:$K415,0,MATCH(AI$388,$H$388:$K$388,0))*HLOOKUP(AI$387,$J$384:$R$385,2)</f>
        <v>0</v>
      </c>
      <c r="AJ415" s="1013" cm="1">
        <f t="array" ref="AJ415">INDEX($H415:$K415,0,MATCH(AJ$388,$H$388:$K$388,0))*HLOOKUP(AJ$387,$J$384:$R$385,2)</f>
        <v>0</v>
      </c>
      <c r="AK415" s="1013" cm="1">
        <f t="array" ref="AK415">INDEX($H415:$K415,0,MATCH(AK$388,$H$388:$K$388,0))*HLOOKUP(AK$387,$J$384:$R$385,2)</f>
        <v>0</v>
      </c>
      <c r="AL415" s="1013" cm="1">
        <f t="array" ref="AL415">INDEX($H415:$K415,0,MATCH(AL$388,$H$388:$K$388,0))*HLOOKUP(AL$387,$J$384:$R$385,2)</f>
        <v>0</v>
      </c>
      <c r="AM415" s="1013" cm="1">
        <f t="array" ref="AM415">INDEX($H415:$K415,0,MATCH(AM$388,$H$388:$K$388,0))*HLOOKUP(AM$387,$J$384:$R$385,2)</f>
        <v>0</v>
      </c>
      <c r="AN415" s="1013" cm="1">
        <f t="array" ref="AN415">INDEX($H415:$K415,0,MATCH(AN$388,$H$388:$K$388,0))*HLOOKUP(AN$387,$J$384:$R$385,2)</f>
        <v>0</v>
      </c>
      <c r="AO415" s="1013" cm="1">
        <f t="array" ref="AO415">INDEX($H415:$K415,0,MATCH(AO$388,$H$388:$K$388,0))*HLOOKUP(AO$387,$J$384:$R$385,2)</f>
        <v>0</v>
      </c>
      <c r="AP415" s="1013" cm="1">
        <f t="array" ref="AP415">INDEX($H415:$K415,0,MATCH(AP$388,$H$388:$K$388,0))*HLOOKUP(AP$387,$J$384:$R$385,2)</f>
        <v>0</v>
      </c>
      <c r="AQ415" s="1013" cm="1">
        <f t="array" ref="AQ415">INDEX($H415:$K415,0,MATCH(AQ$388,$H$388:$K$388,0))*HLOOKUP(AQ$387,$J$384:$R$385,2)</f>
        <v>0</v>
      </c>
      <c r="AR415" s="1013" cm="1">
        <f t="array" ref="AR415">INDEX($H415:$K415,0,MATCH(AR$388,$H$388:$K$388,0))*HLOOKUP(AR$387,$J$384:$R$385,2)</f>
        <v>0</v>
      </c>
      <c r="AS415" s="1013" cm="1">
        <f t="array" ref="AS415">INDEX($H415:$K415,0,MATCH(AS$388,$H$388:$K$388,0))*HLOOKUP(AS$387,$J$384:$R$385,2)</f>
        <v>0</v>
      </c>
      <c r="AT415" s="1013" cm="1">
        <f t="array" ref="AT415">INDEX($H415:$K415,0,MATCH(AT$388,$H$388:$K$388,0))*HLOOKUP(AT$387,$J$384:$R$385,2)</f>
        <v>0</v>
      </c>
      <c r="AU415" s="1013"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5" t="str">
        <f t="shared" si="35"/>
        <v>YAAAWa</v>
      </c>
      <c r="H416" s="350">
        <v>0</v>
      </c>
      <c r="I416" s="350">
        <v>0</v>
      </c>
      <c r="J416" s="350">
        <v>0</v>
      </c>
      <c r="K416" s="350">
        <v>0</v>
      </c>
      <c r="L416" s="1013" cm="1">
        <f t="array" ref="L416">INDEX($H416:$K416,0,MATCH(L$388,$H$388:$K$388,0))*HLOOKUP(L$387,$J$384:$R$385,2)</f>
        <v>0</v>
      </c>
      <c r="M416" s="1013" cm="1">
        <f t="array" ref="M416">INDEX($H416:$K416,0,MATCH(M$388,$H$388:$K$388,0))*HLOOKUP(M$387,$J$384:$R$385,2)</f>
        <v>0</v>
      </c>
      <c r="N416" s="1013" cm="1">
        <f t="array" ref="N416">INDEX($H416:$K416,0,MATCH(N$388,$H$388:$K$388,0))*HLOOKUP(N$387,$J$384:$R$385,2)</f>
        <v>0</v>
      </c>
      <c r="O416" s="1013" cm="1">
        <f t="array" ref="O416">INDEX($H416:$K416,0,MATCH(O$388,$H$388:$K$388,0))*HLOOKUP(O$387,$J$384:$R$385,2)</f>
        <v>0</v>
      </c>
      <c r="P416" s="1013" cm="1">
        <f t="array" ref="P416">INDEX($H416:$K416,0,MATCH(P$388,$H$388:$K$388,0))*HLOOKUP(P$387,$J$384:$R$385,2)</f>
        <v>0</v>
      </c>
      <c r="Q416" s="1013" cm="1">
        <f t="array" ref="Q416">INDEX($H416:$K416,0,MATCH(Q$388,$H$388:$K$388,0))*HLOOKUP(Q$387,$J$384:$R$385,2)</f>
        <v>0</v>
      </c>
      <c r="R416" s="1013" cm="1">
        <f t="array" ref="R416">INDEX($H416:$K416,0,MATCH(R$388,$H$388:$K$388,0))*HLOOKUP(R$387,$J$384:$R$385,2)</f>
        <v>0</v>
      </c>
      <c r="S416" s="1013" cm="1">
        <f t="array" ref="S416">INDEX($H416:$K416,0,MATCH(S$388,$H$388:$K$388,0))*HLOOKUP(S$387,$J$384:$R$385,2)</f>
        <v>0</v>
      </c>
      <c r="T416" s="1013" cm="1">
        <f t="array" ref="T416">INDEX($H416:$K416,0,MATCH(T$388,$H$388:$K$388,0))*HLOOKUP(T$387,$J$384:$R$385,2)</f>
        <v>0</v>
      </c>
      <c r="U416" s="1013" cm="1">
        <f t="array" ref="U416">INDEX($H416:$K416,0,MATCH(U$388,$H$388:$K$388,0))*HLOOKUP(U$387,$J$384:$R$385,2)</f>
        <v>0</v>
      </c>
      <c r="V416" s="1013" cm="1">
        <f t="array" ref="V416">INDEX($H416:$K416,0,MATCH(V$388,$H$388:$K$388,0))*HLOOKUP(V$387,$J$384:$R$385,2)</f>
        <v>0</v>
      </c>
      <c r="W416" s="1013" cm="1">
        <f t="array" ref="W416">INDEX($H416:$K416,0,MATCH(W$388,$H$388:$K$388,0))*HLOOKUP(W$387,$J$384:$R$385,2)</f>
        <v>0</v>
      </c>
      <c r="X416" s="1013" cm="1">
        <f t="array" ref="X416">INDEX($H416:$K416,0,MATCH(X$388,$H$388:$K$388,0))*HLOOKUP(X$387,$J$384:$R$385,2)</f>
        <v>0</v>
      </c>
      <c r="Y416" s="1013" cm="1">
        <f t="array" ref="Y416">INDEX($H416:$K416,0,MATCH(Y$388,$H$388:$K$388,0))*HLOOKUP(Y$387,$J$384:$R$385,2)</f>
        <v>0</v>
      </c>
      <c r="Z416" s="1013" cm="1">
        <f t="array" ref="Z416">INDEX($H416:$K416,0,MATCH(Z$388,$H$388:$K$388,0))*HLOOKUP(Z$387,$J$384:$R$385,2)</f>
        <v>0</v>
      </c>
      <c r="AA416" s="1013" cm="1">
        <f t="array" ref="AA416">INDEX($H416:$K416,0,MATCH(AA$388,$H$388:$K$388,0))*HLOOKUP(AA$387,$J$384:$R$385,2)</f>
        <v>0</v>
      </c>
      <c r="AB416" s="1013" cm="1">
        <f t="array" ref="AB416">INDEX($H416:$K416,0,MATCH(AB$388,$H$388:$K$388,0))*HLOOKUP(AB$387,$J$384:$R$385,2)</f>
        <v>0</v>
      </c>
      <c r="AC416" s="1013" cm="1">
        <f t="array" ref="AC416">INDEX($H416:$K416,0,MATCH(AC$388,$H$388:$K$388,0))*HLOOKUP(AC$387,$J$384:$R$385,2)</f>
        <v>0</v>
      </c>
      <c r="AD416" s="1013" cm="1">
        <f t="array" ref="AD416">INDEX($H416:$K416,0,MATCH(AD$388,$H$388:$K$388,0))*HLOOKUP(AD$387,$J$384:$R$385,2)</f>
        <v>0</v>
      </c>
      <c r="AE416" s="1013" cm="1">
        <f t="array" ref="AE416">INDEX($H416:$K416,0,MATCH(AE$388,$H$388:$K$388,0))*HLOOKUP(AE$387,$J$384:$R$385,2)</f>
        <v>0</v>
      </c>
      <c r="AF416" s="1013" cm="1">
        <f t="array" ref="AF416">INDEX($H416:$K416,0,MATCH(AF$388,$H$388:$K$388,0))*HLOOKUP(AF$387,$J$384:$R$385,2)</f>
        <v>0</v>
      </c>
      <c r="AG416" s="1013" cm="1">
        <f t="array" ref="AG416">INDEX($H416:$K416,0,MATCH(AG$388,$H$388:$K$388,0))*HLOOKUP(AG$387,$J$384:$R$385,2)</f>
        <v>0</v>
      </c>
      <c r="AH416" s="1013" cm="1">
        <f t="array" ref="AH416">INDEX($H416:$K416,0,MATCH(AH$388,$H$388:$K$388,0))*HLOOKUP(AH$387,$J$384:$R$385,2)</f>
        <v>0</v>
      </c>
      <c r="AI416" s="1013" cm="1">
        <f t="array" ref="AI416">INDEX($H416:$K416,0,MATCH(AI$388,$H$388:$K$388,0))*HLOOKUP(AI$387,$J$384:$R$385,2)</f>
        <v>0</v>
      </c>
      <c r="AJ416" s="1013" cm="1">
        <f t="array" ref="AJ416">INDEX($H416:$K416,0,MATCH(AJ$388,$H$388:$K$388,0))*HLOOKUP(AJ$387,$J$384:$R$385,2)</f>
        <v>0</v>
      </c>
      <c r="AK416" s="1013" cm="1">
        <f t="array" ref="AK416">INDEX($H416:$K416,0,MATCH(AK$388,$H$388:$K$388,0))*HLOOKUP(AK$387,$J$384:$R$385,2)</f>
        <v>0</v>
      </c>
      <c r="AL416" s="1013" cm="1">
        <f t="array" ref="AL416">INDEX($H416:$K416,0,MATCH(AL$388,$H$388:$K$388,0))*HLOOKUP(AL$387,$J$384:$R$385,2)</f>
        <v>0</v>
      </c>
      <c r="AM416" s="1013" cm="1">
        <f t="array" ref="AM416">INDEX($H416:$K416,0,MATCH(AM$388,$H$388:$K$388,0))*HLOOKUP(AM$387,$J$384:$R$385,2)</f>
        <v>0</v>
      </c>
      <c r="AN416" s="1013" cm="1">
        <f t="array" ref="AN416">INDEX($H416:$K416,0,MATCH(AN$388,$H$388:$K$388,0))*HLOOKUP(AN$387,$J$384:$R$385,2)</f>
        <v>0</v>
      </c>
      <c r="AO416" s="1013" cm="1">
        <f t="array" ref="AO416">INDEX($H416:$K416,0,MATCH(AO$388,$H$388:$K$388,0))*HLOOKUP(AO$387,$J$384:$R$385,2)</f>
        <v>0</v>
      </c>
      <c r="AP416" s="1013" cm="1">
        <f t="array" ref="AP416">INDEX($H416:$K416,0,MATCH(AP$388,$H$388:$K$388,0))*HLOOKUP(AP$387,$J$384:$R$385,2)</f>
        <v>0</v>
      </c>
      <c r="AQ416" s="1013" cm="1">
        <f t="array" ref="AQ416">INDEX($H416:$K416,0,MATCH(AQ$388,$H$388:$K$388,0))*HLOOKUP(AQ$387,$J$384:$R$385,2)</f>
        <v>0</v>
      </c>
      <c r="AR416" s="1013" cm="1">
        <f t="array" ref="AR416">INDEX($H416:$K416,0,MATCH(AR$388,$H$388:$K$388,0))*HLOOKUP(AR$387,$J$384:$R$385,2)</f>
        <v>0</v>
      </c>
      <c r="AS416" s="1013" cm="1">
        <f t="array" ref="AS416">INDEX($H416:$K416,0,MATCH(AS$388,$H$388:$K$388,0))*HLOOKUP(AS$387,$J$384:$R$385,2)</f>
        <v>0</v>
      </c>
      <c r="AT416" s="1013" cm="1">
        <f t="array" ref="AT416">INDEX($H416:$K416,0,MATCH(AT$388,$H$388:$K$388,0))*HLOOKUP(AT$387,$J$384:$R$385,2)</f>
        <v>0</v>
      </c>
      <c r="AU416" s="1013"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5" t="str">
        <f t="shared" si="35"/>
        <v>YAAANw</v>
      </c>
      <c r="H417" s="350">
        <v>40</v>
      </c>
      <c r="I417" s="350">
        <v>40</v>
      </c>
      <c r="J417" s="350">
        <v>0</v>
      </c>
      <c r="K417" s="350">
        <v>0</v>
      </c>
      <c r="L417" s="1013" cm="1">
        <f t="array" ref="L417">INDEX($H417:$K417,0,MATCH(L$388,$H$388:$K$388,0))*HLOOKUP(L$387,$J$384:$R$385,2)</f>
        <v>40</v>
      </c>
      <c r="M417" s="1013" cm="1">
        <f t="array" ref="M417">INDEX($H417:$K417,0,MATCH(M$388,$H$388:$K$388,0))*HLOOKUP(M$387,$J$384:$R$385,2)</f>
        <v>40</v>
      </c>
      <c r="N417" s="1013" cm="1">
        <f t="array" ref="N417">INDEX($H417:$K417,0,MATCH(N$388,$H$388:$K$388,0))*HLOOKUP(N$387,$J$384:$R$385,2)</f>
        <v>0</v>
      </c>
      <c r="O417" s="1013" cm="1">
        <f t="array" ref="O417">INDEX($H417:$K417,0,MATCH(O$388,$H$388:$K$388,0))*HLOOKUP(O$387,$J$384:$R$385,2)</f>
        <v>0</v>
      </c>
      <c r="P417" s="1013" cm="1">
        <f t="array" ref="P417">INDEX($H417:$K417,0,MATCH(P$388,$H$388:$K$388,0))*HLOOKUP(P$387,$J$384:$R$385,2)</f>
        <v>40</v>
      </c>
      <c r="Q417" s="1013" cm="1">
        <f t="array" ref="Q417">INDEX($H417:$K417,0,MATCH(Q$388,$H$388:$K$388,0))*HLOOKUP(Q$387,$J$384:$R$385,2)</f>
        <v>40</v>
      </c>
      <c r="R417" s="1013" cm="1">
        <f t="array" ref="R417">INDEX($H417:$K417,0,MATCH(R$388,$H$388:$K$388,0))*HLOOKUP(R$387,$J$384:$R$385,2)</f>
        <v>0</v>
      </c>
      <c r="S417" s="1013" cm="1">
        <f t="array" ref="S417">INDEX($H417:$K417,0,MATCH(S$388,$H$388:$K$388,0))*HLOOKUP(S$387,$J$384:$R$385,2)</f>
        <v>0</v>
      </c>
      <c r="T417" s="1013" cm="1">
        <f t="array" ref="T417">INDEX($H417:$K417,0,MATCH(T$388,$H$388:$K$388,0))*HLOOKUP(T$387,$J$384:$R$385,2)</f>
        <v>40</v>
      </c>
      <c r="U417" s="1013" cm="1">
        <f t="array" ref="U417">INDEX($H417:$K417,0,MATCH(U$388,$H$388:$K$388,0))*HLOOKUP(U$387,$J$384:$R$385,2)</f>
        <v>40</v>
      </c>
      <c r="V417" s="1013" cm="1">
        <f t="array" ref="V417">INDEX($H417:$K417,0,MATCH(V$388,$H$388:$K$388,0))*HLOOKUP(V$387,$J$384:$R$385,2)</f>
        <v>0</v>
      </c>
      <c r="W417" s="1013" cm="1">
        <f t="array" ref="W417">INDEX($H417:$K417,0,MATCH(W$388,$H$388:$K$388,0))*HLOOKUP(W$387,$J$384:$R$385,2)</f>
        <v>0</v>
      </c>
      <c r="X417" s="1013" cm="1">
        <f t="array" ref="X417">INDEX($H417:$K417,0,MATCH(X$388,$H$388:$K$388,0))*HLOOKUP(X$387,$J$384:$R$385,2)</f>
        <v>40</v>
      </c>
      <c r="Y417" s="1013" cm="1">
        <f t="array" ref="Y417">INDEX($H417:$K417,0,MATCH(Y$388,$H$388:$K$388,0))*HLOOKUP(Y$387,$J$384:$R$385,2)</f>
        <v>40</v>
      </c>
      <c r="Z417" s="1013" cm="1">
        <f t="array" ref="Z417">INDEX($H417:$K417,0,MATCH(Z$388,$H$388:$K$388,0))*HLOOKUP(Z$387,$J$384:$R$385,2)</f>
        <v>0</v>
      </c>
      <c r="AA417" s="1013" cm="1">
        <f t="array" ref="AA417">INDEX($H417:$K417,0,MATCH(AA$388,$H$388:$K$388,0))*HLOOKUP(AA$387,$J$384:$R$385,2)</f>
        <v>0</v>
      </c>
      <c r="AB417" s="1013" cm="1">
        <f t="array" ref="AB417">INDEX($H417:$K417,0,MATCH(AB$388,$H$388:$K$388,0))*HLOOKUP(AB$387,$J$384:$R$385,2)</f>
        <v>40</v>
      </c>
      <c r="AC417" s="1013" cm="1">
        <f t="array" ref="AC417">INDEX($H417:$K417,0,MATCH(AC$388,$H$388:$K$388,0))*HLOOKUP(AC$387,$J$384:$R$385,2)</f>
        <v>40</v>
      </c>
      <c r="AD417" s="1013" cm="1">
        <f t="array" ref="AD417">INDEX($H417:$K417,0,MATCH(AD$388,$H$388:$K$388,0))*HLOOKUP(AD$387,$J$384:$R$385,2)</f>
        <v>0</v>
      </c>
      <c r="AE417" s="1013" cm="1">
        <f t="array" ref="AE417">INDEX($H417:$K417,0,MATCH(AE$388,$H$388:$K$388,0))*HLOOKUP(AE$387,$J$384:$R$385,2)</f>
        <v>0</v>
      </c>
      <c r="AF417" s="1013" cm="1">
        <f t="array" ref="AF417">INDEX($H417:$K417,0,MATCH(AF$388,$H$388:$K$388,0))*HLOOKUP(AF$387,$J$384:$R$385,2)</f>
        <v>40</v>
      </c>
      <c r="AG417" s="1013" cm="1">
        <f t="array" ref="AG417">INDEX($H417:$K417,0,MATCH(AG$388,$H$388:$K$388,0))*HLOOKUP(AG$387,$J$384:$R$385,2)</f>
        <v>40</v>
      </c>
      <c r="AH417" s="1013" cm="1">
        <f t="array" ref="AH417">INDEX($H417:$K417,0,MATCH(AH$388,$H$388:$K$388,0))*HLOOKUP(AH$387,$J$384:$R$385,2)</f>
        <v>0</v>
      </c>
      <c r="AI417" s="1013" cm="1">
        <f t="array" ref="AI417">INDEX($H417:$K417,0,MATCH(AI$388,$H$388:$K$388,0))*HLOOKUP(AI$387,$J$384:$R$385,2)</f>
        <v>0</v>
      </c>
      <c r="AJ417" s="1013" cm="1">
        <f t="array" ref="AJ417">INDEX($H417:$K417,0,MATCH(AJ$388,$H$388:$K$388,0))*HLOOKUP(AJ$387,$J$384:$R$385,2)</f>
        <v>40</v>
      </c>
      <c r="AK417" s="1013" cm="1">
        <f t="array" ref="AK417">INDEX($H417:$K417,0,MATCH(AK$388,$H$388:$K$388,0))*HLOOKUP(AK$387,$J$384:$R$385,2)</f>
        <v>40</v>
      </c>
      <c r="AL417" s="1013" cm="1">
        <f t="array" ref="AL417">INDEX($H417:$K417,0,MATCH(AL$388,$H$388:$K$388,0))*HLOOKUP(AL$387,$J$384:$R$385,2)</f>
        <v>0</v>
      </c>
      <c r="AM417" s="1013" cm="1">
        <f t="array" ref="AM417">INDEX($H417:$K417,0,MATCH(AM$388,$H$388:$K$388,0))*HLOOKUP(AM$387,$J$384:$R$385,2)</f>
        <v>0</v>
      </c>
      <c r="AN417" s="1013" cm="1">
        <f t="array" ref="AN417">INDEX($H417:$K417,0,MATCH(AN$388,$H$388:$K$388,0))*HLOOKUP(AN$387,$J$384:$R$385,2)</f>
        <v>40</v>
      </c>
      <c r="AO417" s="1013" cm="1">
        <f t="array" ref="AO417">INDEX($H417:$K417,0,MATCH(AO$388,$H$388:$K$388,0))*HLOOKUP(AO$387,$J$384:$R$385,2)</f>
        <v>40</v>
      </c>
      <c r="AP417" s="1013" cm="1">
        <f t="array" ref="AP417">INDEX($H417:$K417,0,MATCH(AP$388,$H$388:$K$388,0))*HLOOKUP(AP$387,$J$384:$R$385,2)</f>
        <v>0</v>
      </c>
      <c r="AQ417" s="1013" cm="1">
        <f t="array" ref="AQ417">INDEX($H417:$K417,0,MATCH(AQ$388,$H$388:$K$388,0))*HLOOKUP(AQ$387,$J$384:$R$385,2)</f>
        <v>0</v>
      </c>
      <c r="AR417" s="1013" cm="1">
        <f t="array" ref="AR417">INDEX($H417:$K417,0,MATCH(AR$388,$H$388:$K$388,0))*HLOOKUP(AR$387,$J$384:$R$385,2)</f>
        <v>40</v>
      </c>
      <c r="AS417" s="1013" cm="1">
        <f t="array" ref="AS417">INDEX($H417:$K417,0,MATCH(AS$388,$H$388:$K$388,0))*HLOOKUP(AS$387,$J$384:$R$385,2)</f>
        <v>40</v>
      </c>
      <c r="AT417" s="1013" cm="1">
        <f t="array" ref="AT417">INDEX($H417:$K417,0,MATCH(AT$388,$H$388:$K$388,0))*HLOOKUP(AT$387,$J$384:$R$385,2)</f>
        <v>0</v>
      </c>
      <c r="AU417" s="1013"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5" t="str">
        <f t="shared" si="35"/>
        <v>AYAAAz</v>
      </c>
      <c r="H418" s="350">
        <v>40</v>
      </c>
      <c r="I418" s="350">
        <v>40</v>
      </c>
      <c r="J418" s="350">
        <v>0</v>
      </c>
      <c r="K418" s="350">
        <v>0</v>
      </c>
      <c r="L418" s="1013" cm="1">
        <f t="array" ref="L418">INDEX($H418:$K418,0,MATCH(L$388,$H$388:$K$388,0))*HLOOKUP(L$387,$J$384:$R$385,2)</f>
        <v>40</v>
      </c>
      <c r="M418" s="1013" cm="1">
        <f t="array" ref="M418">INDEX($H418:$K418,0,MATCH(M$388,$H$388:$K$388,0))*HLOOKUP(M$387,$J$384:$R$385,2)</f>
        <v>40</v>
      </c>
      <c r="N418" s="1013" cm="1">
        <f t="array" ref="N418">INDEX($H418:$K418,0,MATCH(N$388,$H$388:$K$388,0))*HLOOKUP(N$387,$J$384:$R$385,2)</f>
        <v>0</v>
      </c>
      <c r="O418" s="1013" cm="1">
        <f t="array" ref="O418">INDEX($H418:$K418,0,MATCH(O$388,$H$388:$K$388,0))*HLOOKUP(O$387,$J$384:$R$385,2)</f>
        <v>0</v>
      </c>
      <c r="P418" s="1013" cm="1">
        <f t="array" ref="P418">INDEX($H418:$K418,0,MATCH(P$388,$H$388:$K$388,0))*HLOOKUP(P$387,$J$384:$R$385,2)</f>
        <v>40</v>
      </c>
      <c r="Q418" s="1013" cm="1">
        <f t="array" ref="Q418">INDEX($H418:$K418,0,MATCH(Q$388,$H$388:$K$388,0))*HLOOKUP(Q$387,$J$384:$R$385,2)</f>
        <v>40</v>
      </c>
      <c r="R418" s="1013" cm="1">
        <f t="array" ref="R418">INDEX($H418:$K418,0,MATCH(R$388,$H$388:$K$388,0))*HLOOKUP(R$387,$J$384:$R$385,2)</f>
        <v>0</v>
      </c>
      <c r="S418" s="1013" cm="1">
        <f t="array" ref="S418">INDEX($H418:$K418,0,MATCH(S$388,$H$388:$K$388,0))*HLOOKUP(S$387,$J$384:$R$385,2)</f>
        <v>0</v>
      </c>
      <c r="T418" s="1013" cm="1">
        <f t="array" ref="T418">INDEX($H418:$K418,0,MATCH(T$388,$H$388:$K$388,0))*HLOOKUP(T$387,$J$384:$R$385,2)</f>
        <v>40</v>
      </c>
      <c r="U418" s="1013" cm="1">
        <f t="array" ref="U418">INDEX($H418:$K418,0,MATCH(U$388,$H$388:$K$388,0))*HLOOKUP(U$387,$J$384:$R$385,2)</f>
        <v>40</v>
      </c>
      <c r="V418" s="1013" cm="1">
        <f t="array" ref="V418">INDEX($H418:$K418,0,MATCH(V$388,$H$388:$K$388,0))*HLOOKUP(V$387,$J$384:$R$385,2)</f>
        <v>0</v>
      </c>
      <c r="W418" s="1013" cm="1">
        <f t="array" ref="W418">INDEX($H418:$K418,0,MATCH(W$388,$H$388:$K$388,0))*HLOOKUP(W$387,$J$384:$R$385,2)</f>
        <v>0</v>
      </c>
      <c r="X418" s="1013" cm="1">
        <f t="array" ref="X418">INDEX($H418:$K418,0,MATCH(X$388,$H$388:$K$388,0))*HLOOKUP(X$387,$J$384:$R$385,2)</f>
        <v>40</v>
      </c>
      <c r="Y418" s="1013" cm="1">
        <f t="array" ref="Y418">INDEX($H418:$K418,0,MATCH(Y$388,$H$388:$K$388,0))*HLOOKUP(Y$387,$J$384:$R$385,2)</f>
        <v>40</v>
      </c>
      <c r="Z418" s="1013" cm="1">
        <f t="array" ref="Z418">INDEX($H418:$K418,0,MATCH(Z$388,$H$388:$K$388,0))*HLOOKUP(Z$387,$J$384:$R$385,2)</f>
        <v>0</v>
      </c>
      <c r="AA418" s="1013" cm="1">
        <f t="array" ref="AA418">INDEX($H418:$K418,0,MATCH(AA$388,$H$388:$K$388,0))*HLOOKUP(AA$387,$J$384:$R$385,2)</f>
        <v>0</v>
      </c>
      <c r="AB418" s="1013" cm="1">
        <f t="array" ref="AB418">INDEX($H418:$K418,0,MATCH(AB$388,$H$388:$K$388,0))*HLOOKUP(AB$387,$J$384:$R$385,2)</f>
        <v>40</v>
      </c>
      <c r="AC418" s="1013" cm="1">
        <f t="array" ref="AC418">INDEX($H418:$K418,0,MATCH(AC$388,$H$388:$K$388,0))*HLOOKUP(AC$387,$J$384:$R$385,2)</f>
        <v>40</v>
      </c>
      <c r="AD418" s="1013" cm="1">
        <f t="array" ref="AD418">INDEX($H418:$K418,0,MATCH(AD$388,$H$388:$K$388,0))*HLOOKUP(AD$387,$J$384:$R$385,2)</f>
        <v>0</v>
      </c>
      <c r="AE418" s="1013" cm="1">
        <f t="array" ref="AE418">INDEX($H418:$K418,0,MATCH(AE$388,$H$388:$K$388,0))*HLOOKUP(AE$387,$J$384:$R$385,2)</f>
        <v>0</v>
      </c>
      <c r="AF418" s="1013" cm="1">
        <f t="array" ref="AF418">INDEX($H418:$K418,0,MATCH(AF$388,$H$388:$K$388,0))*HLOOKUP(AF$387,$J$384:$R$385,2)</f>
        <v>40</v>
      </c>
      <c r="AG418" s="1013" cm="1">
        <f t="array" ref="AG418">INDEX($H418:$K418,0,MATCH(AG$388,$H$388:$K$388,0))*HLOOKUP(AG$387,$J$384:$R$385,2)</f>
        <v>40</v>
      </c>
      <c r="AH418" s="1013" cm="1">
        <f t="array" ref="AH418">INDEX($H418:$K418,0,MATCH(AH$388,$H$388:$K$388,0))*HLOOKUP(AH$387,$J$384:$R$385,2)</f>
        <v>0</v>
      </c>
      <c r="AI418" s="1013" cm="1">
        <f t="array" ref="AI418">INDEX($H418:$K418,0,MATCH(AI$388,$H$388:$K$388,0))*HLOOKUP(AI$387,$J$384:$R$385,2)</f>
        <v>0</v>
      </c>
      <c r="AJ418" s="1013" cm="1">
        <f t="array" ref="AJ418">INDEX($H418:$K418,0,MATCH(AJ$388,$H$388:$K$388,0))*HLOOKUP(AJ$387,$J$384:$R$385,2)</f>
        <v>40</v>
      </c>
      <c r="AK418" s="1013" cm="1">
        <f t="array" ref="AK418">INDEX($H418:$K418,0,MATCH(AK$388,$H$388:$K$388,0))*HLOOKUP(AK$387,$J$384:$R$385,2)</f>
        <v>40</v>
      </c>
      <c r="AL418" s="1013" cm="1">
        <f t="array" ref="AL418">INDEX($H418:$K418,0,MATCH(AL$388,$H$388:$K$388,0))*HLOOKUP(AL$387,$J$384:$R$385,2)</f>
        <v>0</v>
      </c>
      <c r="AM418" s="1013" cm="1">
        <f t="array" ref="AM418">INDEX($H418:$K418,0,MATCH(AM$388,$H$388:$K$388,0))*HLOOKUP(AM$387,$J$384:$R$385,2)</f>
        <v>0</v>
      </c>
      <c r="AN418" s="1013" cm="1">
        <f t="array" ref="AN418">INDEX($H418:$K418,0,MATCH(AN$388,$H$388:$K$388,0))*HLOOKUP(AN$387,$J$384:$R$385,2)</f>
        <v>40</v>
      </c>
      <c r="AO418" s="1013" cm="1">
        <f t="array" ref="AO418">INDEX($H418:$K418,0,MATCH(AO$388,$H$388:$K$388,0))*HLOOKUP(AO$387,$J$384:$R$385,2)</f>
        <v>40</v>
      </c>
      <c r="AP418" s="1013" cm="1">
        <f t="array" ref="AP418">INDEX($H418:$K418,0,MATCH(AP$388,$H$388:$K$388,0))*HLOOKUP(AP$387,$J$384:$R$385,2)</f>
        <v>0</v>
      </c>
      <c r="AQ418" s="1013" cm="1">
        <f t="array" ref="AQ418">INDEX($H418:$K418,0,MATCH(AQ$388,$H$388:$K$388,0))*HLOOKUP(AQ$387,$J$384:$R$385,2)</f>
        <v>0</v>
      </c>
      <c r="AR418" s="1013" cm="1">
        <f t="array" ref="AR418">INDEX($H418:$K418,0,MATCH(AR$388,$H$388:$K$388,0))*HLOOKUP(AR$387,$J$384:$R$385,2)</f>
        <v>40</v>
      </c>
      <c r="AS418" s="1013" cm="1">
        <f t="array" ref="AS418">INDEX($H418:$K418,0,MATCH(AS$388,$H$388:$K$388,0))*HLOOKUP(AS$387,$J$384:$R$385,2)</f>
        <v>40</v>
      </c>
      <c r="AT418" s="1013" cm="1">
        <f t="array" ref="AT418">INDEX($H418:$K418,0,MATCH(AT$388,$H$388:$K$388,0))*HLOOKUP(AT$387,$J$384:$R$385,2)</f>
        <v>0</v>
      </c>
      <c r="AU418" s="1013"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5" t="str">
        <f t="shared" si="35"/>
        <v>AYWAAa</v>
      </c>
      <c r="H419" s="350">
        <v>0</v>
      </c>
      <c r="I419" s="350">
        <v>0</v>
      </c>
      <c r="J419" s="350">
        <v>0</v>
      </c>
      <c r="K419" s="350">
        <v>0</v>
      </c>
      <c r="L419" s="1013" cm="1">
        <f t="array" ref="L419">INDEX($H419:$K419,0,MATCH(L$388,$H$388:$K$388,0))*HLOOKUP(L$387,$J$384:$R$385,2)</f>
        <v>0</v>
      </c>
      <c r="M419" s="1013" cm="1">
        <f t="array" ref="M419">INDEX($H419:$K419,0,MATCH(M$388,$H$388:$K$388,0))*HLOOKUP(M$387,$J$384:$R$385,2)</f>
        <v>0</v>
      </c>
      <c r="N419" s="1013" cm="1">
        <f t="array" ref="N419">INDEX($H419:$K419,0,MATCH(N$388,$H$388:$K$388,0))*HLOOKUP(N$387,$J$384:$R$385,2)</f>
        <v>0</v>
      </c>
      <c r="O419" s="1013" cm="1">
        <f t="array" ref="O419">INDEX($H419:$K419,0,MATCH(O$388,$H$388:$K$388,0))*HLOOKUP(O$387,$J$384:$R$385,2)</f>
        <v>0</v>
      </c>
      <c r="P419" s="1013" cm="1">
        <f t="array" ref="P419">INDEX($H419:$K419,0,MATCH(P$388,$H$388:$K$388,0))*HLOOKUP(P$387,$J$384:$R$385,2)</f>
        <v>0</v>
      </c>
      <c r="Q419" s="1013" cm="1">
        <f t="array" ref="Q419">INDEX($H419:$K419,0,MATCH(Q$388,$H$388:$K$388,0))*HLOOKUP(Q$387,$J$384:$R$385,2)</f>
        <v>0</v>
      </c>
      <c r="R419" s="1013" cm="1">
        <f t="array" ref="R419">INDEX($H419:$K419,0,MATCH(R$388,$H$388:$K$388,0))*HLOOKUP(R$387,$J$384:$R$385,2)</f>
        <v>0</v>
      </c>
      <c r="S419" s="1013" cm="1">
        <f t="array" ref="S419">INDEX($H419:$K419,0,MATCH(S$388,$H$388:$K$388,0))*HLOOKUP(S$387,$J$384:$R$385,2)</f>
        <v>0</v>
      </c>
      <c r="T419" s="1013" cm="1">
        <f t="array" ref="T419">INDEX($H419:$K419,0,MATCH(T$388,$H$388:$K$388,0))*HLOOKUP(T$387,$J$384:$R$385,2)</f>
        <v>0</v>
      </c>
      <c r="U419" s="1013" cm="1">
        <f t="array" ref="U419">INDEX($H419:$K419,0,MATCH(U$388,$H$388:$K$388,0))*HLOOKUP(U$387,$J$384:$R$385,2)</f>
        <v>0</v>
      </c>
      <c r="V419" s="1013" cm="1">
        <f t="array" ref="V419">INDEX($H419:$K419,0,MATCH(V$388,$H$388:$K$388,0))*HLOOKUP(V$387,$J$384:$R$385,2)</f>
        <v>0</v>
      </c>
      <c r="W419" s="1013" cm="1">
        <f t="array" ref="W419">INDEX($H419:$K419,0,MATCH(W$388,$H$388:$K$388,0))*HLOOKUP(W$387,$J$384:$R$385,2)</f>
        <v>0</v>
      </c>
      <c r="X419" s="1013" cm="1">
        <f t="array" ref="X419">INDEX($H419:$K419,0,MATCH(X$388,$H$388:$K$388,0))*HLOOKUP(X$387,$J$384:$R$385,2)</f>
        <v>0</v>
      </c>
      <c r="Y419" s="1013" cm="1">
        <f t="array" ref="Y419">INDEX($H419:$K419,0,MATCH(Y$388,$H$388:$K$388,0))*HLOOKUP(Y$387,$J$384:$R$385,2)</f>
        <v>0</v>
      </c>
      <c r="Z419" s="1013" cm="1">
        <f t="array" ref="Z419">INDEX($H419:$K419,0,MATCH(Z$388,$H$388:$K$388,0))*HLOOKUP(Z$387,$J$384:$R$385,2)</f>
        <v>0</v>
      </c>
      <c r="AA419" s="1013" cm="1">
        <f t="array" ref="AA419">INDEX($H419:$K419,0,MATCH(AA$388,$H$388:$K$388,0))*HLOOKUP(AA$387,$J$384:$R$385,2)</f>
        <v>0</v>
      </c>
      <c r="AB419" s="1013" cm="1">
        <f t="array" ref="AB419">INDEX($H419:$K419,0,MATCH(AB$388,$H$388:$K$388,0))*HLOOKUP(AB$387,$J$384:$R$385,2)</f>
        <v>0</v>
      </c>
      <c r="AC419" s="1013" cm="1">
        <f t="array" ref="AC419">INDEX($H419:$K419,0,MATCH(AC$388,$H$388:$K$388,0))*HLOOKUP(AC$387,$J$384:$R$385,2)</f>
        <v>0</v>
      </c>
      <c r="AD419" s="1013" cm="1">
        <f t="array" ref="AD419">INDEX($H419:$K419,0,MATCH(AD$388,$H$388:$K$388,0))*HLOOKUP(AD$387,$J$384:$R$385,2)</f>
        <v>0</v>
      </c>
      <c r="AE419" s="1013" cm="1">
        <f t="array" ref="AE419">INDEX($H419:$K419,0,MATCH(AE$388,$H$388:$K$388,0))*HLOOKUP(AE$387,$J$384:$R$385,2)</f>
        <v>0</v>
      </c>
      <c r="AF419" s="1013" cm="1">
        <f t="array" ref="AF419">INDEX($H419:$K419,0,MATCH(AF$388,$H$388:$K$388,0))*HLOOKUP(AF$387,$J$384:$R$385,2)</f>
        <v>0</v>
      </c>
      <c r="AG419" s="1013" cm="1">
        <f t="array" ref="AG419">INDEX($H419:$K419,0,MATCH(AG$388,$H$388:$K$388,0))*HLOOKUP(AG$387,$J$384:$R$385,2)</f>
        <v>0</v>
      </c>
      <c r="AH419" s="1013" cm="1">
        <f t="array" ref="AH419">INDEX($H419:$K419,0,MATCH(AH$388,$H$388:$K$388,0))*HLOOKUP(AH$387,$J$384:$R$385,2)</f>
        <v>0</v>
      </c>
      <c r="AI419" s="1013" cm="1">
        <f t="array" ref="AI419">INDEX($H419:$K419,0,MATCH(AI$388,$H$388:$K$388,0))*HLOOKUP(AI$387,$J$384:$R$385,2)</f>
        <v>0</v>
      </c>
      <c r="AJ419" s="1013" cm="1">
        <f t="array" ref="AJ419">INDEX($H419:$K419,0,MATCH(AJ$388,$H$388:$K$388,0))*HLOOKUP(AJ$387,$J$384:$R$385,2)</f>
        <v>0</v>
      </c>
      <c r="AK419" s="1013" cm="1">
        <f t="array" ref="AK419">INDEX($H419:$K419,0,MATCH(AK$388,$H$388:$K$388,0))*HLOOKUP(AK$387,$J$384:$R$385,2)</f>
        <v>0</v>
      </c>
      <c r="AL419" s="1013" cm="1">
        <f t="array" ref="AL419">INDEX($H419:$K419,0,MATCH(AL$388,$H$388:$K$388,0))*HLOOKUP(AL$387,$J$384:$R$385,2)</f>
        <v>0</v>
      </c>
      <c r="AM419" s="1013" cm="1">
        <f t="array" ref="AM419">INDEX($H419:$K419,0,MATCH(AM$388,$H$388:$K$388,0))*HLOOKUP(AM$387,$J$384:$R$385,2)</f>
        <v>0</v>
      </c>
      <c r="AN419" s="1013" cm="1">
        <f t="array" ref="AN419">INDEX($H419:$K419,0,MATCH(AN$388,$H$388:$K$388,0))*HLOOKUP(AN$387,$J$384:$R$385,2)</f>
        <v>0</v>
      </c>
      <c r="AO419" s="1013" cm="1">
        <f t="array" ref="AO419">INDEX($H419:$K419,0,MATCH(AO$388,$H$388:$K$388,0))*HLOOKUP(AO$387,$J$384:$R$385,2)</f>
        <v>0</v>
      </c>
      <c r="AP419" s="1013" cm="1">
        <f t="array" ref="AP419">INDEX($H419:$K419,0,MATCH(AP$388,$H$388:$K$388,0))*HLOOKUP(AP$387,$J$384:$R$385,2)</f>
        <v>0</v>
      </c>
      <c r="AQ419" s="1013" cm="1">
        <f t="array" ref="AQ419">INDEX($H419:$K419,0,MATCH(AQ$388,$H$388:$K$388,0))*HLOOKUP(AQ$387,$J$384:$R$385,2)</f>
        <v>0</v>
      </c>
      <c r="AR419" s="1013" cm="1">
        <f t="array" ref="AR419">INDEX($H419:$K419,0,MATCH(AR$388,$H$388:$K$388,0))*HLOOKUP(AR$387,$J$384:$R$385,2)</f>
        <v>0</v>
      </c>
      <c r="AS419" s="1013" cm="1">
        <f t="array" ref="AS419">INDEX($H419:$K419,0,MATCH(AS$388,$H$388:$K$388,0))*HLOOKUP(AS$387,$J$384:$R$385,2)</f>
        <v>0</v>
      </c>
      <c r="AT419" s="1013" cm="1">
        <f t="array" ref="AT419">INDEX($H419:$K419,0,MATCH(AT$388,$H$388:$K$388,0))*HLOOKUP(AT$387,$J$384:$R$385,2)</f>
        <v>0</v>
      </c>
      <c r="AU419" s="1013"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5" t="str">
        <f t="shared" si="35"/>
        <v>AANWAa</v>
      </c>
      <c r="H420" s="350">
        <v>0</v>
      </c>
      <c r="I420" s="350">
        <v>0</v>
      </c>
      <c r="J420" s="350">
        <v>0</v>
      </c>
      <c r="K420" s="350">
        <v>0</v>
      </c>
      <c r="L420" s="1013" cm="1">
        <f t="array" ref="L420">INDEX($H420:$K420,0,MATCH(L$388,$H$388:$K$388,0))*HLOOKUP(L$387,$J$384:$R$385,2)</f>
        <v>0</v>
      </c>
      <c r="M420" s="1013" cm="1">
        <f t="array" ref="M420">INDEX($H420:$K420,0,MATCH(M$388,$H$388:$K$388,0))*HLOOKUP(M$387,$J$384:$R$385,2)</f>
        <v>0</v>
      </c>
      <c r="N420" s="1013" cm="1">
        <f t="array" ref="N420">INDEX($H420:$K420,0,MATCH(N$388,$H$388:$K$388,0))*HLOOKUP(N$387,$J$384:$R$385,2)</f>
        <v>0</v>
      </c>
      <c r="O420" s="1013" cm="1">
        <f t="array" ref="O420">INDEX($H420:$K420,0,MATCH(O$388,$H$388:$K$388,0))*HLOOKUP(O$387,$J$384:$R$385,2)</f>
        <v>0</v>
      </c>
      <c r="P420" s="1013" cm="1">
        <f t="array" ref="P420">INDEX($H420:$K420,0,MATCH(P$388,$H$388:$K$388,0))*HLOOKUP(P$387,$J$384:$R$385,2)</f>
        <v>0</v>
      </c>
      <c r="Q420" s="1013" cm="1">
        <f t="array" ref="Q420">INDEX($H420:$K420,0,MATCH(Q$388,$H$388:$K$388,0))*HLOOKUP(Q$387,$J$384:$R$385,2)</f>
        <v>0</v>
      </c>
      <c r="R420" s="1013" cm="1">
        <f t="array" ref="R420">INDEX($H420:$K420,0,MATCH(R$388,$H$388:$K$388,0))*HLOOKUP(R$387,$J$384:$R$385,2)</f>
        <v>0</v>
      </c>
      <c r="S420" s="1013" cm="1">
        <f t="array" ref="S420">INDEX($H420:$K420,0,MATCH(S$388,$H$388:$K$388,0))*HLOOKUP(S$387,$J$384:$R$385,2)</f>
        <v>0</v>
      </c>
      <c r="T420" s="1013" cm="1">
        <f t="array" ref="T420">INDEX($H420:$K420,0,MATCH(T$388,$H$388:$K$388,0))*HLOOKUP(T$387,$J$384:$R$385,2)</f>
        <v>0</v>
      </c>
      <c r="U420" s="1013" cm="1">
        <f t="array" ref="U420">INDEX($H420:$K420,0,MATCH(U$388,$H$388:$K$388,0))*HLOOKUP(U$387,$J$384:$R$385,2)</f>
        <v>0</v>
      </c>
      <c r="V420" s="1013" cm="1">
        <f t="array" ref="V420">INDEX($H420:$K420,0,MATCH(V$388,$H$388:$K$388,0))*HLOOKUP(V$387,$J$384:$R$385,2)</f>
        <v>0</v>
      </c>
      <c r="W420" s="1013" cm="1">
        <f t="array" ref="W420">INDEX($H420:$K420,0,MATCH(W$388,$H$388:$K$388,0))*HLOOKUP(W$387,$J$384:$R$385,2)</f>
        <v>0</v>
      </c>
      <c r="X420" s="1013" cm="1">
        <f t="array" ref="X420">INDEX($H420:$K420,0,MATCH(X$388,$H$388:$K$388,0))*HLOOKUP(X$387,$J$384:$R$385,2)</f>
        <v>0</v>
      </c>
      <c r="Y420" s="1013" cm="1">
        <f t="array" ref="Y420">INDEX($H420:$K420,0,MATCH(Y$388,$H$388:$K$388,0))*HLOOKUP(Y$387,$J$384:$R$385,2)</f>
        <v>0</v>
      </c>
      <c r="Z420" s="1013" cm="1">
        <f t="array" ref="Z420">INDEX($H420:$K420,0,MATCH(Z$388,$H$388:$K$388,0))*HLOOKUP(Z$387,$J$384:$R$385,2)</f>
        <v>0</v>
      </c>
      <c r="AA420" s="1013" cm="1">
        <f t="array" ref="AA420">INDEX($H420:$K420,0,MATCH(AA$388,$H$388:$K$388,0))*HLOOKUP(AA$387,$J$384:$R$385,2)</f>
        <v>0</v>
      </c>
      <c r="AB420" s="1013" cm="1">
        <f t="array" ref="AB420">INDEX($H420:$K420,0,MATCH(AB$388,$H$388:$K$388,0))*HLOOKUP(AB$387,$J$384:$R$385,2)</f>
        <v>0</v>
      </c>
      <c r="AC420" s="1013" cm="1">
        <f t="array" ref="AC420">INDEX($H420:$K420,0,MATCH(AC$388,$H$388:$K$388,0))*HLOOKUP(AC$387,$J$384:$R$385,2)</f>
        <v>0</v>
      </c>
      <c r="AD420" s="1013" cm="1">
        <f t="array" ref="AD420">INDEX($H420:$K420,0,MATCH(AD$388,$H$388:$K$388,0))*HLOOKUP(AD$387,$J$384:$R$385,2)</f>
        <v>0</v>
      </c>
      <c r="AE420" s="1013" cm="1">
        <f t="array" ref="AE420">INDEX($H420:$K420,0,MATCH(AE$388,$H$388:$K$388,0))*HLOOKUP(AE$387,$J$384:$R$385,2)</f>
        <v>0</v>
      </c>
      <c r="AF420" s="1013" cm="1">
        <f t="array" ref="AF420">INDEX($H420:$K420,0,MATCH(AF$388,$H$388:$K$388,0))*HLOOKUP(AF$387,$J$384:$R$385,2)</f>
        <v>0</v>
      </c>
      <c r="AG420" s="1013" cm="1">
        <f t="array" ref="AG420">INDEX($H420:$K420,0,MATCH(AG$388,$H$388:$K$388,0))*HLOOKUP(AG$387,$J$384:$R$385,2)</f>
        <v>0</v>
      </c>
      <c r="AH420" s="1013" cm="1">
        <f t="array" ref="AH420">INDEX($H420:$K420,0,MATCH(AH$388,$H$388:$K$388,0))*HLOOKUP(AH$387,$J$384:$R$385,2)</f>
        <v>0</v>
      </c>
      <c r="AI420" s="1013" cm="1">
        <f t="array" ref="AI420">INDEX($H420:$K420,0,MATCH(AI$388,$H$388:$K$388,0))*HLOOKUP(AI$387,$J$384:$R$385,2)</f>
        <v>0</v>
      </c>
      <c r="AJ420" s="1013" cm="1">
        <f t="array" ref="AJ420">INDEX($H420:$K420,0,MATCH(AJ$388,$H$388:$K$388,0))*HLOOKUP(AJ$387,$J$384:$R$385,2)</f>
        <v>0</v>
      </c>
      <c r="AK420" s="1013" cm="1">
        <f t="array" ref="AK420">INDEX($H420:$K420,0,MATCH(AK$388,$H$388:$K$388,0))*HLOOKUP(AK$387,$J$384:$R$385,2)</f>
        <v>0</v>
      </c>
      <c r="AL420" s="1013" cm="1">
        <f t="array" ref="AL420">INDEX($H420:$K420,0,MATCH(AL$388,$H$388:$K$388,0))*HLOOKUP(AL$387,$J$384:$R$385,2)</f>
        <v>0</v>
      </c>
      <c r="AM420" s="1013" cm="1">
        <f t="array" ref="AM420">INDEX($H420:$K420,0,MATCH(AM$388,$H$388:$K$388,0))*HLOOKUP(AM$387,$J$384:$R$385,2)</f>
        <v>0</v>
      </c>
      <c r="AN420" s="1013" cm="1">
        <f t="array" ref="AN420">INDEX($H420:$K420,0,MATCH(AN$388,$H$388:$K$388,0))*HLOOKUP(AN$387,$J$384:$R$385,2)</f>
        <v>0</v>
      </c>
      <c r="AO420" s="1013" cm="1">
        <f t="array" ref="AO420">INDEX($H420:$K420,0,MATCH(AO$388,$H$388:$K$388,0))*HLOOKUP(AO$387,$J$384:$R$385,2)</f>
        <v>0</v>
      </c>
      <c r="AP420" s="1013" cm="1">
        <f t="array" ref="AP420">INDEX($H420:$K420,0,MATCH(AP$388,$H$388:$K$388,0))*HLOOKUP(AP$387,$J$384:$R$385,2)</f>
        <v>0</v>
      </c>
      <c r="AQ420" s="1013" cm="1">
        <f t="array" ref="AQ420">INDEX($H420:$K420,0,MATCH(AQ$388,$H$388:$K$388,0))*HLOOKUP(AQ$387,$J$384:$R$385,2)</f>
        <v>0</v>
      </c>
      <c r="AR420" s="1013" cm="1">
        <f t="array" ref="AR420">INDEX($H420:$K420,0,MATCH(AR$388,$H$388:$K$388,0))*HLOOKUP(AR$387,$J$384:$R$385,2)</f>
        <v>0</v>
      </c>
      <c r="AS420" s="1013" cm="1">
        <f t="array" ref="AS420">INDEX($H420:$K420,0,MATCH(AS$388,$H$388:$K$388,0))*HLOOKUP(AS$387,$J$384:$R$385,2)</f>
        <v>0</v>
      </c>
      <c r="AT420" s="1013" cm="1">
        <f t="array" ref="AT420">INDEX($H420:$K420,0,MATCH(AT$388,$H$388:$K$388,0))*HLOOKUP(AT$387,$J$384:$R$385,2)</f>
        <v>0</v>
      </c>
      <c r="AU420" s="1013"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5" t="str">
        <f t="shared" si="35"/>
        <v>AAANWa</v>
      </c>
      <c r="H421" s="350">
        <v>0</v>
      </c>
      <c r="I421" s="350">
        <v>0</v>
      </c>
      <c r="J421" s="350">
        <v>0</v>
      </c>
      <c r="K421" s="350">
        <v>0</v>
      </c>
      <c r="L421" s="1013" cm="1">
        <f t="array" ref="L421">INDEX($H421:$K421,0,MATCH(L$388,$H$388:$K$388,0))*HLOOKUP(L$387,$J$384:$R$385,2)</f>
        <v>0</v>
      </c>
      <c r="M421" s="1013" cm="1">
        <f t="array" ref="M421">INDEX($H421:$K421,0,MATCH(M$388,$H$388:$K$388,0))*HLOOKUP(M$387,$J$384:$R$385,2)</f>
        <v>0</v>
      </c>
      <c r="N421" s="1013" cm="1">
        <f t="array" ref="N421">INDEX($H421:$K421,0,MATCH(N$388,$H$388:$K$388,0))*HLOOKUP(N$387,$J$384:$R$385,2)</f>
        <v>0</v>
      </c>
      <c r="O421" s="1013" cm="1">
        <f t="array" ref="O421">INDEX($H421:$K421,0,MATCH(O$388,$H$388:$K$388,0))*HLOOKUP(O$387,$J$384:$R$385,2)</f>
        <v>0</v>
      </c>
      <c r="P421" s="1013" cm="1">
        <f t="array" ref="P421">INDEX($H421:$K421,0,MATCH(P$388,$H$388:$K$388,0))*HLOOKUP(P$387,$J$384:$R$385,2)</f>
        <v>0</v>
      </c>
      <c r="Q421" s="1013" cm="1">
        <f t="array" ref="Q421">INDEX($H421:$K421,0,MATCH(Q$388,$H$388:$K$388,0))*HLOOKUP(Q$387,$J$384:$R$385,2)</f>
        <v>0</v>
      </c>
      <c r="R421" s="1013" cm="1">
        <f t="array" ref="R421">INDEX($H421:$K421,0,MATCH(R$388,$H$388:$K$388,0))*HLOOKUP(R$387,$J$384:$R$385,2)</f>
        <v>0</v>
      </c>
      <c r="S421" s="1013" cm="1">
        <f t="array" ref="S421">INDEX($H421:$K421,0,MATCH(S$388,$H$388:$K$388,0))*HLOOKUP(S$387,$J$384:$R$385,2)</f>
        <v>0</v>
      </c>
      <c r="T421" s="1013" cm="1">
        <f t="array" ref="T421">INDEX($H421:$K421,0,MATCH(T$388,$H$388:$K$388,0))*HLOOKUP(T$387,$J$384:$R$385,2)</f>
        <v>0</v>
      </c>
      <c r="U421" s="1013" cm="1">
        <f t="array" ref="U421">INDEX($H421:$K421,0,MATCH(U$388,$H$388:$K$388,0))*HLOOKUP(U$387,$J$384:$R$385,2)</f>
        <v>0</v>
      </c>
      <c r="V421" s="1013" cm="1">
        <f t="array" ref="V421">INDEX($H421:$K421,0,MATCH(V$388,$H$388:$K$388,0))*HLOOKUP(V$387,$J$384:$R$385,2)</f>
        <v>0</v>
      </c>
      <c r="W421" s="1013" cm="1">
        <f t="array" ref="W421">INDEX($H421:$K421,0,MATCH(W$388,$H$388:$K$388,0))*HLOOKUP(W$387,$J$384:$R$385,2)</f>
        <v>0</v>
      </c>
      <c r="X421" s="1013" cm="1">
        <f t="array" ref="X421">INDEX($H421:$K421,0,MATCH(X$388,$H$388:$K$388,0))*HLOOKUP(X$387,$J$384:$R$385,2)</f>
        <v>0</v>
      </c>
      <c r="Y421" s="1013" cm="1">
        <f t="array" ref="Y421">INDEX($H421:$K421,0,MATCH(Y$388,$H$388:$K$388,0))*HLOOKUP(Y$387,$J$384:$R$385,2)</f>
        <v>0</v>
      </c>
      <c r="Z421" s="1013" cm="1">
        <f t="array" ref="Z421">INDEX($H421:$K421,0,MATCH(Z$388,$H$388:$K$388,0))*HLOOKUP(Z$387,$J$384:$R$385,2)</f>
        <v>0</v>
      </c>
      <c r="AA421" s="1013" cm="1">
        <f t="array" ref="AA421">INDEX($H421:$K421,0,MATCH(AA$388,$H$388:$K$388,0))*HLOOKUP(AA$387,$J$384:$R$385,2)</f>
        <v>0</v>
      </c>
      <c r="AB421" s="1013" cm="1">
        <f t="array" ref="AB421">INDEX($H421:$K421,0,MATCH(AB$388,$H$388:$K$388,0))*HLOOKUP(AB$387,$J$384:$R$385,2)</f>
        <v>0</v>
      </c>
      <c r="AC421" s="1013" cm="1">
        <f t="array" ref="AC421">INDEX($H421:$K421,0,MATCH(AC$388,$H$388:$K$388,0))*HLOOKUP(AC$387,$J$384:$R$385,2)</f>
        <v>0</v>
      </c>
      <c r="AD421" s="1013" cm="1">
        <f t="array" ref="AD421">INDEX($H421:$K421,0,MATCH(AD$388,$H$388:$K$388,0))*HLOOKUP(AD$387,$J$384:$R$385,2)</f>
        <v>0</v>
      </c>
      <c r="AE421" s="1013" cm="1">
        <f t="array" ref="AE421">INDEX($H421:$K421,0,MATCH(AE$388,$H$388:$K$388,0))*HLOOKUP(AE$387,$J$384:$R$385,2)</f>
        <v>0</v>
      </c>
      <c r="AF421" s="1013" cm="1">
        <f t="array" ref="AF421">INDEX($H421:$K421,0,MATCH(AF$388,$H$388:$K$388,0))*HLOOKUP(AF$387,$J$384:$R$385,2)</f>
        <v>0</v>
      </c>
      <c r="AG421" s="1013" cm="1">
        <f t="array" ref="AG421">INDEX($H421:$K421,0,MATCH(AG$388,$H$388:$K$388,0))*HLOOKUP(AG$387,$J$384:$R$385,2)</f>
        <v>0</v>
      </c>
      <c r="AH421" s="1013" cm="1">
        <f t="array" ref="AH421">INDEX($H421:$K421,0,MATCH(AH$388,$H$388:$K$388,0))*HLOOKUP(AH$387,$J$384:$R$385,2)</f>
        <v>0</v>
      </c>
      <c r="AI421" s="1013" cm="1">
        <f t="array" ref="AI421">INDEX($H421:$K421,0,MATCH(AI$388,$H$388:$K$388,0))*HLOOKUP(AI$387,$J$384:$R$385,2)</f>
        <v>0</v>
      </c>
      <c r="AJ421" s="1013" cm="1">
        <f t="array" ref="AJ421">INDEX($H421:$K421,0,MATCH(AJ$388,$H$388:$K$388,0))*HLOOKUP(AJ$387,$J$384:$R$385,2)</f>
        <v>0</v>
      </c>
      <c r="AK421" s="1013" cm="1">
        <f t="array" ref="AK421">INDEX($H421:$K421,0,MATCH(AK$388,$H$388:$K$388,0))*HLOOKUP(AK$387,$J$384:$R$385,2)</f>
        <v>0</v>
      </c>
      <c r="AL421" s="1013" cm="1">
        <f t="array" ref="AL421">INDEX($H421:$K421,0,MATCH(AL$388,$H$388:$K$388,0))*HLOOKUP(AL$387,$J$384:$R$385,2)</f>
        <v>0</v>
      </c>
      <c r="AM421" s="1013" cm="1">
        <f t="array" ref="AM421">INDEX($H421:$K421,0,MATCH(AM$388,$H$388:$K$388,0))*HLOOKUP(AM$387,$J$384:$R$385,2)</f>
        <v>0</v>
      </c>
      <c r="AN421" s="1013" cm="1">
        <f t="array" ref="AN421">INDEX($H421:$K421,0,MATCH(AN$388,$H$388:$K$388,0))*HLOOKUP(AN$387,$J$384:$R$385,2)</f>
        <v>0</v>
      </c>
      <c r="AO421" s="1013" cm="1">
        <f t="array" ref="AO421">INDEX($H421:$K421,0,MATCH(AO$388,$H$388:$K$388,0))*HLOOKUP(AO$387,$J$384:$R$385,2)</f>
        <v>0</v>
      </c>
      <c r="AP421" s="1013" cm="1">
        <f t="array" ref="AP421">INDEX($H421:$K421,0,MATCH(AP$388,$H$388:$K$388,0))*HLOOKUP(AP$387,$J$384:$R$385,2)</f>
        <v>0</v>
      </c>
      <c r="AQ421" s="1013" cm="1">
        <f t="array" ref="AQ421">INDEX($H421:$K421,0,MATCH(AQ$388,$H$388:$K$388,0))*HLOOKUP(AQ$387,$J$384:$R$385,2)</f>
        <v>0</v>
      </c>
      <c r="AR421" s="1013" cm="1">
        <f t="array" ref="AR421">INDEX($H421:$K421,0,MATCH(AR$388,$H$388:$K$388,0))*HLOOKUP(AR$387,$J$384:$R$385,2)</f>
        <v>0</v>
      </c>
      <c r="AS421" s="1013" cm="1">
        <f t="array" ref="AS421">INDEX($H421:$K421,0,MATCH(AS$388,$H$388:$K$388,0))*HLOOKUP(AS$387,$J$384:$R$385,2)</f>
        <v>0</v>
      </c>
      <c r="AT421" s="1013" cm="1">
        <f t="array" ref="AT421">INDEX($H421:$K421,0,MATCH(AT$388,$H$388:$K$388,0))*HLOOKUP(AT$387,$J$384:$R$385,2)</f>
        <v>0</v>
      </c>
      <c r="AU421" s="1013"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7" t="s">
        <v>836</v>
      </c>
      <c r="I424" s="688"/>
      <c r="J424" s="1011" t="s">
        <v>422</v>
      </c>
      <c r="K424" s="1011" t="s">
        <v>824</v>
      </c>
      <c r="L424" s="1011" t="s">
        <v>825</v>
      </c>
      <c r="M424" s="1011" t="s">
        <v>826</v>
      </c>
      <c r="N424" s="1011" t="s">
        <v>827</v>
      </c>
      <c r="O424" s="1011" t="s">
        <v>828</v>
      </c>
      <c r="P424" s="1011" t="s">
        <v>829</v>
      </c>
      <c r="Q424" s="1011" t="s">
        <v>830</v>
      </c>
      <c r="R424" s="1011" t="s">
        <v>831</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88" customFormat="1" ht="15" outlineLevel="1" x14ac:dyDescent="0.25">
      <c r="A425" s="692"/>
      <c r="B425" s="689"/>
      <c r="C425" s="701"/>
      <c r="D425" s="701"/>
      <c r="E425" s="701"/>
      <c r="F425" s="705"/>
      <c r="G425" s="647"/>
      <c r="I425" s="688" t="s">
        <v>1148</v>
      </c>
      <c r="J425" s="1012">
        <v>1</v>
      </c>
      <c r="K425" s="1012">
        <v>1</v>
      </c>
      <c r="L425" s="1012">
        <v>1</v>
      </c>
      <c r="M425" s="1012">
        <v>1</v>
      </c>
      <c r="N425" s="1012">
        <v>1</v>
      </c>
      <c r="O425" s="1012">
        <v>1</v>
      </c>
      <c r="P425" s="1012">
        <v>1</v>
      </c>
      <c r="Q425" s="1012">
        <v>1</v>
      </c>
      <c r="R425" s="1012">
        <v>1</v>
      </c>
      <c r="S425" s="705"/>
      <c r="T425" s="705"/>
      <c r="U425" s="705"/>
      <c r="V425" s="705"/>
      <c r="W425" s="705"/>
      <c r="X425" s="7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6"/>
      <c r="AY425" s="691"/>
      <c r="AZ425" s="691"/>
      <c r="BA425" s="691"/>
    </row>
    <row r="426" spans="1:53" s="688" customFormat="1" ht="15" outlineLevel="1" x14ac:dyDescent="0.25">
      <c r="A426" s="692"/>
      <c r="B426" s="689"/>
      <c r="C426" s="701"/>
      <c r="D426" s="701"/>
      <c r="E426" s="701"/>
      <c r="F426" s="705"/>
      <c r="G426" s="647"/>
      <c r="I426" s="705"/>
      <c r="J426" s="705"/>
      <c r="K426" s="705"/>
      <c r="L426" s="705"/>
      <c r="M426" s="705"/>
      <c r="N426" s="705"/>
      <c r="O426" s="705"/>
      <c r="P426" s="705"/>
      <c r="Q426" s="705"/>
      <c r="R426" s="705"/>
      <c r="S426" s="705"/>
      <c r="T426" s="705"/>
      <c r="U426" s="705"/>
      <c r="V426" s="705"/>
      <c r="W426" s="705"/>
      <c r="X426" s="7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6"/>
      <c r="AY426" s="691"/>
      <c r="AZ426" s="691"/>
      <c r="BA426" s="691"/>
    </row>
    <row r="427" spans="1:53" s="76" customFormat="1" ht="15" outlineLevel="1" x14ac:dyDescent="0.25">
      <c r="A427" s="227"/>
      <c r="B427" s="228"/>
      <c r="C427" s="238"/>
      <c r="D427" s="238"/>
      <c r="E427" s="238"/>
      <c r="F427" s="246"/>
      <c r="G427" s="246" t="s">
        <v>838</v>
      </c>
      <c r="H427" s="76" t="s">
        <v>856</v>
      </c>
      <c r="I427" s="76" t="s">
        <v>856</v>
      </c>
      <c r="J427" s="76" t="s">
        <v>856</v>
      </c>
      <c r="K427" s="76" t="s">
        <v>856</v>
      </c>
      <c r="L427" s="76" t="s">
        <v>422</v>
      </c>
      <c r="M427" s="76" t="s">
        <v>422</v>
      </c>
      <c r="N427" s="76" t="s">
        <v>422</v>
      </c>
      <c r="O427" s="76" t="s">
        <v>422</v>
      </c>
      <c r="P427" s="76" t="s">
        <v>824</v>
      </c>
      <c r="Q427" s="76" t="s">
        <v>824</v>
      </c>
      <c r="R427" s="76" t="s">
        <v>824</v>
      </c>
      <c r="S427" s="76" t="s">
        <v>824</v>
      </c>
      <c r="T427" s="76" t="s">
        <v>825</v>
      </c>
      <c r="U427" s="76" t="s">
        <v>825</v>
      </c>
      <c r="V427" s="76" t="s">
        <v>825</v>
      </c>
      <c r="W427" s="76" t="s">
        <v>825</v>
      </c>
      <c r="X427" s="76" t="s">
        <v>826</v>
      </c>
      <c r="Y427" s="76" t="s">
        <v>826</v>
      </c>
      <c r="Z427" s="76" t="s">
        <v>826</v>
      </c>
      <c r="AA427" s="76" t="s">
        <v>826</v>
      </c>
      <c r="AB427" s="76" t="s">
        <v>827</v>
      </c>
      <c r="AC427" s="76" t="s">
        <v>827</v>
      </c>
      <c r="AD427" s="76" t="s">
        <v>827</v>
      </c>
      <c r="AE427" s="76" t="s">
        <v>827</v>
      </c>
      <c r="AF427" s="76" t="s">
        <v>828</v>
      </c>
      <c r="AG427" s="76" t="s">
        <v>828</v>
      </c>
      <c r="AH427" s="76" t="s">
        <v>828</v>
      </c>
      <c r="AI427" s="76" t="s">
        <v>828</v>
      </c>
      <c r="AJ427" s="76" t="s">
        <v>829</v>
      </c>
      <c r="AK427" s="76" t="s">
        <v>829</v>
      </c>
      <c r="AL427" s="76" t="s">
        <v>829</v>
      </c>
      <c r="AM427" s="76" t="s">
        <v>829</v>
      </c>
      <c r="AN427" s="76" t="s">
        <v>830</v>
      </c>
      <c r="AO427" s="76" t="s">
        <v>830</v>
      </c>
      <c r="AP427" s="76" t="s">
        <v>830</v>
      </c>
      <c r="AQ427" s="76" t="s">
        <v>830</v>
      </c>
      <c r="AR427" s="76" t="s">
        <v>831</v>
      </c>
      <c r="AS427" s="76" t="s">
        <v>831</v>
      </c>
      <c r="AT427" s="76" t="s">
        <v>831</v>
      </c>
      <c r="AU427" s="76" t="s">
        <v>831</v>
      </c>
      <c r="AV427" s="305"/>
      <c r="AW427" s="305"/>
      <c r="AX427" s="237"/>
      <c r="AY427" s="229"/>
      <c r="AZ427" s="229"/>
      <c r="BA427" s="229"/>
    </row>
    <row r="428" spans="1:53" s="76" customFormat="1" ht="15" outlineLevel="1" x14ac:dyDescent="0.25">
      <c r="A428" s="227"/>
      <c r="B428" s="228"/>
      <c r="C428" s="238"/>
      <c r="D428" s="238"/>
      <c r="E428" s="238"/>
      <c r="F428" s="246"/>
      <c r="G428" s="246" t="s">
        <v>839</v>
      </c>
      <c r="H428" s="688" t="s">
        <v>369</v>
      </c>
      <c r="I428" s="688" t="s">
        <v>370</v>
      </c>
      <c r="J428" s="688" t="s">
        <v>1143</v>
      </c>
      <c r="K428" s="688" t="s">
        <v>371</v>
      </c>
      <c r="L428" s="688" t="str">
        <f>H428</f>
        <v>agflow</v>
      </c>
      <c r="M428" s="688" t="str">
        <f t="shared" ref="M428" si="36">I428</f>
        <v>ureamop</v>
      </c>
      <c r="N428" s="688" t="str">
        <f t="shared" ref="N428" si="37">J428</f>
        <v>urea-late</v>
      </c>
      <c r="O428" s="688" t="str">
        <f t="shared" ref="O428" si="38">K428</f>
        <v>ns31</v>
      </c>
      <c r="P428" s="688" t="str">
        <f t="shared" ref="P428" si="39">L428</f>
        <v>agflow</v>
      </c>
      <c r="Q428" s="688" t="str">
        <f t="shared" ref="Q428" si="40">M428</f>
        <v>ureamop</v>
      </c>
      <c r="R428" s="688" t="str">
        <f t="shared" ref="R428" si="41">N428</f>
        <v>urea-late</v>
      </c>
      <c r="S428" s="688" t="str">
        <f t="shared" ref="S428" si="42">O428</f>
        <v>ns31</v>
      </c>
      <c r="T428" s="688" t="str">
        <f t="shared" ref="T428" si="43">P428</f>
        <v>agflow</v>
      </c>
      <c r="U428" s="688" t="str">
        <f t="shared" ref="U428" si="44">Q428</f>
        <v>ureamop</v>
      </c>
      <c r="V428" s="688" t="str">
        <f t="shared" ref="V428" si="45">R428</f>
        <v>urea-late</v>
      </c>
      <c r="W428" s="688" t="str">
        <f t="shared" ref="W428" si="46">S428</f>
        <v>ns31</v>
      </c>
      <c r="X428" s="688" t="str">
        <f t="shared" ref="X428" si="47">T428</f>
        <v>agflow</v>
      </c>
      <c r="Y428" s="688" t="str">
        <f t="shared" ref="Y428" si="48">U428</f>
        <v>ureamop</v>
      </c>
      <c r="Z428" s="688" t="str">
        <f t="shared" ref="Z428" si="49">V428</f>
        <v>urea-late</v>
      </c>
      <c r="AA428" s="688" t="str">
        <f t="shared" ref="AA428" si="50">W428</f>
        <v>ns31</v>
      </c>
      <c r="AB428" s="688" t="str">
        <f t="shared" ref="AB428" si="51">X428</f>
        <v>agflow</v>
      </c>
      <c r="AC428" s="688" t="str">
        <f t="shared" ref="AC428" si="52">Y428</f>
        <v>ureamop</v>
      </c>
      <c r="AD428" s="688" t="str">
        <f t="shared" ref="AD428" si="53">Z428</f>
        <v>urea-late</v>
      </c>
      <c r="AE428" s="688" t="str">
        <f t="shared" ref="AE428" si="54">AA428</f>
        <v>ns31</v>
      </c>
      <c r="AF428" s="688" t="str">
        <f t="shared" ref="AF428" si="55">AB428</f>
        <v>agflow</v>
      </c>
      <c r="AG428" s="688" t="str">
        <f t="shared" ref="AG428" si="56">AC428</f>
        <v>ureamop</v>
      </c>
      <c r="AH428" s="688" t="str">
        <f t="shared" ref="AH428" si="57">AD428</f>
        <v>urea-late</v>
      </c>
      <c r="AI428" s="688" t="str">
        <f t="shared" ref="AI428" si="58">AE428</f>
        <v>ns31</v>
      </c>
      <c r="AJ428" s="688" t="str">
        <f t="shared" ref="AJ428" si="59">AF428</f>
        <v>agflow</v>
      </c>
      <c r="AK428" s="688" t="str">
        <f t="shared" ref="AK428" si="60">AG428</f>
        <v>ureamop</v>
      </c>
      <c r="AL428" s="688" t="str">
        <f t="shared" ref="AL428" si="61">AH428</f>
        <v>urea-late</v>
      </c>
      <c r="AM428" s="688" t="str">
        <f t="shared" ref="AM428" si="62">AI428</f>
        <v>ns31</v>
      </c>
      <c r="AN428" s="688" t="str">
        <f t="shared" ref="AN428" si="63">AJ428</f>
        <v>agflow</v>
      </c>
      <c r="AO428" s="688" t="str">
        <f t="shared" ref="AO428" si="64">AK428</f>
        <v>ureamop</v>
      </c>
      <c r="AP428" s="688" t="str">
        <f t="shared" ref="AP428" si="65">AL428</f>
        <v>urea-late</v>
      </c>
      <c r="AQ428" s="688" t="str">
        <f t="shared" ref="AQ428" si="66">AM428</f>
        <v>ns31</v>
      </c>
      <c r="AR428" s="688" t="str">
        <f t="shared" ref="AR428" si="67">AN428</f>
        <v>agflow</v>
      </c>
      <c r="AS428" s="688" t="str">
        <f t="shared" ref="AS428" si="68">AO428</f>
        <v>ureamop</v>
      </c>
      <c r="AT428" s="688" t="str">
        <f t="shared" ref="AT428" si="69">AP428</f>
        <v>urea-late</v>
      </c>
      <c r="AU428" s="688"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3" cm="1">
        <f t="array" ref="L429">INDEX($H429:$K429,0,MATCH(L$428,$H$428:$K$428,0))*HLOOKUP(L$427,$J$424:$R$425,2)</f>
        <v>0</v>
      </c>
      <c r="M429" s="1013" cm="1">
        <f t="array" ref="M429">INDEX($H429:$K429,0,MATCH(M$428,$H$428:$K$428,0))*HLOOKUP(M$427,$J$424:$R$425,2)</f>
        <v>0</v>
      </c>
      <c r="N429" s="1013" cm="1">
        <f t="array" ref="N429">INDEX($H429:$K429,0,MATCH(N$428,$H$428:$K$428,0))*HLOOKUP(N$427,$J$424:$R$425,2)</f>
        <v>0</v>
      </c>
      <c r="O429" s="1013" cm="1">
        <f t="array" ref="O429">INDEX($H429:$K429,0,MATCH(O$428,$H$428:$K$428,0))*HLOOKUP(O$427,$J$424:$R$425,2)</f>
        <v>0</v>
      </c>
      <c r="P429" s="1013" cm="1">
        <f t="array" ref="P429">INDEX($H429:$K429,0,MATCH(P$428,$H$428:$K$428,0))*HLOOKUP(P$427,$J$424:$R$425,2)</f>
        <v>0</v>
      </c>
      <c r="Q429" s="1013" cm="1">
        <f t="array" ref="Q429">INDEX($H429:$K429,0,MATCH(Q$428,$H$428:$K$428,0))*HLOOKUP(Q$427,$J$424:$R$425,2)</f>
        <v>0</v>
      </c>
      <c r="R429" s="1013" cm="1">
        <f t="array" ref="R429">INDEX($H429:$K429,0,MATCH(R$428,$H$428:$K$428,0))*HLOOKUP(R$427,$J$424:$R$425,2)</f>
        <v>0</v>
      </c>
      <c r="S429" s="1013" cm="1">
        <f t="array" ref="S429">INDEX($H429:$K429,0,MATCH(S$428,$H$428:$K$428,0))*HLOOKUP(S$427,$J$424:$R$425,2)</f>
        <v>0</v>
      </c>
      <c r="T429" s="1013" cm="1">
        <f t="array" ref="T429">INDEX($H429:$K429,0,MATCH(T$428,$H$428:$K$428,0))*HLOOKUP(T$427,$J$424:$R$425,2)</f>
        <v>0</v>
      </c>
      <c r="U429" s="1013" cm="1">
        <f t="array" ref="U429">INDEX($H429:$K429,0,MATCH(U$428,$H$428:$K$428,0))*HLOOKUP(U$427,$J$424:$R$425,2)</f>
        <v>0</v>
      </c>
      <c r="V429" s="1013" cm="1">
        <f t="array" ref="V429">INDEX($H429:$K429,0,MATCH(V$428,$H$428:$K$428,0))*HLOOKUP(V$427,$J$424:$R$425,2)</f>
        <v>0</v>
      </c>
      <c r="W429" s="1013" cm="1">
        <f t="array" ref="W429">INDEX($H429:$K429,0,MATCH(W$428,$H$428:$K$428,0))*HLOOKUP(W$427,$J$424:$R$425,2)</f>
        <v>0</v>
      </c>
      <c r="X429" s="1013" cm="1">
        <f t="array" ref="X429">INDEX($H429:$K429,0,MATCH(X$428,$H$428:$K$428,0))*HLOOKUP(X$427,$J$424:$R$425,2)</f>
        <v>0</v>
      </c>
      <c r="Y429" s="1013" cm="1">
        <f t="array" ref="Y429">INDEX($H429:$K429,0,MATCH(Y$428,$H$428:$K$428,0))*HLOOKUP(Y$427,$J$424:$R$425,2)</f>
        <v>0</v>
      </c>
      <c r="Z429" s="1013" cm="1">
        <f t="array" ref="Z429">INDEX($H429:$K429,0,MATCH(Z$428,$H$428:$K$428,0))*HLOOKUP(Z$427,$J$424:$R$425,2)</f>
        <v>0</v>
      </c>
      <c r="AA429" s="1013" cm="1">
        <f t="array" ref="AA429">INDEX($H429:$K429,0,MATCH(AA$428,$H$428:$K$428,0))*HLOOKUP(AA$427,$J$424:$R$425,2)</f>
        <v>0</v>
      </c>
      <c r="AB429" s="1013" cm="1">
        <f t="array" ref="AB429">INDEX($H429:$K429,0,MATCH(AB$428,$H$428:$K$428,0))*HLOOKUP(AB$427,$J$424:$R$425,2)</f>
        <v>0</v>
      </c>
      <c r="AC429" s="1013" cm="1">
        <f t="array" ref="AC429">INDEX($H429:$K429,0,MATCH(AC$428,$H$428:$K$428,0))*HLOOKUP(AC$427,$J$424:$R$425,2)</f>
        <v>0</v>
      </c>
      <c r="AD429" s="1013" cm="1">
        <f t="array" ref="AD429">INDEX($H429:$K429,0,MATCH(AD$428,$H$428:$K$428,0))*HLOOKUP(AD$427,$J$424:$R$425,2)</f>
        <v>0</v>
      </c>
      <c r="AE429" s="1013" cm="1">
        <f t="array" ref="AE429">INDEX($H429:$K429,0,MATCH(AE$428,$H$428:$K$428,0))*HLOOKUP(AE$427,$J$424:$R$425,2)</f>
        <v>0</v>
      </c>
      <c r="AF429" s="1013" cm="1">
        <f t="array" ref="AF429">INDEX($H429:$K429,0,MATCH(AF$428,$H$428:$K$428,0))*HLOOKUP(AF$427,$J$424:$R$425,2)</f>
        <v>0</v>
      </c>
      <c r="AG429" s="1013" cm="1">
        <f t="array" ref="AG429">INDEX($H429:$K429,0,MATCH(AG$428,$H$428:$K$428,0))*HLOOKUP(AG$427,$J$424:$R$425,2)</f>
        <v>0</v>
      </c>
      <c r="AH429" s="1013" cm="1">
        <f t="array" ref="AH429">INDEX($H429:$K429,0,MATCH(AH$428,$H$428:$K$428,0))*HLOOKUP(AH$427,$J$424:$R$425,2)</f>
        <v>0</v>
      </c>
      <c r="AI429" s="1013" cm="1">
        <f t="array" ref="AI429">INDEX($H429:$K429,0,MATCH(AI$428,$H$428:$K$428,0))*HLOOKUP(AI$427,$J$424:$R$425,2)</f>
        <v>0</v>
      </c>
      <c r="AJ429" s="1013" cm="1">
        <f t="array" ref="AJ429">INDEX($H429:$K429,0,MATCH(AJ$428,$H$428:$K$428,0))*HLOOKUP(AJ$427,$J$424:$R$425,2)</f>
        <v>0</v>
      </c>
      <c r="AK429" s="1013" cm="1">
        <f t="array" ref="AK429">INDEX($H429:$K429,0,MATCH(AK$428,$H$428:$K$428,0))*HLOOKUP(AK$427,$J$424:$R$425,2)</f>
        <v>0</v>
      </c>
      <c r="AL429" s="1013" cm="1">
        <f t="array" ref="AL429">INDEX($H429:$K429,0,MATCH(AL$428,$H$428:$K$428,0))*HLOOKUP(AL$427,$J$424:$R$425,2)</f>
        <v>0</v>
      </c>
      <c r="AM429" s="1013" cm="1">
        <f t="array" ref="AM429">INDEX($H429:$K429,0,MATCH(AM$428,$H$428:$K$428,0))*HLOOKUP(AM$427,$J$424:$R$425,2)</f>
        <v>0</v>
      </c>
      <c r="AN429" s="1013" cm="1">
        <f t="array" ref="AN429">INDEX($H429:$K429,0,MATCH(AN$428,$H$428:$K$428,0))*HLOOKUP(AN$427,$J$424:$R$425,2)</f>
        <v>0</v>
      </c>
      <c r="AO429" s="1013" cm="1">
        <f t="array" ref="AO429">INDEX($H429:$K429,0,MATCH(AO$428,$H$428:$K$428,0))*HLOOKUP(AO$427,$J$424:$R$425,2)</f>
        <v>0</v>
      </c>
      <c r="AP429" s="1013" cm="1">
        <f t="array" ref="AP429">INDEX($H429:$K429,0,MATCH(AP$428,$H$428:$K$428,0))*HLOOKUP(AP$427,$J$424:$R$425,2)</f>
        <v>0</v>
      </c>
      <c r="AQ429" s="1013" cm="1">
        <f t="array" ref="AQ429">INDEX($H429:$K429,0,MATCH(AQ$428,$H$428:$K$428,0))*HLOOKUP(AQ$427,$J$424:$R$425,2)</f>
        <v>0</v>
      </c>
      <c r="AR429" s="1013" cm="1">
        <f t="array" ref="AR429">INDEX($H429:$K429,0,MATCH(AR$428,$H$428:$K$428,0))*HLOOKUP(AR$427,$J$424:$R$425,2)</f>
        <v>0</v>
      </c>
      <c r="AS429" s="1013" cm="1">
        <f t="array" ref="AS429">INDEX($H429:$K429,0,MATCH(AS$428,$H$428:$K$428,0))*HLOOKUP(AS$427,$J$424:$R$425,2)</f>
        <v>0</v>
      </c>
      <c r="AT429" s="1013" cm="1">
        <f t="array" ref="AT429">INDEX($H429:$K429,0,MATCH(AT$428,$H$428:$K$428,0))*HLOOKUP(AT$427,$J$424:$R$425,2)</f>
        <v>0</v>
      </c>
      <c r="AU429" s="1013"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5" t="str">
        <f t="shared" si="71"/>
        <v>YABABa</v>
      </c>
      <c r="H430" s="408">
        <v>0</v>
      </c>
      <c r="I430" s="408">
        <v>0</v>
      </c>
      <c r="J430" s="408">
        <v>0</v>
      </c>
      <c r="K430" s="408">
        <v>0</v>
      </c>
      <c r="L430" s="1013" cm="1">
        <f t="array" ref="L430">INDEX($H430:$K430,0,MATCH(L$428,$H$428:$K$428,0))*HLOOKUP(L$427,$J$424:$R$425,2)</f>
        <v>0</v>
      </c>
      <c r="M430" s="1013" cm="1">
        <f t="array" ref="M430">INDEX($H430:$K430,0,MATCH(M$428,$H$428:$K$428,0))*HLOOKUP(M$427,$J$424:$R$425,2)</f>
        <v>0</v>
      </c>
      <c r="N430" s="1013" cm="1">
        <f t="array" ref="N430">INDEX($H430:$K430,0,MATCH(N$428,$H$428:$K$428,0))*HLOOKUP(N$427,$J$424:$R$425,2)</f>
        <v>0</v>
      </c>
      <c r="O430" s="1013" cm="1">
        <f t="array" ref="O430">INDEX($H430:$K430,0,MATCH(O$428,$H$428:$K$428,0))*HLOOKUP(O$427,$J$424:$R$425,2)</f>
        <v>0</v>
      </c>
      <c r="P430" s="1013" cm="1">
        <f t="array" ref="P430">INDEX($H430:$K430,0,MATCH(P$428,$H$428:$K$428,0))*HLOOKUP(P$427,$J$424:$R$425,2)</f>
        <v>0</v>
      </c>
      <c r="Q430" s="1013" cm="1">
        <f t="array" ref="Q430">INDEX($H430:$K430,0,MATCH(Q$428,$H$428:$K$428,0))*HLOOKUP(Q$427,$J$424:$R$425,2)</f>
        <v>0</v>
      </c>
      <c r="R430" s="1013" cm="1">
        <f t="array" ref="R430">INDEX($H430:$K430,0,MATCH(R$428,$H$428:$K$428,0))*HLOOKUP(R$427,$J$424:$R$425,2)</f>
        <v>0</v>
      </c>
      <c r="S430" s="1013" cm="1">
        <f t="array" ref="S430">INDEX($H430:$K430,0,MATCH(S$428,$H$428:$K$428,0))*HLOOKUP(S$427,$J$424:$R$425,2)</f>
        <v>0</v>
      </c>
      <c r="T430" s="1013" cm="1">
        <f t="array" ref="T430">INDEX($H430:$K430,0,MATCH(T$428,$H$428:$K$428,0))*HLOOKUP(T$427,$J$424:$R$425,2)</f>
        <v>0</v>
      </c>
      <c r="U430" s="1013" cm="1">
        <f t="array" ref="U430">INDEX($H430:$K430,0,MATCH(U$428,$H$428:$K$428,0))*HLOOKUP(U$427,$J$424:$R$425,2)</f>
        <v>0</v>
      </c>
      <c r="V430" s="1013" cm="1">
        <f t="array" ref="V430">INDEX($H430:$K430,0,MATCH(V$428,$H$428:$K$428,0))*HLOOKUP(V$427,$J$424:$R$425,2)</f>
        <v>0</v>
      </c>
      <c r="W430" s="1013" cm="1">
        <f t="array" ref="W430">INDEX($H430:$K430,0,MATCH(W$428,$H$428:$K$428,0))*HLOOKUP(W$427,$J$424:$R$425,2)</f>
        <v>0</v>
      </c>
      <c r="X430" s="1013" cm="1">
        <f t="array" ref="X430">INDEX($H430:$K430,0,MATCH(X$428,$H$428:$K$428,0))*HLOOKUP(X$427,$J$424:$R$425,2)</f>
        <v>0</v>
      </c>
      <c r="Y430" s="1013" cm="1">
        <f t="array" ref="Y430">INDEX($H430:$K430,0,MATCH(Y$428,$H$428:$K$428,0))*HLOOKUP(Y$427,$J$424:$R$425,2)</f>
        <v>0</v>
      </c>
      <c r="Z430" s="1013" cm="1">
        <f t="array" ref="Z430">INDEX($H430:$K430,0,MATCH(Z$428,$H$428:$K$428,0))*HLOOKUP(Z$427,$J$424:$R$425,2)</f>
        <v>0</v>
      </c>
      <c r="AA430" s="1013" cm="1">
        <f t="array" ref="AA430">INDEX($H430:$K430,0,MATCH(AA$428,$H$428:$K$428,0))*HLOOKUP(AA$427,$J$424:$R$425,2)</f>
        <v>0</v>
      </c>
      <c r="AB430" s="1013" cm="1">
        <f t="array" ref="AB430">INDEX($H430:$K430,0,MATCH(AB$428,$H$428:$K$428,0))*HLOOKUP(AB$427,$J$424:$R$425,2)</f>
        <v>0</v>
      </c>
      <c r="AC430" s="1013" cm="1">
        <f t="array" ref="AC430">INDEX($H430:$K430,0,MATCH(AC$428,$H$428:$K$428,0))*HLOOKUP(AC$427,$J$424:$R$425,2)</f>
        <v>0</v>
      </c>
      <c r="AD430" s="1013" cm="1">
        <f t="array" ref="AD430">INDEX($H430:$K430,0,MATCH(AD$428,$H$428:$K$428,0))*HLOOKUP(AD$427,$J$424:$R$425,2)</f>
        <v>0</v>
      </c>
      <c r="AE430" s="1013" cm="1">
        <f t="array" ref="AE430">INDEX($H430:$K430,0,MATCH(AE$428,$H$428:$K$428,0))*HLOOKUP(AE$427,$J$424:$R$425,2)</f>
        <v>0</v>
      </c>
      <c r="AF430" s="1013" cm="1">
        <f t="array" ref="AF430">INDEX($H430:$K430,0,MATCH(AF$428,$H$428:$K$428,0))*HLOOKUP(AF$427,$J$424:$R$425,2)</f>
        <v>0</v>
      </c>
      <c r="AG430" s="1013" cm="1">
        <f t="array" ref="AG430">INDEX($H430:$K430,0,MATCH(AG$428,$H$428:$K$428,0))*HLOOKUP(AG$427,$J$424:$R$425,2)</f>
        <v>0</v>
      </c>
      <c r="AH430" s="1013" cm="1">
        <f t="array" ref="AH430">INDEX($H430:$K430,0,MATCH(AH$428,$H$428:$K$428,0))*HLOOKUP(AH$427,$J$424:$R$425,2)</f>
        <v>0</v>
      </c>
      <c r="AI430" s="1013" cm="1">
        <f t="array" ref="AI430">INDEX($H430:$K430,0,MATCH(AI$428,$H$428:$K$428,0))*HLOOKUP(AI$427,$J$424:$R$425,2)</f>
        <v>0</v>
      </c>
      <c r="AJ430" s="1013" cm="1">
        <f t="array" ref="AJ430">INDEX($H430:$K430,0,MATCH(AJ$428,$H$428:$K$428,0))*HLOOKUP(AJ$427,$J$424:$R$425,2)</f>
        <v>0</v>
      </c>
      <c r="AK430" s="1013" cm="1">
        <f t="array" ref="AK430">INDEX($H430:$K430,0,MATCH(AK$428,$H$428:$K$428,0))*HLOOKUP(AK$427,$J$424:$R$425,2)</f>
        <v>0</v>
      </c>
      <c r="AL430" s="1013" cm="1">
        <f t="array" ref="AL430">INDEX($H430:$K430,0,MATCH(AL$428,$H$428:$K$428,0))*HLOOKUP(AL$427,$J$424:$R$425,2)</f>
        <v>0</v>
      </c>
      <c r="AM430" s="1013" cm="1">
        <f t="array" ref="AM430">INDEX($H430:$K430,0,MATCH(AM$428,$H$428:$K$428,0))*HLOOKUP(AM$427,$J$424:$R$425,2)</f>
        <v>0</v>
      </c>
      <c r="AN430" s="1013" cm="1">
        <f t="array" ref="AN430">INDEX($H430:$K430,0,MATCH(AN$428,$H$428:$K$428,0))*HLOOKUP(AN$427,$J$424:$R$425,2)</f>
        <v>0</v>
      </c>
      <c r="AO430" s="1013" cm="1">
        <f t="array" ref="AO430">INDEX($H430:$K430,0,MATCH(AO$428,$H$428:$K$428,0))*HLOOKUP(AO$427,$J$424:$R$425,2)</f>
        <v>0</v>
      </c>
      <c r="AP430" s="1013" cm="1">
        <f t="array" ref="AP430">INDEX($H430:$K430,0,MATCH(AP$428,$H$428:$K$428,0))*HLOOKUP(AP$427,$J$424:$R$425,2)</f>
        <v>0</v>
      </c>
      <c r="AQ430" s="1013" cm="1">
        <f t="array" ref="AQ430">INDEX($H430:$K430,0,MATCH(AQ$428,$H$428:$K$428,0))*HLOOKUP(AQ$427,$J$424:$R$425,2)</f>
        <v>0</v>
      </c>
      <c r="AR430" s="1013" cm="1">
        <f t="array" ref="AR430">INDEX($H430:$K430,0,MATCH(AR$428,$H$428:$K$428,0))*HLOOKUP(AR$427,$J$424:$R$425,2)</f>
        <v>0</v>
      </c>
      <c r="AS430" s="1013" cm="1">
        <f t="array" ref="AS430">INDEX($H430:$K430,0,MATCH(AS$428,$H$428:$K$428,0))*HLOOKUP(AS$427,$J$424:$R$425,2)</f>
        <v>0</v>
      </c>
      <c r="AT430" s="1013" cm="1">
        <f t="array" ref="AT430">INDEX($H430:$K430,0,MATCH(AT$428,$H$428:$K$428,0))*HLOOKUP(AT$427,$J$424:$R$425,2)</f>
        <v>0</v>
      </c>
      <c r="AU430" s="1013"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5" t="str">
        <f t="shared" si="71"/>
        <v>AYABAb</v>
      </c>
      <c r="H431" s="408">
        <v>0</v>
      </c>
      <c r="I431" s="408">
        <v>0</v>
      </c>
      <c r="J431" s="408">
        <v>0</v>
      </c>
      <c r="K431" s="408">
        <v>0</v>
      </c>
      <c r="L431" s="1013" cm="1">
        <f t="array" ref="L431">INDEX($H431:$K431,0,MATCH(L$428,$H$428:$K$428,0))*HLOOKUP(L$427,$J$424:$R$425,2)</f>
        <v>0</v>
      </c>
      <c r="M431" s="1013" cm="1">
        <f t="array" ref="M431">INDEX($H431:$K431,0,MATCH(M$428,$H$428:$K$428,0))*HLOOKUP(M$427,$J$424:$R$425,2)</f>
        <v>0</v>
      </c>
      <c r="N431" s="1013" cm="1">
        <f t="array" ref="N431">INDEX($H431:$K431,0,MATCH(N$428,$H$428:$K$428,0))*HLOOKUP(N$427,$J$424:$R$425,2)</f>
        <v>0</v>
      </c>
      <c r="O431" s="1013" cm="1">
        <f t="array" ref="O431">INDEX($H431:$K431,0,MATCH(O$428,$H$428:$K$428,0))*HLOOKUP(O$427,$J$424:$R$425,2)</f>
        <v>0</v>
      </c>
      <c r="P431" s="1013" cm="1">
        <f t="array" ref="P431">INDEX($H431:$K431,0,MATCH(P$428,$H$428:$K$428,0))*HLOOKUP(P$427,$J$424:$R$425,2)</f>
        <v>0</v>
      </c>
      <c r="Q431" s="1013" cm="1">
        <f t="array" ref="Q431">INDEX($H431:$K431,0,MATCH(Q$428,$H$428:$K$428,0))*HLOOKUP(Q$427,$J$424:$R$425,2)</f>
        <v>0</v>
      </c>
      <c r="R431" s="1013" cm="1">
        <f t="array" ref="R431">INDEX($H431:$K431,0,MATCH(R$428,$H$428:$K$428,0))*HLOOKUP(R$427,$J$424:$R$425,2)</f>
        <v>0</v>
      </c>
      <c r="S431" s="1013" cm="1">
        <f t="array" ref="S431">INDEX($H431:$K431,0,MATCH(S$428,$H$428:$K$428,0))*HLOOKUP(S$427,$J$424:$R$425,2)</f>
        <v>0</v>
      </c>
      <c r="T431" s="1013" cm="1">
        <f t="array" ref="T431">INDEX($H431:$K431,0,MATCH(T$428,$H$428:$K$428,0))*HLOOKUP(T$427,$J$424:$R$425,2)</f>
        <v>0</v>
      </c>
      <c r="U431" s="1013" cm="1">
        <f t="array" ref="U431">INDEX($H431:$K431,0,MATCH(U$428,$H$428:$K$428,0))*HLOOKUP(U$427,$J$424:$R$425,2)</f>
        <v>0</v>
      </c>
      <c r="V431" s="1013" cm="1">
        <f t="array" ref="V431">INDEX($H431:$K431,0,MATCH(V$428,$H$428:$K$428,0))*HLOOKUP(V$427,$J$424:$R$425,2)</f>
        <v>0</v>
      </c>
      <c r="W431" s="1013" cm="1">
        <f t="array" ref="W431">INDEX($H431:$K431,0,MATCH(W$428,$H$428:$K$428,0))*HLOOKUP(W$427,$J$424:$R$425,2)</f>
        <v>0</v>
      </c>
      <c r="X431" s="1013" cm="1">
        <f t="array" ref="X431">INDEX($H431:$K431,0,MATCH(X$428,$H$428:$K$428,0))*HLOOKUP(X$427,$J$424:$R$425,2)</f>
        <v>0</v>
      </c>
      <c r="Y431" s="1013" cm="1">
        <f t="array" ref="Y431">INDEX($H431:$K431,0,MATCH(Y$428,$H$428:$K$428,0))*HLOOKUP(Y$427,$J$424:$R$425,2)</f>
        <v>0</v>
      </c>
      <c r="Z431" s="1013" cm="1">
        <f t="array" ref="Z431">INDEX($H431:$K431,0,MATCH(Z$428,$H$428:$K$428,0))*HLOOKUP(Z$427,$J$424:$R$425,2)</f>
        <v>0</v>
      </c>
      <c r="AA431" s="1013" cm="1">
        <f t="array" ref="AA431">INDEX($H431:$K431,0,MATCH(AA$428,$H$428:$K$428,0))*HLOOKUP(AA$427,$J$424:$R$425,2)</f>
        <v>0</v>
      </c>
      <c r="AB431" s="1013" cm="1">
        <f t="array" ref="AB431">INDEX($H431:$K431,0,MATCH(AB$428,$H$428:$K$428,0))*HLOOKUP(AB$427,$J$424:$R$425,2)</f>
        <v>0</v>
      </c>
      <c r="AC431" s="1013" cm="1">
        <f t="array" ref="AC431">INDEX($H431:$K431,0,MATCH(AC$428,$H$428:$K$428,0))*HLOOKUP(AC$427,$J$424:$R$425,2)</f>
        <v>0</v>
      </c>
      <c r="AD431" s="1013" cm="1">
        <f t="array" ref="AD431">INDEX($H431:$K431,0,MATCH(AD$428,$H$428:$K$428,0))*HLOOKUP(AD$427,$J$424:$R$425,2)</f>
        <v>0</v>
      </c>
      <c r="AE431" s="1013" cm="1">
        <f t="array" ref="AE431">INDEX($H431:$K431,0,MATCH(AE$428,$H$428:$K$428,0))*HLOOKUP(AE$427,$J$424:$R$425,2)</f>
        <v>0</v>
      </c>
      <c r="AF431" s="1013" cm="1">
        <f t="array" ref="AF431">INDEX($H431:$K431,0,MATCH(AF$428,$H$428:$K$428,0))*HLOOKUP(AF$427,$J$424:$R$425,2)</f>
        <v>0</v>
      </c>
      <c r="AG431" s="1013" cm="1">
        <f t="array" ref="AG431">INDEX($H431:$K431,0,MATCH(AG$428,$H$428:$K$428,0))*HLOOKUP(AG$427,$J$424:$R$425,2)</f>
        <v>0</v>
      </c>
      <c r="AH431" s="1013" cm="1">
        <f t="array" ref="AH431">INDEX($H431:$K431,0,MATCH(AH$428,$H$428:$K$428,0))*HLOOKUP(AH$427,$J$424:$R$425,2)</f>
        <v>0</v>
      </c>
      <c r="AI431" s="1013" cm="1">
        <f t="array" ref="AI431">INDEX($H431:$K431,0,MATCH(AI$428,$H$428:$K$428,0))*HLOOKUP(AI$427,$J$424:$R$425,2)</f>
        <v>0</v>
      </c>
      <c r="AJ431" s="1013" cm="1">
        <f t="array" ref="AJ431">INDEX($H431:$K431,0,MATCH(AJ$428,$H$428:$K$428,0))*HLOOKUP(AJ$427,$J$424:$R$425,2)</f>
        <v>0</v>
      </c>
      <c r="AK431" s="1013" cm="1">
        <f t="array" ref="AK431">INDEX($H431:$K431,0,MATCH(AK$428,$H$428:$K$428,0))*HLOOKUP(AK$427,$J$424:$R$425,2)</f>
        <v>0</v>
      </c>
      <c r="AL431" s="1013" cm="1">
        <f t="array" ref="AL431">INDEX($H431:$K431,0,MATCH(AL$428,$H$428:$K$428,0))*HLOOKUP(AL$427,$J$424:$R$425,2)</f>
        <v>0</v>
      </c>
      <c r="AM431" s="1013" cm="1">
        <f t="array" ref="AM431">INDEX($H431:$K431,0,MATCH(AM$428,$H$428:$K$428,0))*HLOOKUP(AM$427,$J$424:$R$425,2)</f>
        <v>0</v>
      </c>
      <c r="AN431" s="1013" cm="1">
        <f t="array" ref="AN431">INDEX($H431:$K431,0,MATCH(AN$428,$H$428:$K$428,0))*HLOOKUP(AN$427,$J$424:$R$425,2)</f>
        <v>0</v>
      </c>
      <c r="AO431" s="1013" cm="1">
        <f t="array" ref="AO431">INDEX($H431:$K431,0,MATCH(AO$428,$H$428:$K$428,0))*HLOOKUP(AO$427,$J$424:$R$425,2)</f>
        <v>0</v>
      </c>
      <c r="AP431" s="1013" cm="1">
        <f t="array" ref="AP431">INDEX($H431:$K431,0,MATCH(AP$428,$H$428:$K$428,0))*HLOOKUP(AP$427,$J$424:$R$425,2)</f>
        <v>0</v>
      </c>
      <c r="AQ431" s="1013" cm="1">
        <f t="array" ref="AQ431">INDEX($H431:$K431,0,MATCH(AQ$428,$H$428:$K$428,0))*HLOOKUP(AQ$427,$J$424:$R$425,2)</f>
        <v>0</v>
      </c>
      <c r="AR431" s="1013" cm="1">
        <f t="array" ref="AR431">INDEX($H431:$K431,0,MATCH(AR$428,$H$428:$K$428,0))*HLOOKUP(AR$427,$J$424:$R$425,2)</f>
        <v>0</v>
      </c>
      <c r="AS431" s="1013" cm="1">
        <f t="array" ref="AS431">INDEX($H431:$K431,0,MATCH(AS$428,$H$428:$K$428,0))*HLOOKUP(AS$427,$J$424:$R$425,2)</f>
        <v>0</v>
      </c>
      <c r="AT431" s="1013" cm="1">
        <f t="array" ref="AT431">INDEX($H431:$K431,0,MATCH(AT$428,$H$428:$K$428,0))*HLOOKUP(AT$427,$J$424:$R$425,2)</f>
        <v>0</v>
      </c>
      <c r="AU431" s="1013" cm="1">
        <f t="array" ref="AU431">INDEX($H431:$K431,0,MATCH(AU$428,$H$428:$K$428,0))*HLOOKUP(AU$427,$J$424:$R$425,2)</f>
        <v>0</v>
      </c>
      <c r="AV431" s="305"/>
      <c r="AW431" s="305"/>
      <c r="AX431" s="237"/>
      <c r="AY431" s="229"/>
      <c r="AZ431" s="229"/>
      <c r="BA431" s="229"/>
    </row>
    <row r="432" spans="1:53" s="688" customFormat="1" ht="15" outlineLevel="1" x14ac:dyDescent="0.25">
      <c r="A432" s="692"/>
      <c r="B432" s="689"/>
      <c r="C432" s="701"/>
      <c r="D432" s="701"/>
      <c r="E432" s="701"/>
      <c r="F432" s="705"/>
      <c r="G432" s="705" t="str">
        <f t="shared" si="71"/>
        <v>AYABAbd</v>
      </c>
      <c r="H432" s="408">
        <v>0</v>
      </c>
      <c r="I432" s="408">
        <v>0</v>
      </c>
      <c r="J432" s="408">
        <v>0</v>
      </c>
      <c r="K432" s="408">
        <v>0</v>
      </c>
      <c r="L432" s="1013" cm="1">
        <f t="array" ref="L432">INDEX($H432:$K432,0,MATCH(L$428,$H$428:$K$428,0))*HLOOKUP(L$427,$J$424:$R$425,2)</f>
        <v>0</v>
      </c>
      <c r="M432" s="1013" cm="1">
        <f t="array" ref="M432">INDEX($H432:$K432,0,MATCH(M$428,$H$428:$K$428,0))*HLOOKUP(M$427,$J$424:$R$425,2)</f>
        <v>0</v>
      </c>
      <c r="N432" s="1013" cm="1">
        <f t="array" ref="N432">INDEX($H432:$K432,0,MATCH(N$428,$H$428:$K$428,0))*HLOOKUP(N$427,$J$424:$R$425,2)</f>
        <v>0</v>
      </c>
      <c r="O432" s="1013" cm="1">
        <f t="array" ref="O432">INDEX($H432:$K432,0,MATCH(O$428,$H$428:$K$428,0))*HLOOKUP(O$427,$J$424:$R$425,2)</f>
        <v>0</v>
      </c>
      <c r="P432" s="1013" cm="1">
        <f t="array" ref="P432">INDEX($H432:$K432,0,MATCH(P$428,$H$428:$K$428,0))*HLOOKUP(P$427,$J$424:$R$425,2)</f>
        <v>0</v>
      </c>
      <c r="Q432" s="1013" cm="1">
        <f t="array" ref="Q432">INDEX($H432:$K432,0,MATCH(Q$428,$H$428:$K$428,0))*HLOOKUP(Q$427,$J$424:$R$425,2)</f>
        <v>0</v>
      </c>
      <c r="R432" s="1013" cm="1">
        <f t="array" ref="R432">INDEX($H432:$K432,0,MATCH(R$428,$H$428:$K$428,0))*HLOOKUP(R$427,$J$424:$R$425,2)</f>
        <v>0</v>
      </c>
      <c r="S432" s="1013" cm="1">
        <f t="array" ref="S432">INDEX($H432:$K432,0,MATCH(S$428,$H$428:$K$428,0))*HLOOKUP(S$427,$J$424:$R$425,2)</f>
        <v>0</v>
      </c>
      <c r="T432" s="1013" cm="1">
        <f t="array" ref="T432">INDEX($H432:$K432,0,MATCH(T$428,$H$428:$K$428,0))*HLOOKUP(T$427,$J$424:$R$425,2)</f>
        <v>0</v>
      </c>
      <c r="U432" s="1013" cm="1">
        <f t="array" ref="U432">INDEX($H432:$K432,0,MATCH(U$428,$H$428:$K$428,0))*HLOOKUP(U$427,$J$424:$R$425,2)</f>
        <v>0</v>
      </c>
      <c r="V432" s="1013" cm="1">
        <f t="array" ref="V432">INDEX($H432:$K432,0,MATCH(V$428,$H$428:$K$428,0))*HLOOKUP(V$427,$J$424:$R$425,2)</f>
        <v>0</v>
      </c>
      <c r="W432" s="1013" cm="1">
        <f t="array" ref="W432">INDEX($H432:$K432,0,MATCH(W$428,$H$428:$K$428,0))*HLOOKUP(W$427,$J$424:$R$425,2)</f>
        <v>0</v>
      </c>
      <c r="X432" s="1013" cm="1">
        <f t="array" ref="X432">INDEX($H432:$K432,0,MATCH(X$428,$H$428:$K$428,0))*HLOOKUP(X$427,$J$424:$R$425,2)</f>
        <v>0</v>
      </c>
      <c r="Y432" s="1013" cm="1">
        <f t="array" ref="Y432">INDEX($H432:$K432,0,MATCH(Y$428,$H$428:$K$428,0))*HLOOKUP(Y$427,$J$424:$R$425,2)</f>
        <v>0</v>
      </c>
      <c r="Z432" s="1013" cm="1">
        <f t="array" ref="Z432">INDEX($H432:$K432,0,MATCH(Z$428,$H$428:$K$428,0))*HLOOKUP(Z$427,$J$424:$R$425,2)</f>
        <v>0</v>
      </c>
      <c r="AA432" s="1013" cm="1">
        <f t="array" ref="AA432">INDEX($H432:$K432,0,MATCH(AA$428,$H$428:$K$428,0))*HLOOKUP(AA$427,$J$424:$R$425,2)</f>
        <v>0</v>
      </c>
      <c r="AB432" s="1013" cm="1">
        <f t="array" ref="AB432">INDEX($H432:$K432,0,MATCH(AB$428,$H$428:$K$428,0))*HLOOKUP(AB$427,$J$424:$R$425,2)</f>
        <v>0</v>
      </c>
      <c r="AC432" s="1013" cm="1">
        <f t="array" ref="AC432">INDEX($H432:$K432,0,MATCH(AC$428,$H$428:$K$428,0))*HLOOKUP(AC$427,$J$424:$R$425,2)</f>
        <v>0</v>
      </c>
      <c r="AD432" s="1013" cm="1">
        <f t="array" ref="AD432">INDEX($H432:$K432,0,MATCH(AD$428,$H$428:$K$428,0))*HLOOKUP(AD$427,$J$424:$R$425,2)</f>
        <v>0</v>
      </c>
      <c r="AE432" s="1013" cm="1">
        <f t="array" ref="AE432">INDEX($H432:$K432,0,MATCH(AE$428,$H$428:$K$428,0))*HLOOKUP(AE$427,$J$424:$R$425,2)</f>
        <v>0</v>
      </c>
      <c r="AF432" s="1013" cm="1">
        <f t="array" ref="AF432">INDEX($H432:$K432,0,MATCH(AF$428,$H$428:$K$428,0))*HLOOKUP(AF$427,$J$424:$R$425,2)</f>
        <v>0</v>
      </c>
      <c r="AG432" s="1013" cm="1">
        <f t="array" ref="AG432">INDEX($H432:$K432,0,MATCH(AG$428,$H$428:$K$428,0))*HLOOKUP(AG$427,$J$424:$R$425,2)</f>
        <v>0</v>
      </c>
      <c r="AH432" s="1013" cm="1">
        <f t="array" ref="AH432">INDEX($H432:$K432,0,MATCH(AH$428,$H$428:$K$428,0))*HLOOKUP(AH$427,$J$424:$R$425,2)</f>
        <v>0</v>
      </c>
      <c r="AI432" s="1013" cm="1">
        <f t="array" ref="AI432">INDEX($H432:$K432,0,MATCH(AI$428,$H$428:$K$428,0))*HLOOKUP(AI$427,$J$424:$R$425,2)</f>
        <v>0</v>
      </c>
      <c r="AJ432" s="1013" cm="1">
        <f t="array" ref="AJ432">INDEX($H432:$K432,0,MATCH(AJ$428,$H$428:$K$428,0))*HLOOKUP(AJ$427,$J$424:$R$425,2)</f>
        <v>0</v>
      </c>
      <c r="AK432" s="1013" cm="1">
        <f t="array" ref="AK432">INDEX($H432:$K432,0,MATCH(AK$428,$H$428:$K$428,0))*HLOOKUP(AK$427,$J$424:$R$425,2)</f>
        <v>0</v>
      </c>
      <c r="AL432" s="1013" cm="1">
        <f t="array" ref="AL432">INDEX($H432:$K432,0,MATCH(AL$428,$H$428:$K$428,0))*HLOOKUP(AL$427,$J$424:$R$425,2)</f>
        <v>0</v>
      </c>
      <c r="AM432" s="1013" cm="1">
        <f t="array" ref="AM432">INDEX($H432:$K432,0,MATCH(AM$428,$H$428:$K$428,0))*HLOOKUP(AM$427,$J$424:$R$425,2)</f>
        <v>0</v>
      </c>
      <c r="AN432" s="1013" cm="1">
        <f t="array" ref="AN432">INDEX($H432:$K432,0,MATCH(AN$428,$H$428:$K$428,0))*HLOOKUP(AN$427,$J$424:$R$425,2)</f>
        <v>0</v>
      </c>
      <c r="AO432" s="1013" cm="1">
        <f t="array" ref="AO432">INDEX($H432:$K432,0,MATCH(AO$428,$H$428:$K$428,0))*HLOOKUP(AO$427,$J$424:$R$425,2)</f>
        <v>0</v>
      </c>
      <c r="AP432" s="1013" cm="1">
        <f t="array" ref="AP432">INDEX($H432:$K432,0,MATCH(AP$428,$H$428:$K$428,0))*HLOOKUP(AP$427,$J$424:$R$425,2)</f>
        <v>0</v>
      </c>
      <c r="AQ432" s="1013" cm="1">
        <f t="array" ref="AQ432">INDEX($H432:$K432,0,MATCH(AQ$428,$H$428:$K$428,0))*HLOOKUP(AQ$427,$J$424:$R$425,2)</f>
        <v>0</v>
      </c>
      <c r="AR432" s="1013" cm="1">
        <f t="array" ref="AR432">INDEX($H432:$K432,0,MATCH(AR$428,$H$428:$K$428,0))*HLOOKUP(AR$427,$J$424:$R$425,2)</f>
        <v>0</v>
      </c>
      <c r="AS432" s="1013" cm="1">
        <f t="array" ref="AS432">INDEX($H432:$K432,0,MATCH(AS$428,$H$428:$K$428,0))*HLOOKUP(AS$427,$J$424:$R$425,2)</f>
        <v>0</v>
      </c>
      <c r="AT432" s="1013" cm="1">
        <f t="array" ref="AT432">INDEX($H432:$K432,0,MATCH(AT$428,$H$428:$K$428,0))*HLOOKUP(AT$427,$J$424:$R$425,2)</f>
        <v>0</v>
      </c>
      <c r="AU432" s="1013" cm="1">
        <f t="array" ref="AU432">INDEX($H432:$K432,0,MATCH(AU$428,$H$428:$K$428,0))*HLOOKUP(AU$427,$J$424:$R$425,2)</f>
        <v>0</v>
      </c>
      <c r="AV432" s="305"/>
      <c r="AW432" s="305"/>
      <c r="AX432" s="696"/>
      <c r="AY432" s="691"/>
      <c r="AZ432" s="691"/>
      <c r="BA432" s="691"/>
    </row>
    <row r="433" spans="1:53" s="688" customFormat="1" ht="15" outlineLevel="1" x14ac:dyDescent="0.25">
      <c r="A433" s="692"/>
      <c r="B433" s="689"/>
      <c r="C433" s="701"/>
      <c r="D433" s="701"/>
      <c r="E433" s="701"/>
      <c r="F433" s="705"/>
      <c r="G433" s="705" t="str">
        <f t="shared" si="71"/>
        <v>YAOAOFa</v>
      </c>
      <c r="H433" s="408">
        <v>0</v>
      </c>
      <c r="I433" s="408">
        <v>0</v>
      </c>
      <c r="J433" s="408">
        <v>0</v>
      </c>
      <c r="K433" s="408">
        <v>0</v>
      </c>
      <c r="L433" s="1013" cm="1">
        <f t="array" ref="L433">INDEX($H433:$K433,0,MATCH(L$428,$H$428:$K$428,0))*HLOOKUP(L$427,$J$424:$R$425,2)</f>
        <v>0</v>
      </c>
      <c r="M433" s="1013" cm="1">
        <f t="array" ref="M433">INDEX($H433:$K433,0,MATCH(M$428,$H$428:$K$428,0))*HLOOKUP(M$427,$J$424:$R$425,2)</f>
        <v>0</v>
      </c>
      <c r="N433" s="1013" cm="1">
        <f t="array" ref="N433">INDEX($H433:$K433,0,MATCH(N$428,$H$428:$K$428,0))*HLOOKUP(N$427,$J$424:$R$425,2)</f>
        <v>0</v>
      </c>
      <c r="O433" s="1013" cm="1">
        <f t="array" ref="O433">INDEX($H433:$K433,0,MATCH(O$428,$H$428:$K$428,0))*HLOOKUP(O$427,$J$424:$R$425,2)</f>
        <v>0</v>
      </c>
      <c r="P433" s="1013" cm="1">
        <f t="array" ref="P433">INDEX($H433:$K433,0,MATCH(P$428,$H$428:$K$428,0))*HLOOKUP(P$427,$J$424:$R$425,2)</f>
        <v>0</v>
      </c>
      <c r="Q433" s="1013" cm="1">
        <f t="array" ref="Q433">INDEX($H433:$K433,0,MATCH(Q$428,$H$428:$K$428,0))*HLOOKUP(Q$427,$J$424:$R$425,2)</f>
        <v>0</v>
      </c>
      <c r="R433" s="1013" cm="1">
        <f t="array" ref="R433">INDEX($H433:$K433,0,MATCH(R$428,$H$428:$K$428,0))*HLOOKUP(R$427,$J$424:$R$425,2)</f>
        <v>0</v>
      </c>
      <c r="S433" s="1013" cm="1">
        <f t="array" ref="S433">INDEX($H433:$K433,0,MATCH(S$428,$H$428:$K$428,0))*HLOOKUP(S$427,$J$424:$R$425,2)</f>
        <v>0</v>
      </c>
      <c r="T433" s="1013" cm="1">
        <f t="array" ref="T433">INDEX($H433:$K433,0,MATCH(T$428,$H$428:$K$428,0))*HLOOKUP(T$427,$J$424:$R$425,2)</f>
        <v>0</v>
      </c>
      <c r="U433" s="1013" cm="1">
        <f t="array" ref="U433">INDEX($H433:$K433,0,MATCH(U$428,$H$428:$K$428,0))*HLOOKUP(U$427,$J$424:$R$425,2)</f>
        <v>0</v>
      </c>
      <c r="V433" s="1013" cm="1">
        <f t="array" ref="V433">INDEX($H433:$K433,0,MATCH(V$428,$H$428:$K$428,0))*HLOOKUP(V$427,$J$424:$R$425,2)</f>
        <v>0</v>
      </c>
      <c r="W433" s="1013" cm="1">
        <f t="array" ref="W433">INDEX($H433:$K433,0,MATCH(W$428,$H$428:$K$428,0))*HLOOKUP(W$427,$J$424:$R$425,2)</f>
        <v>0</v>
      </c>
      <c r="X433" s="1013" cm="1">
        <f t="array" ref="X433">INDEX($H433:$K433,0,MATCH(X$428,$H$428:$K$428,0))*HLOOKUP(X$427,$J$424:$R$425,2)</f>
        <v>0</v>
      </c>
      <c r="Y433" s="1013" cm="1">
        <f t="array" ref="Y433">INDEX($H433:$K433,0,MATCH(Y$428,$H$428:$K$428,0))*HLOOKUP(Y$427,$J$424:$R$425,2)</f>
        <v>0</v>
      </c>
      <c r="Z433" s="1013" cm="1">
        <f t="array" ref="Z433">INDEX($H433:$K433,0,MATCH(Z$428,$H$428:$K$428,0))*HLOOKUP(Z$427,$J$424:$R$425,2)</f>
        <v>0</v>
      </c>
      <c r="AA433" s="1013" cm="1">
        <f t="array" ref="AA433">INDEX($H433:$K433,0,MATCH(AA$428,$H$428:$K$428,0))*HLOOKUP(AA$427,$J$424:$R$425,2)</f>
        <v>0</v>
      </c>
      <c r="AB433" s="1013" cm="1">
        <f t="array" ref="AB433">INDEX($H433:$K433,0,MATCH(AB$428,$H$428:$K$428,0))*HLOOKUP(AB$427,$J$424:$R$425,2)</f>
        <v>0</v>
      </c>
      <c r="AC433" s="1013" cm="1">
        <f t="array" ref="AC433">INDEX($H433:$K433,0,MATCH(AC$428,$H$428:$K$428,0))*HLOOKUP(AC$427,$J$424:$R$425,2)</f>
        <v>0</v>
      </c>
      <c r="AD433" s="1013" cm="1">
        <f t="array" ref="AD433">INDEX($H433:$K433,0,MATCH(AD$428,$H$428:$K$428,0))*HLOOKUP(AD$427,$J$424:$R$425,2)</f>
        <v>0</v>
      </c>
      <c r="AE433" s="1013" cm="1">
        <f t="array" ref="AE433">INDEX($H433:$K433,0,MATCH(AE$428,$H$428:$K$428,0))*HLOOKUP(AE$427,$J$424:$R$425,2)</f>
        <v>0</v>
      </c>
      <c r="AF433" s="1013" cm="1">
        <f t="array" ref="AF433">INDEX($H433:$K433,0,MATCH(AF$428,$H$428:$K$428,0))*HLOOKUP(AF$427,$J$424:$R$425,2)</f>
        <v>0</v>
      </c>
      <c r="AG433" s="1013" cm="1">
        <f t="array" ref="AG433">INDEX($H433:$K433,0,MATCH(AG$428,$H$428:$K$428,0))*HLOOKUP(AG$427,$J$424:$R$425,2)</f>
        <v>0</v>
      </c>
      <c r="AH433" s="1013" cm="1">
        <f t="array" ref="AH433">INDEX($H433:$K433,0,MATCH(AH$428,$H$428:$K$428,0))*HLOOKUP(AH$427,$J$424:$R$425,2)</f>
        <v>0</v>
      </c>
      <c r="AI433" s="1013" cm="1">
        <f t="array" ref="AI433">INDEX($H433:$K433,0,MATCH(AI$428,$H$428:$K$428,0))*HLOOKUP(AI$427,$J$424:$R$425,2)</f>
        <v>0</v>
      </c>
      <c r="AJ433" s="1013" cm="1">
        <f t="array" ref="AJ433">INDEX($H433:$K433,0,MATCH(AJ$428,$H$428:$K$428,0))*HLOOKUP(AJ$427,$J$424:$R$425,2)</f>
        <v>0</v>
      </c>
      <c r="AK433" s="1013" cm="1">
        <f t="array" ref="AK433">INDEX($H433:$K433,0,MATCH(AK$428,$H$428:$K$428,0))*HLOOKUP(AK$427,$J$424:$R$425,2)</f>
        <v>0</v>
      </c>
      <c r="AL433" s="1013" cm="1">
        <f t="array" ref="AL433">INDEX($H433:$K433,0,MATCH(AL$428,$H$428:$K$428,0))*HLOOKUP(AL$427,$J$424:$R$425,2)</f>
        <v>0</v>
      </c>
      <c r="AM433" s="1013" cm="1">
        <f t="array" ref="AM433">INDEX($H433:$K433,0,MATCH(AM$428,$H$428:$K$428,0))*HLOOKUP(AM$427,$J$424:$R$425,2)</f>
        <v>0</v>
      </c>
      <c r="AN433" s="1013" cm="1">
        <f t="array" ref="AN433">INDEX($H433:$K433,0,MATCH(AN$428,$H$428:$K$428,0))*HLOOKUP(AN$427,$J$424:$R$425,2)</f>
        <v>0</v>
      </c>
      <c r="AO433" s="1013" cm="1">
        <f t="array" ref="AO433">INDEX($H433:$K433,0,MATCH(AO$428,$H$428:$K$428,0))*HLOOKUP(AO$427,$J$424:$R$425,2)</f>
        <v>0</v>
      </c>
      <c r="AP433" s="1013" cm="1">
        <f t="array" ref="AP433">INDEX($H433:$K433,0,MATCH(AP$428,$H$428:$K$428,0))*HLOOKUP(AP$427,$J$424:$R$425,2)</f>
        <v>0</v>
      </c>
      <c r="AQ433" s="1013" cm="1">
        <f t="array" ref="AQ433">INDEX($H433:$K433,0,MATCH(AQ$428,$H$428:$K$428,0))*HLOOKUP(AQ$427,$J$424:$R$425,2)</f>
        <v>0</v>
      </c>
      <c r="AR433" s="1013" cm="1">
        <f t="array" ref="AR433">INDEX($H433:$K433,0,MATCH(AR$428,$H$428:$K$428,0))*HLOOKUP(AR$427,$J$424:$R$425,2)</f>
        <v>0</v>
      </c>
      <c r="AS433" s="1013" cm="1">
        <f t="array" ref="AS433">INDEX($H433:$K433,0,MATCH(AS$428,$H$428:$K$428,0))*HLOOKUP(AS$427,$J$424:$R$425,2)</f>
        <v>0</v>
      </c>
      <c r="AT433" s="1013" cm="1">
        <f t="array" ref="AT433">INDEX($H433:$K433,0,MATCH(AT$428,$H$428:$K$428,0))*HLOOKUP(AT$427,$J$424:$R$425,2)</f>
        <v>0</v>
      </c>
      <c r="AU433" s="1013" cm="1">
        <f t="array" ref="AU433">INDEX($H433:$K433,0,MATCH(AU$428,$H$428:$K$428,0))*HLOOKUP(AU$427,$J$424:$R$425,2)</f>
        <v>0</v>
      </c>
      <c r="AV433" s="305"/>
      <c r="AW433" s="305"/>
      <c r="AX433" s="696"/>
      <c r="AY433" s="691"/>
      <c r="AZ433" s="691"/>
      <c r="BA433" s="691"/>
    </row>
    <row r="434" spans="1:53" s="688" customFormat="1" ht="15" outlineLevel="1" x14ac:dyDescent="0.25">
      <c r="A434" s="692"/>
      <c r="B434" s="689"/>
      <c r="C434" s="701"/>
      <c r="D434" s="701"/>
      <c r="E434" s="701"/>
      <c r="F434" s="705"/>
      <c r="G434" s="705" t="str">
        <f t="shared" si="71"/>
        <v>AYAOAof</v>
      </c>
      <c r="H434" s="408">
        <v>0</v>
      </c>
      <c r="I434" s="408">
        <v>0</v>
      </c>
      <c r="J434" s="408">
        <v>0</v>
      </c>
      <c r="K434" s="408">
        <v>0</v>
      </c>
      <c r="L434" s="1013" cm="1">
        <f t="array" ref="L434">INDEX($H434:$K434,0,MATCH(L$428,$H$428:$K$428,0))*HLOOKUP(L$427,$J$424:$R$425,2)</f>
        <v>0</v>
      </c>
      <c r="M434" s="1013" cm="1">
        <f t="array" ref="M434">INDEX($H434:$K434,0,MATCH(M$428,$H$428:$K$428,0))*HLOOKUP(M$427,$J$424:$R$425,2)</f>
        <v>0</v>
      </c>
      <c r="N434" s="1013" cm="1">
        <f t="array" ref="N434">INDEX($H434:$K434,0,MATCH(N$428,$H$428:$K$428,0))*HLOOKUP(N$427,$J$424:$R$425,2)</f>
        <v>0</v>
      </c>
      <c r="O434" s="1013" cm="1">
        <f t="array" ref="O434">INDEX($H434:$K434,0,MATCH(O$428,$H$428:$K$428,0))*HLOOKUP(O$427,$J$424:$R$425,2)</f>
        <v>0</v>
      </c>
      <c r="P434" s="1013" cm="1">
        <f t="array" ref="P434">INDEX($H434:$K434,0,MATCH(P$428,$H$428:$K$428,0))*HLOOKUP(P$427,$J$424:$R$425,2)</f>
        <v>0</v>
      </c>
      <c r="Q434" s="1013" cm="1">
        <f t="array" ref="Q434">INDEX($H434:$K434,0,MATCH(Q$428,$H$428:$K$428,0))*HLOOKUP(Q$427,$J$424:$R$425,2)</f>
        <v>0</v>
      </c>
      <c r="R434" s="1013" cm="1">
        <f t="array" ref="R434">INDEX($H434:$K434,0,MATCH(R$428,$H$428:$K$428,0))*HLOOKUP(R$427,$J$424:$R$425,2)</f>
        <v>0</v>
      </c>
      <c r="S434" s="1013" cm="1">
        <f t="array" ref="S434">INDEX($H434:$K434,0,MATCH(S$428,$H$428:$K$428,0))*HLOOKUP(S$427,$J$424:$R$425,2)</f>
        <v>0</v>
      </c>
      <c r="T434" s="1013" cm="1">
        <f t="array" ref="T434">INDEX($H434:$K434,0,MATCH(T$428,$H$428:$K$428,0))*HLOOKUP(T$427,$J$424:$R$425,2)</f>
        <v>0</v>
      </c>
      <c r="U434" s="1013" cm="1">
        <f t="array" ref="U434">INDEX($H434:$K434,0,MATCH(U$428,$H$428:$K$428,0))*HLOOKUP(U$427,$J$424:$R$425,2)</f>
        <v>0</v>
      </c>
      <c r="V434" s="1013" cm="1">
        <f t="array" ref="V434">INDEX($H434:$K434,0,MATCH(V$428,$H$428:$K$428,0))*HLOOKUP(V$427,$J$424:$R$425,2)</f>
        <v>0</v>
      </c>
      <c r="W434" s="1013" cm="1">
        <f t="array" ref="W434">INDEX($H434:$K434,0,MATCH(W$428,$H$428:$K$428,0))*HLOOKUP(W$427,$J$424:$R$425,2)</f>
        <v>0</v>
      </c>
      <c r="X434" s="1013" cm="1">
        <f t="array" ref="X434">INDEX($H434:$K434,0,MATCH(X$428,$H$428:$K$428,0))*HLOOKUP(X$427,$J$424:$R$425,2)</f>
        <v>0</v>
      </c>
      <c r="Y434" s="1013" cm="1">
        <f t="array" ref="Y434">INDEX($H434:$K434,0,MATCH(Y$428,$H$428:$K$428,0))*HLOOKUP(Y$427,$J$424:$R$425,2)</f>
        <v>0</v>
      </c>
      <c r="Z434" s="1013" cm="1">
        <f t="array" ref="Z434">INDEX($H434:$K434,0,MATCH(Z$428,$H$428:$K$428,0))*HLOOKUP(Z$427,$J$424:$R$425,2)</f>
        <v>0</v>
      </c>
      <c r="AA434" s="1013" cm="1">
        <f t="array" ref="AA434">INDEX($H434:$K434,0,MATCH(AA$428,$H$428:$K$428,0))*HLOOKUP(AA$427,$J$424:$R$425,2)</f>
        <v>0</v>
      </c>
      <c r="AB434" s="1013" cm="1">
        <f t="array" ref="AB434">INDEX($H434:$K434,0,MATCH(AB$428,$H$428:$K$428,0))*HLOOKUP(AB$427,$J$424:$R$425,2)</f>
        <v>0</v>
      </c>
      <c r="AC434" s="1013" cm="1">
        <f t="array" ref="AC434">INDEX($H434:$K434,0,MATCH(AC$428,$H$428:$K$428,0))*HLOOKUP(AC$427,$J$424:$R$425,2)</f>
        <v>0</v>
      </c>
      <c r="AD434" s="1013" cm="1">
        <f t="array" ref="AD434">INDEX($H434:$K434,0,MATCH(AD$428,$H$428:$K$428,0))*HLOOKUP(AD$427,$J$424:$R$425,2)</f>
        <v>0</v>
      </c>
      <c r="AE434" s="1013" cm="1">
        <f t="array" ref="AE434">INDEX($H434:$K434,0,MATCH(AE$428,$H$428:$K$428,0))*HLOOKUP(AE$427,$J$424:$R$425,2)</f>
        <v>0</v>
      </c>
      <c r="AF434" s="1013" cm="1">
        <f t="array" ref="AF434">INDEX($H434:$K434,0,MATCH(AF$428,$H$428:$K$428,0))*HLOOKUP(AF$427,$J$424:$R$425,2)</f>
        <v>0</v>
      </c>
      <c r="AG434" s="1013" cm="1">
        <f t="array" ref="AG434">INDEX($H434:$K434,0,MATCH(AG$428,$H$428:$K$428,0))*HLOOKUP(AG$427,$J$424:$R$425,2)</f>
        <v>0</v>
      </c>
      <c r="AH434" s="1013" cm="1">
        <f t="array" ref="AH434">INDEX($H434:$K434,0,MATCH(AH$428,$H$428:$K$428,0))*HLOOKUP(AH$427,$J$424:$R$425,2)</f>
        <v>0</v>
      </c>
      <c r="AI434" s="1013" cm="1">
        <f t="array" ref="AI434">INDEX($H434:$K434,0,MATCH(AI$428,$H$428:$K$428,0))*HLOOKUP(AI$427,$J$424:$R$425,2)</f>
        <v>0</v>
      </c>
      <c r="AJ434" s="1013" cm="1">
        <f t="array" ref="AJ434">INDEX($H434:$K434,0,MATCH(AJ$428,$H$428:$K$428,0))*HLOOKUP(AJ$427,$J$424:$R$425,2)</f>
        <v>0</v>
      </c>
      <c r="AK434" s="1013" cm="1">
        <f t="array" ref="AK434">INDEX($H434:$K434,0,MATCH(AK$428,$H$428:$K$428,0))*HLOOKUP(AK$427,$J$424:$R$425,2)</f>
        <v>0</v>
      </c>
      <c r="AL434" s="1013" cm="1">
        <f t="array" ref="AL434">INDEX($H434:$K434,0,MATCH(AL$428,$H$428:$K$428,0))*HLOOKUP(AL$427,$J$424:$R$425,2)</f>
        <v>0</v>
      </c>
      <c r="AM434" s="1013" cm="1">
        <f t="array" ref="AM434">INDEX($H434:$K434,0,MATCH(AM$428,$H$428:$K$428,0))*HLOOKUP(AM$427,$J$424:$R$425,2)</f>
        <v>0</v>
      </c>
      <c r="AN434" s="1013" cm="1">
        <f t="array" ref="AN434">INDEX($H434:$K434,0,MATCH(AN$428,$H$428:$K$428,0))*HLOOKUP(AN$427,$J$424:$R$425,2)</f>
        <v>0</v>
      </c>
      <c r="AO434" s="1013" cm="1">
        <f t="array" ref="AO434">INDEX($H434:$K434,0,MATCH(AO$428,$H$428:$K$428,0))*HLOOKUP(AO$427,$J$424:$R$425,2)</f>
        <v>0</v>
      </c>
      <c r="AP434" s="1013" cm="1">
        <f t="array" ref="AP434">INDEX($H434:$K434,0,MATCH(AP$428,$H$428:$K$428,0))*HLOOKUP(AP$427,$J$424:$R$425,2)</f>
        <v>0</v>
      </c>
      <c r="AQ434" s="1013" cm="1">
        <f t="array" ref="AQ434">INDEX($H434:$K434,0,MATCH(AQ$428,$H$428:$K$428,0))*HLOOKUP(AQ$427,$J$424:$R$425,2)</f>
        <v>0</v>
      </c>
      <c r="AR434" s="1013" cm="1">
        <f t="array" ref="AR434">INDEX($H434:$K434,0,MATCH(AR$428,$H$428:$K$428,0))*HLOOKUP(AR$427,$J$424:$R$425,2)</f>
        <v>0</v>
      </c>
      <c r="AS434" s="1013" cm="1">
        <f t="array" ref="AS434">INDEX($H434:$K434,0,MATCH(AS$428,$H$428:$K$428,0))*HLOOKUP(AS$427,$J$424:$R$425,2)</f>
        <v>0</v>
      </c>
      <c r="AT434" s="1013" cm="1">
        <f t="array" ref="AT434">INDEX($H434:$K434,0,MATCH(AT$428,$H$428:$K$428,0))*HLOOKUP(AT$427,$J$424:$R$425,2)</f>
        <v>0</v>
      </c>
      <c r="AU434" s="1013" cm="1">
        <f t="array" ref="AU434">INDEX($H434:$K434,0,MATCH(AU$428,$H$428:$K$428,0))*HLOOKUP(AU$427,$J$424:$R$425,2)</f>
        <v>0</v>
      </c>
      <c r="AV434" s="305"/>
      <c r="AW434" s="305"/>
      <c r="AX434" s="696"/>
      <c r="AY434" s="691"/>
      <c r="AZ434" s="691"/>
      <c r="BA434" s="691"/>
    </row>
    <row r="435" spans="1:53" s="76" customFormat="1" ht="15" outlineLevel="1" x14ac:dyDescent="0.25">
      <c r="A435" s="227"/>
      <c r="B435" s="228"/>
      <c r="C435" s="238"/>
      <c r="D435" s="238"/>
      <c r="E435" s="238"/>
      <c r="F435" s="246"/>
      <c r="G435" s="705" t="str">
        <f t="shared" si="71"/>
        <v>YYNBNb</v>
      </c>
      <c r="H435" s="408">
        <v>0</v>
      </c>
      <c r="I435" s="408">
        <v>0</v>
      </c>
      <c r="J435" s="408">
        <v>0</v>
      </c>
      <c r="K435" s="408">
        <v>0</v>
      </c>
      <c r="L435" s="1013" cm="1">
        <f t="array" ref="L435">INDEX($H435:$K435,0,MATCH(L$428,$H$428:$K$428,0))*HLOOKUP(L$427,$J$424:$R$425,2)</f>
        <v>0</v>
      </c>
      <c r="M435" s="1013" cm="1">
        <f t="array" ref="M435">INDEX($H435:$K435,0,MATCH(M$428,$H$428:$K$428,0))*HLOOKUP(M$427,$J$424:$R$425,2)</f>
        <v>0</v>
      </c>
      <c r="N435" s="1013" cm="1">
        <f t="array" ref="N435">INDEX($H435:$K435,0,MATCH(N$428,$H$428:$K$428,0))*HLOOKUP(N$427,$J$424:$R$425,2)</f>
        <v>0</v>
      </c>
      <c r="O435" s="1013" cm="1">
        <f t="array" ref="O435">INDEX($H435:$K435,0,MATCH(O$428,$H$428:$K$428,0))*HLOOKUP(O$427,$J$424:$R$425,2)</f>
        <v>0</v>
      </c>
      <c r="P435" s="1013" cm="1">
        <f t="array" ref="P435">INDEX($H435:$K435,0,MATCH(P$428,$H$428:$K$428,0))*HLOOKUP(P$427,$J$424:$R$425,2)</f>
        <v>0</v>
      </c>
      <c r="Q435" s="1013" cm="1">
        <f t="array" ref="Q435">INDEX($H435:$K435,0,MATCH(Q$428,$H$428:$K$428,0))*HLOOKUP(Q$427,$J$424:$R$425,2)</f>
        <v>0</v>
      </c>
      <c r="R435" s="1013" cm="1">
        <f t="array" ref="R435">INDEX($H435:$K435,0,MATCH(R$428,$H$428:$K$428,0))*HLOOKUP(R$427,$J$424:$R$425,2)</f>
        <v>0</v>
      </c>
      <c r="S435" s="1013" cm="1">
        <f t="array" ref="S435">INDEX($H435:$K435,0,MATCH(S$428,$H$428:$K$428,0))*HLOOKUP(S$427,$J$424:$R$425,2)</f>
        <v>0</v>
      </c>
      <c r="T435" s="1013" cm="1">
        <f t="array" ref="T435">INDEX($H435:$K435,0,MATCH(T$428,$H$428:$K$428,0))*HLOOKUP(T$427,$J$424:$R$425,2)</f>
        <v>0</v>
      </c>
      <c r="U435" s="1013" cm="1">
        <f t="array" ref="U435">INDEX($H435:$K435,0,MATCH(U$428,$H$428:$K$428,0))*HLOOKUP(U$427,$J$424:$R$425,2)</f>
        <v>0</v>
      </c>
      <c r="V435" s="1013" cm="1">
        <f t="array" ref="V435">INDEX($H435:$K435,0,MATCH(V$428,$H$428:$K$428,0))*HLOOKUP(V$427,$J$424:$R$425,2)</f>
        <v>0</v>
      </c>
      <c r="W435" s="1013" cm="1">
        <f t="array" ref="W435">INDEX($H435:$K435,0,MATCH(W$428,$H$428:$K$428,0))*HLOOKUP(W$427,$J$424:$R$425,2)</f>
        <v>0</v>
      </c>
      <c r="X435" s="1013" cm="1">
        <f t="array" ref="X435">INDEX($H435:$K435,0,MATCH(X$428,$H$428:$K$428,0))*HLOOKUP(X$427,$J$424:$R$425,2)</f>
        <v>0</v>
      </c>
      <c r="Y435" s="1013" cm="1">
        <f t="array" ref="Y435">INDEX($H435:$K435,0,MATCH(Y$428,$H$428:$K$428,0))*HLOOKUP(Y$427,$J$424:$R$425,2)</f>
        <v>0</v>
      </c>
      <c r="Z435" s="1013" cm="1">
        <f t="array" ref="Z435">INDEX($H435:$K435,0,MATCH(Z$428,$H$428:$K$428,0))*HLOOKUP(Z$427,$J$424:$R$425,2)</f>
        <v>0</v>
      </c>
      <c r="AA435" s="1013" cm="1">
        <f t="array" ref="AA435">INDEX($H435:$K435,0,MATCH(AA$428,$H$428:$K$428,0))*HLOOKUP(AA$427,$J$424:$R$425,2)</f>
        <v>0</v>
      </c>
      <c r="AB435" s="1013" cm="1">
        <f t="array" ref="AB435">INDEX($H435:$K435,0,MATCH(AB$428,$H$428:$K$428,0))*HLOOKUP(AB$427,$J$424:$R$425,2)</f>
        <v>0</v>
      </c>
      <c r="AC435" s="1013" cm="1">
        <f t="array" ref="AC435">INDEX($H435:$K435,0,MATCH(AC$428,$H$428:$K$428,0))*HLOOKUP(AC$427,$J$424:$R$425,2)</f>
        <v>0</v>
      </c>
      <c r="AD435" s="1013" cm="1">
        <f t="array" ref="AD435">INDEX($H435:$K435,0,MATCH(AD$428,$H$428:$K$428,0))*HLOOKUP(AD$427,$J$424:$R$425,2)</f>
        <v>0</v>
      </c>
      <c r="AE435" s="1013" cm="1">
        <f t="array" ref="AE435">INDEX($H435:$K435,0,MATCH(AE$428,$H$428:$K$428,0))*HLOOKUP(AE$427,$J$424:$R$425,2)</f>
        <v>0</v>
      </c>
      <c r="AF435" s="1013" cm="1">
        <f t="array" ref="AF435">INDEX($H435:$K435,0,MATCH(AF$428,$H$428:$K$428,0))*HLOOKUP(AF$427,$J$424:$R$425,2)</f>
        <v>0</v>
      </c>
      <c r="AG435" s="1013" cm="1">
        <f t="array" ref="AG435">INDEX($H435:$K435,0,MATCH(AG$428,$H$428:$K$428,0))*HLOOKUP(AG$427,$J$424:$R$425,2)</f>
        <v>0</v>
      </c>
      <c r="AH435" s="1013" cm="1">
        <f t="array" ref="AH435">INDEX($H435:$K435,0,MATCH(AH$428,$H$428:$K$428,0))*HLOOKUP(AH$427,$J$424:$R$425,2)</f>
        <v>0</v>
      </c>
      <c r="AI435" s="1013" cm="1">
        <f t="array" ref="AI435">INDEX($H435:$K435,0,MATCH(AI$428,$H$428:$K$428,0))*HLOOKUP(AI$427,$J$424:$R$425,2)</f>
        <v>0</v>
      </c>
      <c r="AJ435" s="1013" cm="1">
        <f t="array" ref="AJ435">INDEX($H435:$K435,0,MATCH(AJ$428,$H$428:$K$428,0))*HLOOKUP(AJ$427,$J$424:$R$425,2)</f>
        <v>0</v>
      </c>
      <c r="AK435" s="1013" cm="1">
        <f t="array" ref="AK435">INDEX($H435:$K435,0,MATCH(AK$428,$H$428:$K$428,0))*HLOOKUP(AK$427,$J$424:$R$425,2)</f>
        <v>0</v>
      </c>
      <c r="AL435" s="1013" cm="1">
        <f t="array" ref="AL435">INDEX($H435:$K435,0,MATCH(AL$428,$H$428:$K$428,0))*HLOOKUP(AL$427,$J$424:$R$425,2)</f>
        <v>0</v>
      </c>
      <c r="AM435" s="1013" cm="1">
        <f t="array" ref="AM435">INDEX($H435:$K435,0,MATCH(AM$428,$H$428:$K$428,0))*HLOOKUP(AM$427,$J$424:$R$425,2)</f>
        <v>0</v>
      </c>
      <c r="AN435" s="1013" cm="1">
        <f t="array" ref="AN435">INDEX($H435:$K435,0,MATCH(AN$428,$H$428:$K$428,0))*HLOOKUP(AN$427,$J$424:$R$425,2)</f>
        <v>0</v>
      </c>
      <c r="AO435" s="1013" cm="1">
        <f t="array" ref="AO435">INDEX($H435:$K435,0,MATCH(AO$428,$H$428:$K$428,0))*HLOOKUP(AO$427,$J$424:$R$425,2)</f>
        <v>0</v>
      </c>
      <c r="AP435" s="1013" cm="1">
        <f t="array" ref="AP435">INDEX($H435:$K435,0,MATCH(AP$428,$H$428:$K$428,0))*HLOOKUP(AP$427,$J$424:$R$425,2)</f>
        <v>0</v>
      </c>
      <c r="AQ435" s="1013" cm="1">
        <f t="array" ref="AQ435">INDEX($H435:$K435,0,MATCH(AQ$428,$H$428:$K$428,0))*HLOOKUP(AQ$427,$J$424:$R$425,2)</f>
        <v>0</v>
      </c>
      <c r="AR435" s="1013" cm="1">
        <f t="array" ref="AR435">INDEX($H435:$K435,0,MATCH(AR$428,$H$428:$K$428,0))*HLOOKUP(AR$427,$J$424:$R$425,2)</f>
        <v>0</v>
      </c>
      <c r="AS435" s="1013" cm="1">
        <f t="array" ref="AS435">INDEX($H435:$K435,0,MATCH(AS$428,$H$428:$K$428,0))*HLOOKUP(AS$427,$J$424:$R$425,2)</f>
        <v>0</v>
      </c>
      <c r="AT435" s="1013" cm="1">
        <f t="array" ref="AT435">INDEX($H435:$K435,0,MATCH(AT$428,$H$428:$K$428,0))*HLOOKUP(AT$427,$J$424:$R$425,2)</f>
        <v>0</v>
      </c>
      <c r="AU435" s="1013"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5" t="str">
        <f t="shared" si="71"/>
        <v>YYBNBz</v>
      </c>
      <c r="H436" s="408">
        <v>0</v>
      </c>
      <c r="I436" s="408">
        <v>0</v>
      </c>
      <c r="J436" s="408">
        <v>0</v>
      </c>
      <c r="K436" s="408">
        <v>0</v>
      </c>
      <c r="L436" s="1013" cm="1">
        <f t="array" ref="L436">INDEX($H436:$K436,0,MATCH(L$428,$H$428:$K$428,0))*HLOOKUP(L$427,$J$424:$R$425,2)</f>
        <v>0</v>
      </c>
      <c r="M436" s="1013" cm="1">
        <f t="array" ref="M436">INDEX($H436:$K436,0,MATCH(M$428,$H$428:$K$428,0))*HLOOKUP(M$427,$J$424:$R$425,2)</f>
        <v>0</v>
      </c>
      <c r="N436" s="1013" cm="1">
        <f t="array" ref="N436">INDEX($H436:$K436,0,MATCH(N$428,$H$428:$K$428,0))*HLOOKUP(N$427,$J$424:$R$425,2)</f>
        <v>0</v>
      </c>
      <c r="O436" s="1013" cm="1">
        <f t="array" ref="O436">INDEX($H436:$K436,0,MATCH(O$428,$H$428:$K$428,0))*HLOOKUP(O$427,$J$424:$R$425,2)</f>
        <v>0</v>
      </c>
      <c r="P436" s="1013" cm="1">
        <f t="array" ref="P436">INDEX($H436:$K436,0,MATCH(P$428,$H$428:$K$428,0))*HLOOKUP(P$427,$J$424:$R$425,2)</f>
        <v>0</v>
      </c>
      <c r="Q436" s="1013" cm="1">
        <f t="array" ref="Q436">INDEX($H436:$K436,0,MATCH(Q$428,$H$428:$K$428,0))*HLOOKUP(Q$427,$J$424:$R$425,2)</f>
        <v>0</v>
      </c>
      <c r="R436" s="1013" cm="1">
        <f t="array" ref="R436">INDEX($H436:$K436,0,MATCH(R$428,$H$428:$K$428,0))*HLOOKUP(R$427,$J$424:$R$425,2)</f>
        <v>0</v>
      </c>
      <c r="S436" s="1013" cm="1">
        <f t="array" ref="S436">INDEX($H436:$K436,0,MATCH(S$428,$H$428:$K$428,0))*HLOOKUP(S$427,$J$424:$R$425,2)</f>
        <v>0</v>
      </c>
      <c r="T436" s="1013" cm="1">
        <f t="array" ref="T436">INDEX($H436:$K436,0,MATCH(T$428,$H$428:$K$428,0))*HLOOKUP(T$427,$J$424:$R$425,2)</f>
        <v>0</v>
      </c>
      <c r="U436" s="1013" cm="1">
        <f t="array" ref="U436">INDEX($H436:$K436,0,MATCH(U$428,$H$428:$K$428,0))*HLOOKUP(U$427,$J$424:$R$425,2)</f>
        <v>0</v>
      </c>
      <c r="V436" s="1013" cm="1">
        <f t="array" ref="V436">INDEX($H436:$K436,0,MATCH(V$428,$H$428:$K$428,0))*HLOOKUP(V$427,$J$424:$R$425,2)</f>
        <v>0</v>
      </c>
      <c r="W436" s="1013" cm="1">
        <f t="array" ref="W436">INDEX($H436:$K436,0,MATCH(W$428,$H$428:$K$428,0))*HLOOKUP(W$427,$J$424:$R$425,2)</f>
        <v>0</v>
      </c>
      <c r="X436" s="1013" cm="1">
        <f t="array" ref="X436">INDEX($H436:$K436,0,MATCH(X$428,$H$428:$K$428,0))*HLOOKUP(X$427,$J$424:$R$425,2)</f>
        <v>0</v>
      </c>
      <c r="Y436" s="1013" cm="1">
        <f t="array" ref="Y436">INDEX($H436:$K436,0,MATCH(Y$428,$H$428:$K$428,0))*HLOOKUP(Y$427,$J$424:$R$425,2)</f>
        <v>0</v>
      </c>
      <c r="Z436" s="1013" cm="1">
        <f t="array" ref="Z436">INDEX($H436:$K436,0,MATCH(Z$428,$H$428:$K$428,0))*HLOOKUP(Z$427,$J$424:$R$425,2)</f>
        <v>0</v>
      </c>
      <c r="AA436" s="1013" cm="1">
        <f t="array" ref="AA436">INDEX($H436:$K436,0,MATCH(AA$428,$H$428:$K$428,0))*HLOOKUP(AA$427,$J$424:$R$425,2)</f>
        <v>0</v>
      </c>
      <c r="AB436" s="1013" cm="1">
        <f t="array" ref="AB436">INDEX($H436:$K436,0,MATCH(AB$428,$H$428:$K$428,0))*HLOOKUP(AB$427,$J$424:$R$425,2)</f>
        <v>0</v>
      </c>
      <c r="AC436" s="1013" cm="1">
        <f t="array" ref="AC436">INDEX($H436:$K436,0,MATCH(AC$428,$H$428:$K$428,0))*HLOOKUP(AC$427,$J$424:$R$425,2)</f>
        <v>0</v>
      </c>
      <c r="AD436" s="1013" cm="1">
        <f t="array" ref="AD436">INDEX($H436:$K436,0,MATCH(AD$428,$H$428:$K$428,0))*HLOOKUP(AD$427,$J$424:$R$425,2)</f>
        <v>0</v>
      </c>
      <c r="AE436" s="1013" cm="1">
        <f t="array" ref="AE436">INDEX($H436:$K436,0,MATCH(AE$428,$H$428:$K$428,0))*HLOOKUP(AE$427,$J$424:$R$425,2)</f>
        <v>0</v>
      </c>
      <c r="AF436" s="1013" cm="1">
        <f t="array" ref="AF436">INDEX($H436:$K436,0,MATCH(AF$428,$H$428:$K$428,0))*HLOOKUP(AF$427,$J$424:$R$425,2)</f>
        <v>0</v>
      </c>
      <c r="AG436" s="1013" cm="1">
        <f t="array" ref="AG436">INDEX($H436:$K436,0,MATCH(AG$428,$H$428:$K$428,0))*HLOOKUP(AG$427,$J$424:$R$425,2)</f>
        <v>0</v>
      </c>
      <c r="AH436" s="1013" cm="1">
        <f t="array" ref="AH436">INDEX($H436:$K436,0,MATCH(AH$428,$H$428:$K$428,0))*HLOOKUP(AH$427,$J$424:$R$425,2)</f>
        <v>0</v>
      </c>
      <c r="AI436" s="1013" cm="1">
        <f t="array" ref="AI436">INDEX($H436:$K436,0,MATCH(AI$428,$H$428:$K$428,0))*HLOOKUP(AI$427,$J$424:$R$425,2)</f>
        <v>0</v>
      </c>
      <c r="AJ436" s="1013" cm="1">
        <f t="array" ref="AJ436">INDEX($H436:$K436,0,MATCH(AJ$428,$H$428:$K$428,0))*HLOOKUP(AJ$427,$J$424:$R$425,2)</f>
        <v>0</v>
      </c>
      <c r="AK436" s="1013" cm="1">
        <f t="array" ref="AK436">INDEX($H436:$K436,0,MATCH(AK$428,$H$428:$K$428,0))*HLOOKUP(AK$427,$J$424:$R$425,2)</f>
        <v>0</v>
      </c>
      <c r="AL436" s="1013" cm="1">
        <f t="array" ref="AL436">INDEX($H436:$K436,0,MATCH(AL$428,$H$428:$K$428,0))*HLOOKUP(AL$427,$J$424:$R$425,2)</f>
        <v>0</v>
      </c>
      <c r="AM436" s="1013" cm="1">
        <f t="array" ref="AM436">INDEX($H436:$K436,0,MATCH(AM$428,$H$428:$K$428,0))*HLOOKUP(AM$427,$J$424:$R$425,2)</f>
        <v>0</v>
      </c>
      <c r="AN436" s="1013" cm="1">
        <f t="array" ref="AN436">INDEX($H436:$K436,0,MATCH(AN$428,$H$428:$K$428,0))*HLOOKUP(AN$427,$J$424:$R$425,2)</f>
        <v>0</v>
      </c>
      <c r="AO436" s="1013" cm="1">
        <f t="array" ref="AO436">INDEX($H436:$K436,0,MATCH(AO$428,$H$428:$K$428,0))*HLOOKUP(AO$427,$J$424:$R$425,2)</f>
        <v>0</v>
      </c>
      <c r="AP436" s="1013" cm="1">
        <f t="array" ref="AP436">INDEX($H436:$K436,0,MATCH(AP$428,$H$428:$K$428,0))*HLOOKUP(AP$427,$J$424:$R$425,2)</f>
        <v>0</v>
      </c>
      <c r="AQ436" s="1013" cm="1">
        <f t="array" ref="AQ436">INDEX($H436:$K436,0,MATCH(AQ$428,$H$428:$K$428,0))*HLOOKUP(AQ$427,$J$424:$R$425,2)</f>
        <v>0</v>
      </c>
      <c r="AR436" s="1013" cm="1">
        <f t="array" ref="AR436">INDEX($H436:$K436,0,MATCH(AR$428,$H$428:$K$428,0))*HLOOKUP(AR$427,$J$424:$R$425,2)</f>
        <v>0</v>
      </c>
      <c r="AS436" s="1013" cm="1">
        <f t="array" ref="AS436">INDEX($H436:$K436,0,MATCH(AS$428,$H$428:$K$428,0))*HLOOKUP(AS$427,$J$424:$R$425,2)</f>
        <v>0</v>
      </c>
      <c r="AT436" s="1013" cm="1">
        <f t="array" ref="AT436">INDEX($H436:$K436,0,MATCH(AT$428,$H$428:$K$428,0))*HLOOKUP(AT$427,$J$424:$R$425,2)</f>
        <v>0</v>
      </c>
      <c r="AU436" s="1013"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5" t="str">
        <f t="shared" si="71"/>
        <v>YYBNBr</v>
      </c>
      <c r="H437" s="408">
        <v>0</v>
      </c>
      <c r="I437" s="408">
        <v>0</v>
      </c>
      <c r="J437" s="408">
        <v>0</v>
      </c>
      <c r="K437" s="408">
        <v>0</v>
      </c>
      <c r="L437" s="1013" cm="1">
        <f t="array" ref="L437">INDEX($H437:$K437,0,MATCH(L$428,$H$428:$K$428,0))*HLOOKUP(L$427,$J$424:$R$425,2)</f>
        <v>0</v>
      </c>
      <c r="M437" s="1013" cm="1">
        <f t="array" ref="M437">INDEX($H437:$K437,0,MATCH(M$428,$H$428:$K$428,0))*HLOOKUP(M$427,$J$424:$R$425,2)</f>
        <v>0</v>
      </c>
      <c r="N437" s="1013" cm="1">
        <f t="array" ref="N437">INDEX($H437:$K437,0,MATCH(N$428,$H$428:$K$428,0))*HLOOKUP(N$427,$J$424:$R$425,2)</f>
        <v>0</v>
      </c>
      <c r="O437" s="1013" cm="1">
        <f t="array" ref="O437">INDEX($H437:$K437,0,MATCH(O$428,$H$428:$K$428,0))*HLOOKUP(O$427,$J$424:$R$425,2)</f>
        <v>0</v>
      </c>
      <c r="P437" s="1013" cm="1">
        <f t="array" ref="P437">INDEX($H437:$K437,0,MATCH(P$428,$H$428:$K$428,0))*HLOOKUP(P$427,$J$424:$R$425,2)</f>
        <v>0</v>
      </c>
      <c r="Q437" s="1013" cm="1">
        <f t="array" ref="Q437">INDEX($H437:$K437,0,MATCH(Q$428,$H$428:$K$428,0))*HLOOKUP(Q$427,$J$424:$R$425,2)</f>
        <v>0</v>
      </c>
      <c r="R437" s="1013" cm="1">
        <f t="array" ref="R437">INDEX($H437:$K437,0,MATCH(R$428,$H$428:$K$428,0))*HLOOKUP(R$427,$J$424:$R$425,2)</f>
        <v>0</v>
      </c>
      <c r="S437" s="1013" cm="1">
        <f t="array" ref="S437">INDEX($H437:$K437,0,MATCH(S$428,$H$428:$K$428,0))*HLOOKUP(S$427,$J$424:$R$425,2)</f>
        <v>0</v>
      </c>
      <c r="T437" s="1013" cm="1">
        <f t="array" ref="T437">INDEX($H437:$K437,0,MATCH(T$428,$H$428:$K$428,0))*HLOOKUP(T$427,$J$424:$R$425,2)</f>
        <v>0</v>
      </c>
      <c r="U437" s="1013" cm="1">
        <f t="array" ref="U437">INDEX($H437:$K437,0,MATCH(U$428,$H$428:$K$428,0))*HLOOKUP(U$427,$J$424:$R$425,2)</f>
        <v>0</v>
      </c>
      <c r="V437" s="1013" cm="1">
        <f t="array" ref="V437">INDEX($H437:$K437,0,MATCH(V$428,$H$428:$K$428,0))*HLOOKUP(V$427,$J$424:$R$425,2)</f>
        <v>0</v>
      </c>
      <c r="W437" s="1013" cm="1">
        <f t="array" ref="W437">INDEX($H437:$K437,0,MATCH(W$428,$H$428:$K$428,0))*HLOOKUP(W$427,$J$424:$R$425,2)</f>
        <v>0</v>
      </c>
      <c r="X437" s="1013" cm="1">
        <f t="array" ref="X437">INDEX($H437:$K437,0,MATCH(X$428,$H$428:$K$428,0))*HLOOKUP(X$427,$J$424:$R$425,2)</f>
        <v>0</v>
      </c>
      <c r="Y437" s="1013" cm="1">
        <f t="array" ref="Y437">INDEX($H437:$K437,0,MATCH(Y$428,$H$428:$K$428,0))*HLOOKUP(Y$427,$J$424:$R$425,2)</f>
        <v>0</v>
      </c>
      <c r="Z437" s="1013" cm="1">
        <f t="array" ref="Z437">INDEX($H437:$K437,0,MATCH(Z$428,$H$428:$K$428,0))*HLOOKUP(Z$427,$J$424:$R$425,2)</f>
        <v>0</v>
      </c>
      <c r="AA437" s="1013" cm="1">
        <f t="array" ref="AA437">INDEX($H437:$K437,0,MATCH(AA$428,$H$428:$K$428,0))*HLOOKUP(AA$427,$J$424:$R$425,2)</f>
        <v>0</v>
      </c>
      <c r="AB437" s="1013" cm="1">
        <f t="array" ref="AB437">INDEX($H437:$K437,0,MATCH(AB$428,$H$428:$K$428,0))*HLOOKUP(AB$427,$J$424:$R$425,2)</f>
        <v>0</v>
      </c>
      <c r="AC437" s="1013" cm="1">
        <f t="array" ref="AC437">INDEX($H437:$K437,0,MATCH(AC$428,$H$428:$K$428,0))*HLOOKUP(AC$427,$J$424:$R$425,2)</f>
        <v>0</v>
      </c>
      <c r="AD437" s="1013" cm="1">
        <f t="array" ref="AD437">INDEX($H437:$K437,0,MATCH(AD$428,$H$428:$K$428,0))*HLOOKUP(AD$427,$J$424:$R$425,2)</f>
        <v>0</v>
      </c>
      <c r="AE437" s="1013" cm="1">
        <f t="array" ref="AE437">INDEX($H437:$K437,0,MATCH(AE$428,$H$428:$K$428,0))*HLOOKUP(AE$427,$J$424:$R$425,2)</f>
        <v>0</v>
      </c>
      <c r="AF437" s="1013" cm="1">
        <f t="array" ref="AF437">INDEX($H437:$K437,0,MATCH(AF$428,$H$428:$K$428,0))*HLOOKUP(AF$427,$J$424:$R$425,2)</f>
        <v>0</v>
      </c>
      <c r="AG437" s="1013" cm="1">
        <f t="array" ref="AG437">INDEX($H437:$K437,0,MATCH(AG$428,$H$428:$K$428,0))*HLOOKUP(AG$427,$J$424:$R$425,2)</f>
        <v>0</v>
      </c>
      <c r="AH437" s="1013" cm="1">
        <f t="array" ref="AH437">INDEX($H437:$K437,0,MATCH(AH$428,$H$428:$K$428,0))*HLOOKUP(AH$427,$J$424:$R$425,2)</f>
        <v>0</v>
      </c>
      <c r="AI437" s="1013" cm="1">
        <f t="array" ref="AI437">INDEX($H437:$K437,0,MATCH(AI$428,$H$428:$K$428,0))*HLOOKUP(AI$427,$J$424:$R$425,2)</f>
        <v>0</v>
      </c>
      <c r="AJ437" s="1013" cm="1">
        <f t="array" ref="AJ437">INDEX($H437:$K437,0,MATCH(AJ$428,$H$428:$K$428,0))*HLOOKUP(AJ$427,$J$424:$R$425,2)</f>
        <v>0</v>
      </c>
      <c r="AK437" s="1013" cm="1">
        <f t="array" ref="AK437">INDEX($H437:$K437,0,MATCH(AK$428,$H$428:$K$428,0))*HLOOKUP(AK$427,$J$424:$R$425,2)</f>
        <v>0</v>
      </c>
      <c r="AL437" s="1013" cm="1">
        <f t="array" ref="AL437">INDEX($H437:$K437,0,MATCH(AL$428,$H$428:$K$428,0))*HLOOKUP(AL$427,$J$424:$R$425,2)</f>
        <v>0</v>
      </c>
      <c r="AM437" s="1013" cm="1">
        <f t="array" ref="AM437">INDEX($H437:$K437,0,MATCH(AM$428,$H$428:$K$428,0))*HLOOKUP(AM$427,$J$424:$R$425,2)</f>
        <v>0</v>
      </c>
      <c r="AN437" s="1013" cm="1">
        <f t="array" ref="AN437">INDEX($H437:$K437,0,MATCH(AN$428,$H$428:$K$428,0))*HLOOKUP(AN$427,$J$424:$R$425,2)</f>
        <v>0</v>
      </c>
      <c r="AO437" s="1013" cm="1">
        <f t="array" ref="AO437">INDEX($H437:$K437,0,MATCH(AO$428,$H$428:$K$428,0))*HLOOKUP(AO$427,$J$424:$R$425,2)</f>
        <v>0</v>
      </c>
      <c r="AP437" s="1013" cm="1">
        <f t="array" ref="AP437">INDEX($H437:$K437,0,MATCH(AP$428,$H$428:$K$428,0))*HLOOKUP(AP$427,$J$424:$R$425,2)</f>
        <v>0</v>
      </c>
      <c r="AQ437" s="1013" cm="1">
        <f t="array" ref="AQ437">INDEX($H437:$K437,0,MATCH(AQ$428,$H$428:$K$428,0))*HLOOKUP(AQ$427,$J$424:$R$425,2)</f>
        <v>0</v>
      </c>
      <c r="AR437" s="1013" cm="1">
        <f t="array" ref="AR437">INDEX($H437:$K437,0,MATCH(AR$428,$H$428:$K$428,0))*HLOOKUP(AR$427,$J$424:$R$425,2)</f>
        <v>0</v>
      </c>
      <c r="AS437" s="1013" cm="1">
        <f t="array" ref="AS437">INDEX($H437:$K437,0,MATCH(AS$428,$H$428:$K$428,0))*HLOOKUP(AS$427,$J$424:$R$425,2)</f>
        <v>0</v>
      </c>
      <c r="AT437" s="1013" cm="1">
        <f t="array" ref="AT437">INDEX($H437:$K437,0,MATCH(AT$428,$H$428:$K$428,0))*HLOOKUP(AT$427,$J$424:$R$425,2)</f>
        <v>0</v>
      </c>
      <c r="AU437" s="1013"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5" t="str">
        <f t="shared" si="71"/>
        <v>YYNWBr</v>
      </c>
      <c r="H438" s="408">
        <v>0</v>
      </c>
      <c r="I438" s="408">
        <v>0</v>
      </c>
      <c r="J438" s="408">
        <v>0</v>
      </c>
      <c r="K438" s="408">
        <v>0</v>
      </c>
      <c r="L438" s="1013" cm="1">
        <f t="array" ref="L438">INDEX($H438:$K438,0,MATCH(L$428,$H$428:$K$428,0))*HLOOKUP(L$427,$J$424:$R$425,2)</f>
        <v>0</v>
      </c>
      <c r="M438" s="1013" cm="1">
        <f t="array" ref="M438">INDEX($H438:$K438,0,MATCH(M$428,$H$428:$K$428,0))*HLOOKUP(M$427,$J$424:$R$425,2)</f>
        <v>0</v>
      </c>
      <c r="N438" s="1013" cm="1">
        <f t="array" ref="N438">INDEX($H438:$K438,0,MATCH(N$428,$H$428:$K$428,0))*HLOOKUP(N$427,$J$424:$R$425,2)</f>
        <v>0</v>
      </c>
      <c r="O438" s="1013" cm="1">
        <f t="array" ref="O438">INDEX($H438:$K438,0,MATCH(O$428,$H$428:$K$428,0))*HLOOKUP(O$427,$J$424:$R$425,2)</f>
        <v>0</v>
      </c>
      <c r="P438" s="1013" cm="1">
        <f t="array" ref="P438">INDEX($H438:$K438,0,MATCH(P$428,$H$428:$K$428,0))*HLOOKUP(P$427,$J$424:$R$425,2)</f>
        <v>0</v>
      </c>
      <c r="Q438" s="1013" cm="1">
        <f t="array" ref="Q438">INDEX($H438:$K438,0,MATCH(Q$428,$H$428:$K$428,0))*HLOOKUP(Q$427,$J$424:$R$425,2)</f>
        <v>0</v>
      </c>
      <c r="R438" s="1013" cm="1">
        <f t="array" ref="R438">INDEX($H438:$K438,0,MATCH(R$428,$H$428:$K$428,0))*HLOOKUP(R$427,$J$424:$R$425,2)</f>
        <v>0</v>
      </c>
      <c r="S438" s="1013" cm="1">
        <f t="array" ref="S438">INDEX($H438:$K438,0,MATCH(S$428,$H$428:$K$428,0))*HLOOKUP(S$427,$J$424:$R$425,2)</f>
        <v>0</v>
      </c>
      <c r="T438" s="1013" cm="1">
        <f t="array" ref="T438">INDEX($H438:$K438,0,MATCH(T$428,$H$428:$K$428,0))*HLOOKUP(T$427,$J$424:$R$425,2)</f>
        <v>0</v>
      </c>
      <c r="U438" s="1013" cm="1">
        <f t="array" ref="U438">INDEX($H438:$K438,0,MATCH(U$428,$H$428:$K$428,0))*HLOOKUP(U$427,$J$424:$R$425,2)</f>
        <v>0</v>
      </c>
      <c r="V438" s="1013" cm="1">
        <f t="array" ref="V438">INDEX($H438:$K438,0,MATCH(V$428,$H$428:$K$428,0))*HLOOKUP(V$427,$J$424:$R$425,2)</f>
        <v>0</v>
      </c>
      <c r="W438" s="1013" cm="1">
        <f t="array" ref="W438">INDEX($H438:$K438,0,MATCH(W$428,$H$428:$K$428,0))*HLOOKUP(W$427,$J$424:$R$425,2)</f>
        <v>0</v>
      </c>
      <c r="X438" s="1013" cm="1">
        <f t="array" ref="X438">INDEX($H438:$K438,0,MATCH(X$428,$H$428:$K$428,0))*HLOOKUP(X$427,$J$424:$R$425,2)</f>
        <v>0</v>
      </c>
      <c r="Y438" s="1013" cm="1">
        <f t="array" ref="Y438">INDEX($H438:$K438,0,MATCH(Y$428,$H$428:$K$428,0))*HLOOKUP(Y$427,$J$424:$R$425,2)</f>
        <v>0</v>
      </c>
      <c r="Z438" s="1013" cm="1">
        <f t="array" ref="Z438">INDEX($H438:$K438,0,MATCH(Z$428,$H$428:$K$428,0))*HLOOKUP(Z$427,$J$424:$R$425,2)</f>
        <v>0</v>
      </c>
      <c r="AA438" s="1013" cm="1">
        <f t="array" ref="AA438">INDEX($H438:$K438,0,MATCH(AA$428,$H$428:$K$428,0))*HLOOKUP(AA$427,$J$424:$R$425,2)</f>
        <v>0</v>
      </c>
      <c r="AB438" s="1013" cm="1">
        <f t="array" ref="AB438">INDEX($H438:$K438,0,MATCH(AB$428,$H$428:$K$428,0))*HLOOKUP(AB$427,$J$424:$R$425,2)</f>
        <v>0</v>
      </c>
      <c r="AC438" s="1013" cm="1">
        <f t="array" ref="AC438">INDEX($H438:$K438,0,MATCH(AC$428,$H$428:$K$428,0))*HLOOKUP(AC$427,$J$424:$R$425,2)</f>
        <v>0</v>
      </c>
      <c r="AD438" s="1013" cm="1">
        <f t="array" ref="AD438">INDEX($H438:$K438,0,MATCH(AD$428,$H$428:$K$428,0))*HLOOKUP(AD$427,$J$424:$R$425,2)</f>
        <v>0</v>
      </c>
      <c r="AE438" s="1013" cm="1">
        <f t="array" ref="AE438">INDEX($H438:$K438,0,MATCH(AE$428,$H$428:$K$428,0))*HLOOKUP(AE$427,$J$424:$R$425,2)</f>
        <v>0</v>
      </c>
      <c r="AF438" s="1013" cm="1">
        <f t="array" ref="AF438">INDEX($H438:$K438,0,MATCH(AF$428,$H$428:$K$428,0))*HLOOKUP(AF$427,$J$424:$R$425,2)</f>
        <v>0</v>
      </c>
      <c r="AG438" s="1013" cm="1">
        <f t="array" ref="AG438">INDEX($H438:$K438,0,MATCH(AG$428,$H$428:$K$428,0))*HLOOKUP(AG$427,$J$424:$R$425,2)</f>
        <v>0</v>
      </c>
      <c r="AH438" s="1013" cm="1">
        <f t="array" ref="AH438">INDEX($H438:$K438,0,MATCH(AH$428,$H$428:$K$428,0))*HLOOKUP(AH$427,$J$424:$R$425,2)</f>
        <v>0</v>
      </c>
      <c r="AI438" s="1013" cm="1">
        <f t="array" ref="AI438">INDEX($H438:$K438,0,MATCH(AI$428,$H$428:$K$428,0))*HLOOKUP(AI$427,$J$424:$R$425,2)</f>
        <v>0</v>
      </c>
      <c r="AJ438" s="1013" cm="1">
        <f t="array" ref="AJ438">INDEX($H438:$K438,0,MATCH(AJ$428,$H$428:$K$428,0))*HLOOKUP(AJ$427,$J$424:$R$425,2)</f>
        <v>0</v>
      </c>
      <c r="AK438" s="1013" cm="1">
        <f t="array" ref="AK438">INDEX($H438:$K438,0,MATCH(AK$428,$H$428:$K$428,0))*HLOOKUP(AK$427,$J$424:$R$425,2)</f>
        <v>0</v>
      </c>
      <c r="AL438" s="1013" cm="1">
        <f t="array" ref="AL438">INDEX($H438:$K438,0,MATCH(AL$428,$H$428:$K$428,0))*HLOOKUP(AL$427,$J$424:$R$425,2)</f>
        <v>0</v>
      </c>
      <c r="AM438" s="1013" cm="1">
        <f t="array" ref="AM438">INDEX($H438:$K438,0,MATCH(AM$428,$H$428:$K$428,0))*HLOOKUP(AM$427,$J$424:$R$425,2)</f>
        <v>0</v>
      </c>
      <c r="AN438" s="1013" cm="1">
        <f t="array" ref="AN438">INDEX($H438:$K438,0,MATCH(AN$428,$H$428:$K$428,0))*HLOOKUP(AN$427,$J$424:$R$425,2)</f>
        <v>0</v>
      </c>
      <c r="AO438" s="1013" cm="1">
        <f t="array" ref="AO438">INDEX($H438:$K438,0,MATCH(AO$428,$H$428:$K$428,0))*HLOOKUP(AO$427,$J$424:$R$425,2)</f>
        <v>0</v>
      </c>
      <c r="AP438" s="1013" cm="1">
        <f t="array" ref="AP438">INDEX($H438:$K438,0,MATCH(AP$428,$H$428:$K$428,0))*HLOOKUP(AP$427,$J$424:$R$425,2)</f>
        <v>0</v>
      </c>
      <c r="AQ438" s="1013" cm="1">
        <f t="array" ref="AQ438">INDEX($H438:$K438,0,MATCH(AQ$428,$H$428:$K$428,0))*HLOOKUP(AQ$427,$J$424:$R$425,2)</f>
        <v>0</v>
      </c>
      <c r="AR438" s="1013" cm="1">
        <f t="array" ref="AR438">INDEX($H438:$K438,0,MATCH(AR$428,$H$428:$K$428,0))*HLOOKUP(AR$427,$J$424:$R$425,2)</f>
        <v>0</v>
      </c>
      <c r="AS438" s="1013" cm="1">
        <f t="array" ref="AS438">INDEX($H438:$K438,0,MATCH(AS$428,$H$428:$K$428,0))*HLOOKUP(AS$427,$J$424:$R$425,2)</f>
        <v>0</v>
      </c>
      <c r="AT438" s="1013" cm="1">
        <f t="array" ref="AT438">INDEX($H438:$K438,0,MATCH(AT$428,$H$428:$K$428,0))*HLOOKUP(AT$427,$J$424:$R$425,2)</f>
        <v>0</v>
      </c>
      <c r="AU438" s="1013"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5" t="str">
        <f t="shared" si="71"/>
        <v>YYWBNw</v>
      </c>
      <c r="H439" s="408">
        <v>0</v>
      </c>
      <c r="I439" s="408">
        <v>0</v>
      </c>
      <c r="J439" s="408">
        <v>0</v>
      </c>
      <c r="K439" s="408">
        <v>0</v>
      </c>
      <c r="L439" s="1013" cm="1">
        <f t="array" ref="L439">INDEX($H439:$K439,0,MATCH(L$428,$H$428:$K$428,0))*HLOOKUP(L$427,$J$424:$R$425,2)</f>
        <v>0</v>
      </c>
      <c r="M439" s="1013" cm="1">
        <f t="array" ref="M439">INDEX($H439:$K439,0,MATCH(M$428,$H$428:$K$428,0))*HLOOKUP(M$427,$J$424:$R$425,2)</f>
        <v>0</v>
      </c>
      <c r="N439" s="1013" cm="1">
        <f t="array" ref="N439">INDEX($H439:$K439,0,MATCH(N$428,$H$428:$K$428,0))*HLOOKUP(N$427,$J$424:$R$425,2)</f>
        <v>0</v>
      </c>
      <c r="O439" s="1013" cm="1">
        <f t="array" ref="O439">INDEX($H439:$K439,0,MATCH(O$428,$H$428:$K$428,0))*HLOOKUP(O$427,$J$424:$R$425,2)</f>
        <v>0</v>
      </c>
      <c r="P439" s="1013" cm="1">
        <f t="array" ref="P439">INDEX($H439:$K439,0,MATCH(P$428,$H$428:$K$428,0))*HLOOKUP(P$427,$J$424:$R$425,2)</f>
        <v>0</v>
      </c>
      <c r="Q439" s="1013" cm="1">
        <f t="array" ref="Q439">INDEX($H439:$K439,0,MATCH(Q$428,$H$428:$K$428,0))*HLOOKUP(Q$427,$J$424:$R$425,2)</f>
        <v>0</v>
      </c>
      <c r="R439" s="1013" cm="1">
        <f t="array" ref="R439">INDEX($H439:$K439,0,MATCH(R$428,$H$428:$K$428,0))*HLOOKUP(R$427,$J$424:$R$425,2)</f>
        <v>0</v>
      </c>
      <c r="S439" s="1013" cm="1">
        <f t="array" ref="S439">INDEX($H439:$K439,0,MATCH(S$428,$H$428:$K$428,0))*HLOOKUP(S$427,$J$424:$R$425,2)</f>
        <v>0</v>
      </c>
      <c r="T439" s="1013" cm="1">
        <f t="array" ref="T439">INDEX($H439:$K439,0,MATCH(T$428,$H$428:$K$428,0))*HLOOKUP(T$427,$J$424:$R$425,2)</f>
        <v>0</v>
      </c>
      <c r="U439" s="1013" cm="1">
        <f t="array" ref="U439">INDEX($H439:$K439,0,MATCH(U$428,$H$428:$K$428,0))*HLOOKUP(U$427,$J$424:$R$425,2)</f>
        <v>0</v>
      </c>
      <c r="V439" s="1013" cm="1">
        <f t="array" ref="V439">INDEX($H439:$K439,0,MATCH(V$428,$H$428:$K$428,0))*HLOOKUP(V$427,$J$424:$R$425,2)</f>
        <v>0</v>
      </c>
      <c r="W439" s="1013" cm="1">
        <f t="array" ref="W439">INDEX($H439:$K439,0,MATCH(W$428,$H$428:$K$428,0))*HLOOKUP(W$427,$J$424:$R$425,2)</f>
        <v>0</v>
      </c>
      <c r="X439" s="1013" cm="1">
        <f t="array" ref="X439">INDEX($H439:$K439,0,MATCH(X$428,$H$428:$K$428,0))*HLOOKUP(X$427,$J$424:$R$425,2)</f>
        <v>0</v>
      </c>
      <c r="Y439" s="1013" cm="1">
        <f t="array" ref="Y439">INDEX($H439:$K439,0,MATCH(Y$428,$H$428:$K$428,0))*HLOOKUP(Y$427,$J$424:$R$425,2)</f>
        <v>0</v>
      </c>
      <c r="Z439" s="1013" cm="1">
        <f t="array" ref="Z439">INDEX($H439:$K439,0,MATCH(Z$428,$H$428:$K$428,0))*HLOOKUP(Z$427,$J$424:$R$425,2)</f>
        <v>0</v>
      </c>
      <c r="AA439" s="1013" cm="1">
        <f t="array" ref="AA439">INDEX($H439:$K439,0,MATCH(AA$428,$H$428:$K$428,0))*HLOOKUP(AA$427,$J$424:$R$425,2)</f>
        <v>0</v>
      </c>
      <c r="AB439" s="1013" cm="1">
        <f t="array" ref="AB439">INDEX($H439:$K439,0,MATCH(AB$428,$H$428:$K$428,0))*HLOOKUP(AB$427,$J$424:$R$425,2)</f>
        <v>0</v>
      </c>
      <c r="AC439" s="1013" cm="1">
        <f t="array" ref="AC439">INDEX($H439:$K439,0,MATCH(AC$428,$H$428:$K$428,0))*HLOOKUP(AC$427,$J$424:$R$425,2)</f>
        <v>0</v>
      </c>
      <c r="AD439" s="1013" cm="1">
        <f t="array" ref="AD439">INDEX($H439:$K439,0,MATCH(AD$428,$H$428:$K$428,0))*HLOOKUP(AD$427,$J$424:$R$425,2)</f>
        <v>0</v>
      </c>
      <c r="AE439" s="1013" cm="1">
        <f t="array" ref="AE439">INDEX($H439:$K439,0,MATCH(AE$428,$H$428:$K$428,0))*HLOOKUP(AE$427,$J$424:$R$425,2)</f>
        <v>0</v>
      </c>
      <c r="AF439" s="1013" cm="1">
        <f t="array" ref="AF439">INDEX($H439:$K439,0,MATCH(AF$428,$H$428:$K$428,0))*HLOOKUP(AF$427,$J$424:$R$425,2)</f>
        <v>0</v>
      </c>
      <c r="AG439" s="1013" cm="1">
        <f t="array" ref="AG439">INDEX($H439:$K439,0,MATCH(AG$428,$H$428:$K$428,0))*HLOOKUP(AG$427,$J$424:$R$425,2)</f>
        <v>0</v>
      </c>
      <c r="AH439" s="1013" cm="1">
        <f t="array" ref="AH439">INDEX($H439:$K439,0,MATCH(AH$428,$H$428:$K$428,0))*HLOOKUP(AH$427,$J$424:$R$425,2)</f>
        <v>0</v>
      </c>
      <c r="AI439" s="1013" cm="1">
        <f t="array" ref="AI439">INDEX($H439:$K439,0,MATCH(AI$428,$H$428:$K$428,0))*HLOOKUP(AI$427,$J$424:$R$425,2)</f>
        <v>0</v>
      </c>
      <c r="AJ439" s="1013" cm="1">
        <f t="array" ref="AJ439">INDEX($H439:$K439,0,MATCH(AJ$428,$H$428:$K$428,0))*HLOOKUP(AJ$427,$J$424:$R$425,2)</f>
        <v>0</v>
      </c>
      <c r="AK439" s="1013" cm="1">
        <f t="array" ref="AK439">INDEX($H439:$K439,0,MATCH(AK$428,$H$428:$K$428,0))*HLOOKUP(AK$427,$J$424:$R$425,2)</f>
        <v>0</v>
      </c>
      <c r="AL439" s="1013" cm="1">
        <f t="array" ref="AL439">INDEX($H439:$K439,0,MATCH(AL$428,$H$428:$K$428,0))*HLOOKUP(AL$427,$J$424:$R$425,2)</f>
        <v>0</v>
      </c>
      <c r="AM439" s="1013" cm="1">
        <f t="array" ref="AM439">INDEX($H439:$K439,0,MATCH(AM$428,$H$428:$K$428,0))*HLOOKUP(AM$427,$J$424:$R$425,2)</f>
        <v>0</v>
      </c>
      <c r="AN439" s="1013" cm="1">
        <f t="array" ref="AN439">INDEX($H439:$K439,0,MATCH(AN$428,$H$428:$K$428,0))*HLOOKUP(AN$427,$J$424:$R$425,2)</f>
        <v>0</v>
      </c>
      <c r="AO439" s="1013" cm="1">
        <f t="array" ref="AO439">INDEX($H439:$K439,0,MATCH(AO$428,$H$428:$K$428,0))*HLOOKUP(AO$427,$J$424:$R$425,2)</f>
        <v>0</v>
      </c>
      <c r="AP439" s="1013" cm="1">
        <f t="array" ref="AP439">INDEX($H439:$K439,0,MATCH(AP$428,$H$428:$K$428,0))*HLOOKUP(AP$427,$J$424:$R$425,2)</f>
        <v>0</v>
      </c>
      <c r="AQ439" s="1013" cm="1">
        <f t="array" ref="AQ439">INDEX($H439:$K439,0,MATCH(AQ$428,$H$428:$K$428,0))*HLOOKUP(AQ$427,$J$424:$R$425,2)</f>
        <v>0</v>
      </c>
      <c r="AR439" s="1013" cm="1">
        <f t="array" ref="AR439">INDEX($H439:$K439,0,MATCH(AR$428,$H$428:$K$428,0))*HLOOKUP(AR$427,$J$424:$R$425,2)</f>
        <v>0</v>
      </c>
      <c r="AS439" s="1013" cm="1">
        <f t="array" ref="AS439">INDEX($H439:$K439,0,MATCH(AS$428,$H$428:$K$428,0))*HLOOKUP(AS$427,$J$424:$R$425,2)</f>
        <v>0</v>
      </c>
      <c r="AT439" s="1013" cm="1">
        <f t="array" ref="AT439">INDEX($H439:$K439,0,MATCH(AT$428,$H$428:$K$428,0))*HLOOKUP(AT$427,$J$424:$R$425,2)</f>
        <v>0</v>
      </c>
      <c r="AU439" s="1013"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5" t="str">
        <f t="shared" si="71"/>
        <v>YYBNWb</v>
      </c>
      <c r="H440" s="408">
        <v>0</v>
      </c>
      <c r="I440" s="408">
        <v>0</v>
      </c>
      <c r="J440" s="408">
        <v>0</v>
      </c>
      <c r="K440" s="408">
        <v>0</v>
      </c>
      <c r="L440" s="1013" cm="1">
        <f t="array" ref="L440">INDEX($H440:$K440,0,MATCH(L$428,$H$428:$K$428,0))*HLOOKUP(L$427,$J$424:$R$425,2)</f>
        <v>0</v>
      </c>
      <c r="M440" s="1013" cm="1">
        <f t="array" ref="M440">INDEX($H440:$K440,0,MATCH(M$428,$H$428:$K$428,0))*HLOOKUP(M$427,$J$424:$R$425,2)</f>
        <v>0</v>
      </c>
      <c r="N440" s="1013" cm="1">
        <f t="array" ref="N440">INDEX($H440:$K440,0,MATCH(N$428,$H$428:$K$428,0))*HLOOKUP(N$427,$J$424:$R$425,2)</f>
        <v>0</v>
      </c>
      <c r="O440" s="1013" cm="1">
        <f t="array" ref="O440">INDEX($H440:$K440,0,MATCH(O$428,$H$428:$K$428,0))*HLOOKUP(O$427,$J$424:$R$425,2)</f>
        <v>0</v>
      </c>
      <c r="P440" s="1013" cm="1">
        <f t="array" ref="P440">INDEX($H440:$K440,0,MATCH(P$428,$H$428:$K$428,0))*HLOOKUP(P$427,$J$424:$R$425,2)</f>
        <v>0</v>
      </c>
      <c r="Q440" s="1013" cm="1">
        <f t="array" ref="Q440">INDEX($H440:$K440,0,MATCH(Q$428,$H$428:$K$428,0))*HLOOKUP(Q$427,$J$424:$R$425,2)</f>
        <v>0</v>
      </c>
      <c r="R440" s="1013" cm="1">
        <f t="array" ref="R440">INDEX($H440:$K440,0,MATCH(R$428,$H$428:$K$428,0))*HLOOKUP(R$427,$J$424:$R$425,2)</f>
        <v>0</v>
      </c>
      <c r="S440" s="1013" cm="1">
        <f t="array" ref="S440">INDEX($H440:$K440,0,MATCH(S$428,$H$428:$K$428,0))*HLOOKUP(S$427,$J$424:$R$425,2)</f>
        <v>0</v>
      </c>
      <c r="T440" s="1013" cm="1">
        <f t="array" ref="T440">INDEX($H440:$K440,0,MATCH(T$428,$H$428:$K$428,0))*HLOOKUP(T$427,$J$424:$R$425,2)</f>
        <v>0</v>
      </c>
      <c r="U440" s="1013" cm="1">
        <f t="array" ref="U440">INDEX($H440:$K440,0,MATCH(U$428,$H$428:$K$428,0))*HLOOKUP(U$427,$J$424:$R$425,2)</f>
        <v>0</v>
      </c>
      <c r="V440" s="1013" cm="1">
        <f t="array" ref="V440">INDEX($H440:$K440,0,MATCH(V$428,$H$428:$K$428,0))*HLOOKUP(V$427,$J$424:$R$425,2)</f>
        <v>0</v>
      </c>
      <c r="W440" s="1013" cm="1">
        <f t="array" ref="W440">INDEX($H440:$K440,0,MATCH(W$428,$H$428:$K$428,0))*HLOOKUP(W$427,$J$424:$R$425,2)</f>
        <v>0</v>
      </c>
      <c r="X440" s="1013" cm="1">
        <f t="array" ref="X440">INDEX($H440:$K440,0,MATCH(X$428,$H$428:$K$428,0))*HLOOKUP(X$427,$J$424:$R$425,2)</f>
        <v>0</v>
      </c>
      <c r="Y440" s="1013" cm="1">
        <f t="array" ref="Y440">INDEX($H440:$K440,0,MATCH(Y$428,$H$428:$K$428,0))*HLOOKUP(Y$427,$J$424:$R$425,2)</f>
        <v>0</v>
      </c>
      <c r="Z440" s="1013" cm="1">
        <f t="array" ref="Z440">INDEX($H440:$K440,0,MATCH(Z$428,$H$428:$K$428,0))*HLOOKUP(Z$427,$J$424:$R$425,2)</f>
        <v>0</v>
      </c>
      <c r="AA440" s="1013" cm="1">
        <f t="array" ref="AA440">INDEX($H440:$K440,0,MATCH(AA$428,$H$428:$K$428,0))*HLOOKUP(AA$427,$J$424:$R$425,2)</f>
        <v>0</v>
      </c>
      <c r="AB440" s="1013" cm="1">
        <f t="array" ref="AB440">INDEX($H440:$K440,0,MATCH(AB$428,$H$428:$K$428,0))*HLOOKUP(AB$427,$J$424:$R$425,2)</f>
        <v>0</v>
      </c>
      <c r="AC440" s="1013" cm="1">
        <f t="array" ref="AC440">INDEX($H440:$K440,0,MATCH(AC$428,$H$428:$K$428,0))*HLOOKUP(AC$427,$J$424:$R$425,2)</f>
        <v>0</v>
      </c>
      <c r="AD440" s="1013" cm="1">
        <f t="array" ref="AD440">INDEX($H440:$K440,0,MATCH(AD$428,$H$428:$K$428,0))*HLOOKUP(AD$427,$J$424:$R$425,2)</f>
        <v>0</v>
      </c>
      <c r="AE440" s="1013" cm="1">
        <f t="array" ref="AE440">INDEX($H440:$K440,0,MATCH(AE$428,$H$428:$K$428,0))*HLOOKUP(AE$427,$J$424:$R$425,2)</f>
        <v>0</v>
      </c>
      <c r="AF440" s="1013" cm="1">
        <f t="array" ref="AF440">INDEX($H440:$K440,0,MATCH(AF$428,$H$428:$K$428,0))*HLOOKUP(AF$427,$J$424:$R$425,2)</f>
        <v>0</v>
      </c>
      <c r="AG440" s="1013" cm="1">
        <f t="array" ref="AG440">INDEX($H440:$K440,0,MATCH(AG$428,$H$428:$K$428,0))*HLOOKUP(AG$427,$J$424:$R$425,2)</f>
        <v>0</v>
      </c>
      <c r="AH440" s="1013" cm="1">
        <f t="array" ref="AH440">INDEX($H440:$K440,0,MATCH(AH$428,$H$428:$K$428,0))*HLOOKUP(AH$427,$J$424:$R$425,2)</f>
        <v>0</v>
      </c>
      <c r="AI440" s="1013" cm="1">
        <f t="array" ref="AI440">INDEX($H440:$K440,0,MATCH(AI$428,$H$428:$K$428,0))*HLOOKUP(AI$427,$J$424:$R$425,2)</f>
        <v>0</v>
      </c>
      <c r="AJ440" s="1013" cm="1">
        <f t="array" ref="AJ440">INDEX($H440:$K440,0,MATCH(AJ$428,$H$428:$K$428,0))*HLOOKUP(AJ$427,$J$424:$R$425,2)</f>
        <v>0</v>
      </c>
      <c r="AK440" s="1013" cm="1">
        <f t="array" ref="AK440">INDEX($H440:$K440,0,MATCH(AK$428,$H$428:$K$428,0))*HLOOKUP(AK$427,$J$424:$R$425,2)</f>
        <v>0</v>
      </c>
      <c r="AL440" s="1013" cm="1">
        <f t="array" ref="AL440">INDEX($H440:$K440,0,MATCH(AL$428,$H$428:$K$428,0))*HLOOKUP(AL$427,$J$424:$R$425,2)</f>
        <v>0</v>
      </c>
      <c r="AM440" s="1013" cm="1">
        <f t="array" ref="AM440">INDEX($H440:$K440,0,MATCH(AM$428,$H$428:$K$428,0))*HLOOKUP(AM$427,$J$424:$R$425,2)</f>
        <v>0</v>
      </c>
      <c r="AN440" s="1013" cm="1">
        <f t="array" ref="AN440">INDEX($H440:$K440,0,MATCH(AN$428,$H$428:$K$428,0))*HLOOKUP(AN$427,$J$424:$R$425,2)</f>
        <v>0</v>
      </c>
      <c r="AO440" s="1013" cm="1">
        <f t="array" ref="AO440">INDEX($H440:$K440,0,MATCH(AO$428,$H$428:$K$428,0))*HLOOKUP(AO$427,$J$424:$R$425,2)</f>
        <v>0</v>
      </c>
      <c r="AP440" s="1013" cm="1">
        <f t="array" ref="AP440">INDEX($H440:$K440,0,MATCH(AP$428,$H$428:$K$428,0))*HLOOKUP(AP$427,$J$424:$R$425,2)</f>
        <v>0</v>
      </c>
      <c r="AQ440" s="1013" cm="1">
        <f t="array" ref="AQ440">INDEX($H440:$K440,0,MATCH(AQ$428,$H$428:$K$428,0))*HLOOKUP(AQ$427,$J$424:$R$425,2)</f>
        <v>0</v>
      </c>
      <c r="AR440" s="1013" cm="1">
        <f t="array" ref="AR440">INDEX($H440:$K440,0,MATCH(AR$428,$H$428:$K$428,0))*HLOOKUP(AR$427,$J$424:$R$425,2)</f>
        <v>0</v>
      </c>
      <c r="AS440" s="1013" cm="1">
        <f t="array" ref="AS440">INDEX($H440:$K440,0,MATCH(AS$428,$H$428:$K$428,0))*HLOOKUP(AS$427,$J$424:$R$425,2)</f>
        <v>0</v>
      </c>
      <c r="AT440" s="1013" cm="1">
        <f t="array" ref="AT440">INDEX($H440:$K440,0,MATCH(AT$428,$H$428:$K$428,0))*HLOOKUP(AT$427,$J$424:$R$425,2)</f>
        <v>0</v>
      </c>
      <c r="AU440" s="1013"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5" t="str">
        <f t="shared" si="71"/>
        <v>AAAAAz</v>
      </c>
      <c r="H441" s="408">
        <v>0</v>
      </c>
      <c r="I441" s="408">
        <v>0</v>
      </c>
      <c r="J441" s="408">
        <v>0</v>
      </c>
      <c r="K441" s="408">
        <v>0</v>
      </c>
      <c r="L441" s="1013" cm="1">
        <f t="array" ref="L441">INDEX($H441:$K441,0,MATCH(L$428,$H$428:$K$428,0))*HLOOKUP(L$427,$J$424:$R$425,2)</f>
        <v>0</v>
      </c>
      <c r="M441" s="1013" cm="1">
        <f t="array" ref="M441">INDEX($H441:$K441,0,MATCH(M$428,$H$428:$K$428,0))*HLOOKUP(M$427,$J$424:$R$425,2)</f>
        <v>0</v>
      </c>
      <c r="N441" s="1013" cm="1">
        <f t="array" ref="N441">INDEX($H441:$K441,0,MATCH(N$428,$H$428:$K$428,0))*HLOOKUP(N$427,$J$424:$R$425,2)</f>
        <v>0</v>
      </c>
      <c r="O441" s="1013" cm="1">
        <f t="array" ref="O441">INDEX($H441:$K441,0,MATCH(O$428,$H$428:$K$428,0))*HLOOKUP(O$427,$J$424:$R$425,2)</f>
        <v>0</v>
      </c>
      <c r="P441" s="1013" cm="1">
        <f t="array" ref="P441">INDEX($H441:$K441,0,MATCH(P$428,$H$428:$K$428,0))*HLOOKUP(P$427,$J$424:$R$425,2)</f>
        <v>0</v>
      </c>
      <c r="Q441" s="1013" cm="1">
        <f t="array" ref="Q441">INDEX($H441:$K441,0,MATCH(Q$428,$H$428:$K$428,0))*HLOOKUP(Q$427,$J$424:$R$425,2)</f>
        <v>0</v>
      </c>
      <c r="R441" s="1013" cm="1">
        <f t="array" ref="R441">INDEX($H441:$K441,0,MATCH(R$428,$H$428:$K$428,0))*HLOOKUP(R$427,$J$424:$R$425,2)</f>
        <v>0</v>
      </c>
      <c r="S441" s="1013" cm="1">
        <f t="array" ref="S441">INDEX($H441:$K441,0,MATCH(S$428,$H$428:$K$428,0))*HLOOKUP(S$427,$J$424:$R$425,2)</f>
        <v>0</v>
      </c>
      <c r="T441" s="1013" cm="1">
        <f t="array" ref="T441">INDEX($H441:$K441,0,MATCH(T$428,$H$428:$K$428,0))*HLOOKUP(T$427,$J$424:$R$425,2)</f>
        <v>0</v>
      </c>
      <c r="U441" s="1013" cm="1">
        <f t="array" ref="U441">INDEX($H441:$K441,0,MATCH(U$428,$H$428:$K$428,0))*HLOOKUP(U$427,$J$424:$R$425,2)</f>
        <v>0</v>
      </c>
      <c r="V441" s="1013" cm="1">
        <f t="array" ref="V441">INDEX($H441:$K441,0,MATCH(V$428,$H$428:$K$428,0))*HLOOKUP(V$427,$J$424:$R$425,2)</f>
        <v>0</v>
      </c>
      <c r="W441" s="1013" cm="1">
        <f t="array" ref="W441">INDEX($H441:$K441,0,MATCH(W$428,$H$428:$K$428,0))*HLOOKUP(W$427,$J$424:$R$425,2)</f>
        <v>0</v>
      </c>
      <c r="X441" s="1013" cm="1">
        <f t="array" ref="X441">INDEX($H441:$K441,0,MATCH(X$428,$H$428:$K$428,0))*HLOOKUP(X$427,$J$424:$R$425,2)</f>
        <v>0</v>
      </c>
      <c r="Y441" s="1013" cm="1">
        <f t="array" ref="Y441">INDEX($H441:$K441,0,MATCH(Y$428,$H$428:$K$428,0))*HLOOKUP(Y$427,$J$424:$R$425,2)</f>
        <v>0</v>
      </c>
      <c r="Z441" s="1013" cm="1">
        <f t="array" ref="Z441">INDEX($H441:$K441,0,MATCH(Z$428,$H$428:$K$428,0))*HLOOKUP(Z$427,$J$424:$R$425,2)</f>
        <v>0</v>
      </c>
      <c r="AA441" s="1013" cm="1">
        <f t="array" ref="AA441">INDEX($H441:$K441,0,MATCH(AA$428,$H$428:$K$428,0))*HLOOKUP(AA$427,$J$424:$R$425,2)</f>
        <v>0</v>
      </c>
      <c r="AB441" s="1013" cm="1">
        <f t="array" ref="AB441">INDEX($H441:$K441,0,MATCH(AB$428,$H$428:$K$428,0))*HLOOKUP(AB$427,$J$424:$R$425,2)</f>
        <v>0</v>
      </c>
      <c r="AC441" s="1013" cm="1">
        <f t="array" ref="AC441">INDEX($H441:$K441,0,MATCH(AC$428,$H$428:$K$428,0))*HLOOKUP(AC$427,$J$424:$R$425,2)</f>
        <v>0</v>
      </c>
      <c r="AD441" s="1013" cm="1">
        <f t="array" ref="AD441">INDEX($H441:$K441,0,MATCH(AD$428,$H$428:$K$428,0))*HLOOKUP(AD$427,$J$424:$R$425,2)</f>
        <v>0</v>
      </c>
      <c r="AE441" s="1013" cm="1">
        <f t="array" ref="AE441">INDEX($H441:$K441,0,MATCH(AE$428,$H$428:$K$428,0))*HLOOKUP(AE$427,$J$424:$R$425,2)</f>
        <v>0</v>
      </c>
      <c r="AF441" s="1013" cm="1">
        <f t="array" ref="AF441">INDEX($H441:$K441,0,MATCH(AF$428,$H$428:$K$428,0))*HLOOKUP(AF$427,$J$424:$R$425,2)</f>
        <v>0</v>
      </c>
      <c r="AG441" s="1013" cm="1">
        <f t="array" ref="AG441">INDEX($H441:$K441,0,MATCH(AG$428,$H$428:$K$428,0))*HLOOKUP(AG$427,$J$424:$R$425,2)</f>
        <v>0</v>
      </c>
      <c r="AH441" s="1013" cm="1">
        <f t="array" ref="AH441">INDEX($H441:$K441,0,MATCH(AH$428,$H$428:$K$428,0))*HLOOKUP(AH$427,$J$424:$R$425,2)</f>
        <v>0</v>
      </c>
      <c r="AI441" s="1013" cm="1">
        <f t="array" ref="AI441">INDEX($H441:$K441,0,MATCH(AI$428,$H$428:$K$428,0))*HLOOKUP(AI$427,$J$424:$R$425,2)</f>
        <v>0</v>
      </c>
      <c r="AJ441" s="1013" cm="1">
        <f t="array" ref="AJ441">INDEX($H441:$K441,0,MATCH(AJ$428,$H$428:$K$428,0))*HLOOKUP(AJ$427,$J$424:$R$425,2)</f>
        <v>0</v>
      </c>
      <c r="AK441" s="1013" cm="1">
        <f t="array" ref="AK441">INDEX($H441:$K441,0,MATCH(AK$428,$H$428:$K$428,0))*HLOOKUP(AK$427,$J$424:$R$425,2)</f>
        <v>0</v>
      </c>
      <c r="AL441" s="1013" cm="1">
        <f t="array" ref="AL441">INDEX($H441:$K441,0,MATCH(AL$428,$H$428:$K$428,0))*HLOOKUP(AL$427,$J$424:$R$425,2)</f>
        <v>0</v>
      </c>
      <c r="AM441" s="1013" cm="1">
        <f t="array" ref="AM441">INDEX($H441:$K441,0,MATCH(AM$428,$H$428:$K$428,0))*HLOOKUP(AM$427,$J$424:$R$425,2)</f>
        <v>0</v>
      </c>
      <c r="AN441" s="1013" cm="1">
        <f t="array" ref="AN441">INDEX($H441:$K441,0,MATCH(AN$428,$H$428:$K$428,0))*HLOOKUP(AN$427,$J$424:$R$425,2)</f>
        <v>0</v>
      </c>
      <c r="AO441" s="1013" cm="1">
        <f t="array" ref="AO441">INDEX($H441:$K441,0,MATCH(AO$428,$H$428:$K$428,0))*HLOOKUP(AO$427,$J$424:$R$425,2)</f>
        <v>0</v>
      </c>
      <c r="AP441" s="1013" cm="1">
        <f t="array" ref="AP441">INDEX($H441:$K441,0,MATCH(AP$428,$H$428:$K$428,0))*HLOOKUP(AP$427,$J$424:$R$425,2)</f>
        <v>0</v>
      </c>
      <c r="AQ441" s="1013" cm="1">
        <f t="array" ref="AQ441">INDEX($H441:$K441,0,MATCH(AQ$428,$H$428:$K$428,0))*HLOOKUP(AQ$427,$J$424:$R$425,2)</f>
        <v>0</v>
      </c>
      <c r="AR441" s="1013" cm="1">
        <f t="array" ref="AR441">INDEX($H441:$K441,0,MATCH(AR$428,$H$428:$K$428,0))*HLOOKUP(AR$427,$J$424:$R$425,2)</f>
        <v>0</v>
      </c>
      <c r="AS441" s="1013" cm="1">
        <f t="array" ref="AS441">INDEX($H441:$K441,0,MATCH(AS$428,$H$428:$K$428,0))*HLOOKUP(AS$427,$J$424:$R$425,2)</f>
        <v>0</v>
      </c>
      <c r="AT441" s="1013" cm="1">
        <f t="array" ref="AT441">INDEX($H441:$K441,0,MATCH(AT$428,$H$428:$K$428,0))*HLOOKUP(AT$427,$J$424:$R$425,2)</f>
        <v>0</v>
      </c>
      <c r="AU441" s="1013"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5" t="str">
        <f t="shared" si="71"/>
        <v>AAAANw</v>
      </c>
      <c r="H442" s="408">
        <v>0</v>
      </c>
      <c r="I442" s="408">
        <v>0</v>
      </c>
      <c r="J442" s="408">
        <v>0</v>
      </c>
      <c r="K442" s="408">
        <v>0</v>
      </c>
      <c r="L442" s="1013" cm="1">
        <f t="array" ref="L442">INDEX($H442:$K442,0,MATCH(L$428,$H$428:$K$428,0))*HLOOKUP(L$427,$J$424:$R$425,2)</f>
        <v>0</v>
      </c>
      <c r="M442" s="1013" cm="1">
        <f t="array" ref="M442">INDEX($H442:$K442,0,MATCH(M$428,$H$428:$K$428,0))*HLOOKUP(M$427,$J$424:$R$425,2)</f>
        <v>0</v>
      </c>
      <c r="N442" s="1013" cm="1">
        <f t="array" ref="N442">INDEX($H442:$K442,0,MATCH(N$428,$H$428:$K$428,0))*HLOOKUP(N$427,$J$424:$R$425,2)</f>
        <v>0</v>
      </c>
      <c r="O442" s="1013" cm="1">
        <f t="array" ref="O442">INDEX($H442:$K442,0,MATCH(O$428,$H$428:$K$428,0))*HLOOKUP(O$427,$J$424:$R$425,2)</f>
        <v>0</v>
      </c>
      <c r="P442" s="1013" cm="1">
        <f t="array" ref="P442">INDEX($H442:$K442,0,MATCH(P$428,$H$428:$K$428,0))*HLOOKUP(P$427,$J$424:$R$425,2)</f>
        <v>0</v>
      </c>
      <c r="Q442" s="1013" cm="1">
        <f t="array" ref="Q442">INDEX($H442:$K442,0,MATCH(Q$428,$H$428:$K$428,0))*HLOOKUP(Q$427,$J$424:$R$425,2)</f>
        <v>0</v>
      </c>
      <c r="R442" s="1013" cm="1">
        <f t="array" ref="R442">INDEX($H442:$K442,0,MATCH(R$428,$H$428:$K$428,0))*HLOOKUP(R$427,$J$424:$R$425,2)</f>
        <v>0</v>
      </c>
      <c r="S442" s="1013" cm="1">
        <f t="array" ref="S442">INDEX($H442:$K442,0,MATCH(S$428,$H$428:$K$428,0))*HLOOKUP(S$427,$J$424:$R$425,2)</f>
        <v>0</v>
      </c>
      <c r="T442" s="1013" cm="1">
        <f t="array" ref="T442">INDEX($H442:$K442,0,MATCH(T$428,$H$428:$K$428,0))*HLOOKUP(T$427,$J$424:$R$425,2)</f>
        <v>0</v>
      </c>
      <c r="U442" s="1013" cm="1">
        <f t="array" ref="U442">INDEX($H442:$K442,0,MATCH(U$428,$H$428:$K$428,0))*HLOOKUP(U$427,$J$424:$R$425,2)</f>
        <v>0</v>
      </c>
      <c r="V442" s="1013" cm="1">
        <f t="array" ref="V442">INDEX($H442:$K442,0,MATCH(V$428,$H$428:$K$428,0))*HLOOKUP(V$427,$J$424:$R$425,2)</f>
        <v>0</v>
      </c>
      <c r="W442" s="1013" cm="1">
        <f t="array" ref="W442">INDEX($H442:$K442,0,MATCH(W$428,$H$428:$K$428,0))*HLOOKUP(W$427,$J$424:$R$425,2)</f>
        <v>0</v>
      </c>
      <c r="X442" s="1013" cm="1">
        <f t="array" ref="X442">INDEX($H442:$K442,0,MATCH(X$428,$H$428:$K$428,0))*HLOOKUP(X$427,$J$424:$R$425,2)</f>
        <v>0</v>
      </c>
      <c r="Y442" s="1013" cm="1">
        <f t="array" ref="Y442">INDEX($H442:$K442,0,MATCH(Y$428,$H$428:$K$428,0))*HLOOKUP(Y$427,$J$424:$R$425,2)</f>
        <v>0</v>
      </c>
      <c r="Z442" s="1013" cm="1">
        <f t="array" ref="Z442">INDEX($H442:$K442,0,MATCH(Z$428,$H$428:$K$428,0))*HLOOKUP(Z$427,$J$424:$R$425,2)</f>
        <v>0</v>
      </c>
      <c r="AA442" s="1013" cm="1">
        <f t="array" ref="AA442">INDEX($H442:$K442,0,MATCH(AA$428,$H$428:$K$428,0))*HLOOKUP(AA$427,$J$424:$R$425,2)</f>
        <v>0</v>
      </c>
      <c r="AB442" s="1013" cm="1">
        <f t="array" ref="AB442">INDEX($H442:$K442,0,MATCH(AB$428,$H$428:$K$428,0))*HLOOKUP(AB$427,$J$424:$R$425,2)</f>
        <v>0</v>
      </c>
      <c r="AC442" s="1013" cm="1">
        <f t="array" ref="AC442">INDEX($H442:$K442,0,MATCH(AC$428,$H$428:$K$428,0))*HLOOKUP(AC$427,$J$424:$R$425,2)</f>
        <v>0</v>
      </c>
      <c r="AD442" s="1013" cm="1">
        <f t="array" ref="AD442">INDEX($H442:$K442,0,MATCH(AD$428,$H$428:$K$428,0))*HLOOKUP(AD$427,$J$424:$R$425,2)</f>
        <v>0</v>
      </c>
      <c r="AE442" s="1013" cm="1">
        <f t="array" ref="AE442">INDEX($H442:$K442,0,MATCH(AE$428,$H$428:$K$428,0))*HLOOKUP(AE$427,$J$424:$R$425,2)</f>
        <v>0</v>
      </c>
      <c r="AF442" s="1013" cm="1">
        <f t="array" ref="AF442">INDEX($H442:$K442,0,MATCH(AF$428,$H$428:$K$428,0))*HLOOKUP(AF$427,$J$424:$R$425,2)</f>
        <v>0</v>
      </c>
      <c r="AG442" s="1013" cm="1">
        <f t="array" ref="AG442">INDEX($H442:$K442,0,MATCH(AG$428,$H$428:$K$428,0))*HLOOKUP(AG$427,$J$424:$R$425,2)</f>
        <v>0</v>
      </c>
      <c r="AH442" s="1013" cm="1">
        <f t="array" ref="AH442">INDEX($H442:$K442,0,MATCH(AH$428,$H$428:$K$428,0))*HLOOKUP(AH$427,$J$424:$R$425,2)</f>
        <v>0</v>
      </c>
      <c r="AI442" s="1013" cm="1">
        <f t="array" ref="AI442">INDEX($H442:$K442,0,MATCH(AI$428,$H$428:$K$428,0))*HLOOKUP(AI$427,$J$424:$R$425,2)</f>
        <v>0</v>
      </c>
      <c r="AJ442" s="1013" cm="1">
        <f t="array" ref="AJ442">INDEX($H442:$K442,0,MATCH(AJ$428,$H$428:$K$428,0))*HLOOKUP(AJ$427,$J$424:$R$425,2)</f>
        <v>0</v>
      </c>
      <c r="AK442" s="1013" cm="1">
        <f t="array" ref="AK442">INDEX($H442:$K442,0,MATCH(AK$428,$H$428:$K$428,0))*HLOOKUP(AK$427,$J$424:$R$425,2)</f>
        <v>0</v>
      </c>
      <c r="AL442" s="1013" cm="1">
        <f t="array" ref="AL442">INDEX($H442:$K442,0,MATCH(AL$428,$H$428:$K$428,0))*HLOOKUP(AL$427,$J$424:$R$425,2)</f>
        <v>0</v>
      </c>
      <c r="AM442" s="1013" cm="1">
        <f t="array" ref="AM442">INDEX($H442:$K442,0,MATCH(AM$428,$H$428:$K$428,0))*HLOOKUP(AM$427,$J$424:$R$425,2)</f>
        <v>0</v>
      </c>
      <c r="AN442" s="1013" cm="1">
        <f t="array" ref="AN442">INDEX($H442:$K442,0,MATCH(AN$428,$H$428:$K$428,0))*HLOOKUP(AN$427,$J$424:$R$425,2)</f>
        <v>0</v>
      </c>
      <c r="AO442" s="1013" cm="1">
        <f t="array" ref="AO442">INDEX($H442:$K442,0,MATCH(AO$428,$H$428:$K$428,0))*HLOOKUP(AO$427,$J$424:$R$425,2)</f>
        <v>0</v>
      </c>
      <c r="AP442" s="1013" cm="1">
        <f t="array" ref="AP442">INDEX($H442:$K442,0,MATCH(AP$428,$H$428:$K$428,0))*HLOOKUP(AP$427,$J$424:$R$425,2)</f>
        <v>0</v>
      </c>
      <c r="AQ442" s="1013" cm="1">
        <f t="array" ref="AQ442">INDEX($H442:$K442,0,MATCH(AQ$428,$H$428:$K$428,0))*HLOOKUP(AQ$427,$J$424:$R$425,2)</f>
        <v>0</v>
      </c>
      <c r="AR442" s="1013" cm="1">
        <f t="array" ref="AR442">INDEX($H442:$K442,0,MATCH(AR$428,$H$428:$K$428,0))*HLOOKUP(AR$427,$J$424:$R$425,2)</f>
        <v>0</v>
      </c>
      <c r="AS442" s="1013" cm="1">
        <f t="array" ref="AS442">INDEX($H442:$K442,0,MATCH(AS$428,$H$428:$K$428,0))*HLOOKUP(AS$427,$J$424:$R$425,2)</f>
        <v>0</v>
      </c>
      <c r="AT442" s="1013" cm="1">
        <f t="array" ref="AT442">INDEX($H442:$K442,0,MATCH(AT$428,$H$428:$K$428,0))*HLOOKUP(AT$427,$J$424:$R$425,2)</f>
        <v>0</v>
      </c>
      <c r="AU442" s="1013"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5" t="str">
        <f t="shared" si="71"/>
        <v>AAANWb</v>
      </c>
      <c r="H443" s="408">
        <v>0</v>
      </c>
      <c r="I443" s="408">
        <v>0</v>
      </c>
      <c r="J443" s="408">
        <v>0</v>
      </c>
      <c r="K443" s="408">
        <v>0</v>
      </c>
      <c r="L443" s="1013" cm="1">
        <f t="array" ref="L443">INDEX($H443:$K443,0,MATCH(L$428,$H$428:$K$428,0))*HLOOKUP(L$427,$J$424:$R$425,2)</f>
        <v>0</v>
      </c>
      <c r="M443" s="1013" cm="1">
        <f t="array" ref="M443">INDEX($H443:$K443,0,MATCH(M$428,$H$428:$K$428,0))*HLOOKUP(M$427,$J$424:$R$425,2)</f>
        <v>0</v>
      </c>
      <c r="N443" s="1013" cm="1">
        <f t="array" ref="N443">INDEX($H443:$K443,0,MATCH(N$428,$H$428:$K$428,0))*HLOOKUP(N$427,$J$424:$R$425,2)</f>
        <v>0</v>
      </c>
      <c r="O443" s="1013" cm="1">
        <f t="array" ref="O443">INDEX($H443:$K443,0,MATCH(O$428,$H$428:$K$428,0))*HLOOKUP(O$427,$J$424:$R$425,2)</f>
        <v>0</v>
      </c>
      <c r="P443" s="1013" cm="1">
        <f t="array" ref="P443">INDEX($H443:$K443,0,MATCH(P$428,$H$428:$K$428,0))*HLOOKUP(P$427,$J$424:$R$425,2)</f>
        <v>0</v>
      </c>
      <c r="Q443" s="1013" cm="1">
        <f t="array" ref="Q443">INDEX($H443:$K443,0,MATCH(Q$428,$H$428:$K$428,0))*HLOOKUP(Q$427,$J$424:$R$425,2)</f>
        <v>0</v>
      </c>
      <c r="R443" s="1013" cm="1">
        <f t="array" ref="R443">INDEX($H443:$K443,0,MATCH(R$428,$H$428:$K$428,0))*HLOOKUP(R$427,$J$424:$R$425,2)</f>
        <v>0</v>
      </c>
      <c r="S443" s="1013" cm="1">
        <f t="array" ref="S443">INDEX($H443:$K443,0,MATCH(S$428,$H$428:$K$428,0))*HLOOKUP(S$427,$J$424:$R$425,2)</f>
        <v>0</v>
      </c>
      <c r="T443" s="1013" cm="1">
        <f t="array" ref="T443">INDEX($H443:$K443,0,MATCH(T$428,$H$428:$K$428,0))*HLOOKUP(T$427,$J$424:$R$425,2)</f>
        <v>0</v>
      </c>
      <c r="U443" s="1013" cm="1">
        <f t="array" ref="U443">INDEX($H443:$K443,0,MATCH(U$428,$H$428:$K$428,0))*HLOOKUP(U$427,$J$424:$R$425,2)</f>
        <v>0</v>
      </c>
      <c r="V443" s="1013" cm="1">
        <f t="array" ref="V443">INDEX($H443:$K443,0,MATCH(V$428,$H$428:$K$428,0))*HLOOKUP(V$427,$J$424:$R$425,2)</f>
        <v>0</v>
      </c>
      <c r="W443" s="1013" cm="1">
        <f t="array" ref="W443">INDEX($H443:$K443,0,MATCH(W$428,$H$428:$K$428,0))*HLOOKUP(W$427,$J$424:$R$425,2)</f>
        <v>0</v>
      </c>
      <c r="X443" s="1013" cm="1">
        <f t="array" ref="X443">INDEX($H443:$K443,0,MATCH(X$428,$H$428:$K$428,0))*HLOOKUP(X$427,$J$424:$R$425,2)</f>
        <v>0</v>
      </c>
      <c r="Y443" s="1013" cm="1">
        <f t="array" ref="Y443">INDEX($H443:$K443,0,MATCH(Y$428,$H$428:$K$428,0))*HLOOKUP(Y$427,$J$424:$R$425,2)</f>
        <v>0</v>
      </c>
      <c r="Z443" s="1013" cm="1">
        <f t="array" ref="Z443">INDEX($H443:$K443,0,MATCH(Z$428,$H$428:$K$428,0))*HLOOKUP(Z$427,$J$424:$R$425,2)</f>
        <v>0</v>
      </c>
      <c r="AA443" s="1013" cm="1">
        <f t="array" ref="AA443">INDEX($H443:$K443,0,MATCH(AA$428,$H$428:$K$428,0))*HLOOKUP(AA$427,$J$424:$R$425,2)</f>
        <v>0</v>
      </c>
      <c r="AB443" s="1013" cm="1">
        <f t="array" ref="AB443">INDEX($H443:$K443,0,MATCH(AB$428,$H$428:$K$428,0))*HLOOKUP(AB$427,$J$424:$R$425,2)</f>
        <v>0</v>
      </c>
      <c r="AC443" s="1013" cm="1">
        <f t="array" ref="AC443">INDEX($H443:$K443,0,MATCH(AC$428,$H$428:$K$428,0))*HLOOKUP(AC$427,$J$424:$R$425,2)</f>
        <v>0</v>
      </c>
      <c r="AD443" s="1013" cm="1">
        <f t="array" ref="AD443">INDEX($H443:$K443,0,MATCH(AD$428,$H$428:$K$428,0))*HLOOKUP(AD$427,$J$424:$R$425,2)</f>
        <v>0</v>
      </c>
      <c r="AE443" s="1013" cm="1">
        <f t="array" ref="AE443">INDEX($H443:$K443,0,MATCH(AE$428,$H$428:$K$428,0))*HLOOKUP(AE$427,$J$424:$R$425,2)</f>
        <v>0</v>
      </c>
      <c r="AF443" s="1013" cm="1">
        <f t="array" ref="AF443">INDEX($H443:$K443,0,MATCH(AF$428,$H$428:$K$428,0))*HLOOKUP(AF$427,$J$424:$R$425,2)</f>
        <v>0</v>
      </c>
      <c r="AG443" s="1013" cm="1">
        <f t="array" ref="AG443">INDEX($H443:$K443,0,MATCH(AG$428,$H$428:$K$428,0))*HLOOKUP(AG$427,$J$424:$R$425,2)</f>
        <v>0</v>
      </c>
      <c r="AH443" s="1013" cm="1">
        <f t="array" ref="AH443">INDEX($H443:$K443,0,MATCH(AH$428,$H$428:$K$428,0))*HLOOKUP(AH$427,$J$424:$R$425,2)</f>
        <v>0</v>
      </c>
      <c r="AI443" s="1013" cm="1">
        <f t="array" ref="AI443">INDEX($H443:$K443,0,MATCH(AI$428,$H$428:$K$428,0))*HLOOKUP(AI$427,$J$424:$R$425,2)</f>
        <v>0</v>
      </c>
      <c r="AJ443" s="1013" cm="1">
        <f t="array" ref="AJ443">INDEX($H443:$K443,0,MATCH(AJ$428,$H$428:$K$428,0))*HLOOKUP(AJ$427,$J$424:$R$425,2)</f>
        <v>0</v>
      </c>
      <c r="AK443" s="1013" cm="1">
        <f t="array" ref="AK443">INDEX($H443:$K443,0,MATCH(AK$428,$H$428:$K$428,0))*HLOOKUP(AK$427,$J$424:$R$425,2)</f>
        <v>0</v>
      </c>
      <c r="AL443" s="1013" cm="1">
        <f t="array" ref="AL443">INDEX($H443:$K443,0,MATCH(AL$428,$H$428:$K$428,0))*HLOOKUP(AL$427,$J$424:$R$425,2)</f>
        <v>0</v>
      </c>
      <c r="AM443" s="1013" cm="1">
        <f t="array" ref="AM443">INDEX($H443:$K443,0,MATCH(AM$428,$H$428:$K$428,0))*HLOOKUP(AM$427,$J$424:$R$425,2)</f>
        <v>0</v>
      </c>
      <c r="AN443" s="1013" cm="1">
        <f t="array" ref="AN443">INDEX($H443:$K443,0,MATCH(AN$428,$H$428:$K$428,0))*HLOOKUP(AN$427,$J$424:$R$425,2)</f>
        <v>0</v>
      </c>
      <c r="AO443" s="1013" cm="1">
        <f t="array" ref="AO443">INDEX($H443:$K443,0,MATCH(AO$428,$H$428:$K$428,0))*HLOOKUP(AO$427,$J$424:$R$425,2)</f>
        <v>0</v>
      </c>
      <c r="AP443" s="1013" cm="1">
        <f t="array" ref="AP443">INDEX($H443:$K443,0,MATCH(AP$428,$H$428:$K$428,0))*HLOOKUP(AP$427,$J$424:$R$425,2)</f>
        <v>0</v>
      </c>
      <c r="AQ443" s="1013" cm="1">
        <f t="array" ref="AQ443">INDEX($H443:$K443,0,MATCH(AQ$428,$H$428:$K$428,0))*HLOOKUP(AQ$427,$J$424:$R$425,2)</f>
        <v>0</v>
      </c>
      <c r="AR443" s="1013" cm="1">
        <f t="array" ref="AR443">INDEX($H443:$K443,0,MATCH(AR$428,$H$428:$K$428,0))*HLOOKUP(AR$427,$J$424:$R$425,2)</f>
        <v>0</v>
      </c>
      <c r="AS443" s="1013" cm="1">
        <f t="array" ref="AS443">INDEX($H443:$K443,0,MATCH(AS$428,$H$428:$K$428,0))*HLOOKUP(AS$427,$J$424:$R$425,2)</f>
        <v>0</v>
      </c>
      <c r="AT443" s="1013" cm="1">
        <f t="array" ref="AT443">INDEX($H443:$K443,0,MATCH(AT$428,$H$428:$K$428,0))*HLOOKUP(AT$427,$J$424:$R$425,2)</f>
        <v>0</v>
      </c>
      <c r="AU443" s="1013"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5" t="str">
        <f t="shared" si="71"/>
        <v>AANWBa</v>
      </c>
      <c r="H444" s="408">
        <v>0</v>
      </c>
      <c r="I444" s="408">
        <v>0</v>
      </c>
      <c r="J444" s="408">
        <v>0</v>
      </c>
      <c r="K444" s="408">
        <v>0</v>
      </c>
      <c r="L444" s="1013" cm="1">
        <f t="array" ref="L444">INDEX($H444:$K444,0,MATCH(L$428,$H$428:$K$428,0))*HLOOKUP(L$427,$J$424:$R$425,2)</f>
        <v>0</v>
      </c>
      <c r="M444" s="1013" cm="1">
        <f t="array" ref="M444">INDEX($H444:$K444,0,MATCH(M$428,$H$428:$K$428,0))*HLOOKUP(M$427,$J$424:$R$425,2)</f>
        <v>0</v>
      </c>
      <c r="N444" s="1013" cm="1">
        <f t="array" ref="N444">INDEX($H444:$K444,0,MATCH(N$428,$H$428:$K$428,0))*HLOOKUP(N$427,$J$424:$R$425,2)</f>
        <v>0</v>
      </c>
      <c r="O444" s="1013" cm="1">
        <f t="array" ref="O444">INDEX($H444:$K444,0,MATCH(O$428,$H$428:$K$428,0))*HLOOKUP(O$427,$J$424:$R$425,2)</f>
        <v>0</v>
      </c>
      <c r="P444" s="1013" cm="1">
        <f t="array" ref="P444">INDEX($H444:$K444,0,MATCH(P$428,$H$428:$K$428,0))*HLOOKUP(P$427,$J$424:$R$425,2)</f>
        <v>0</v>
      </c>
      <c r="Q444" s="1013" cm="1">
        <f t="array" ref="Q444">INDEX($H444:$K444,0,MATCH(Q$428,$H$428:$K$428,0))*HLOOKUP(Q$427,$J$424:$R$425,2)</f>
        <v>0</v>
      </c>
      <c r="R444" s="1013" cm="1">
        <f t="array" ref="R444">INDEX($H444:$K444,0,MATCH(R$428,$H$428:$K$428,0))*HLOOKUP(R$427,$J$424:$R$425,2)</f>
        <v>0</v>
      </c>
      <c r="S444" s="1013" cm="1">
        <f t="array" ref="S444">INDEX($H444:$K444,0,MATCH(S$428,$H$428:$K$428,0))*HLOOKUP(S$427,$J$424:$R$425,2)</f>
        <v>0</v>
      </c>
      <c r="T444" s="1013" cm="1">
        <f t="array" ref="T444">INDEX($H444:$K444,0,MATCH(T$428,$H$428:$K$428,0))*HLOOKUP(T$427,$J$424:$R$425,2)</f>
        <v>0</v>
      </c>
      <c r="U444" s="1013" cm="1">
        <f t="array" ref="U444">INDEX($H444:$K444,0,MATCH(U$428,$H$428:$K$428,0))*HLOOKUP(U$427,$J$424:$R$425,2)</f>
        <v>0</v>
      </c>
      <c r="V444" s="1013" cm="1">
        <f t="array" ref="V444">INDEX($H444:$K444,0,MATCH(V$428,$H$428:$K$428,0))*HLOOKUP(V$427,$J$424:$R$425,2)</f>
        <v>0</v>
      </c>
      <c r="W444" s="1013" cm="1">
        <f t="array" ref="W444">INDEX($H444:$K444,0,MATCH(W$428,$H$428:$K$428,0))*HLOOKUP(W$427,$J$424:$R$425,2)</f>
        <v>0</v>
      </c>
      <c r="X444" s="1013" cm="1">
        <f t="array" ref="X444">INDEX($H444:$K444,0,MATCH(X$428,$H$428:$K$428,0))*HLOOKUP(X$427,$J$424:$R$425,2)</f>
        <v>0</v>
      </c>
      <c r="Y444" s="1013" cm="1">
        <f t="array" ref="Y444">INDEX($H444:$K444,0,MATCH(Y$428,$H$428:$K$428,0))*HLOOKUP(Y$427,$J$424:$R$425,2)</f>
        <v>0</v>
      </c>
      <c r="Z444" s="1013" cm="1">
        <f t="array" ref="Z444">INDEX($H444:$K444,0,MATCH(Z$428,$H$428:$K$428,0))*HLOOKUP(Z$427,$J$424:$R$425,2)</f>
        <v>0</v>
      </c>
      <c r="AA444" s="1013" cm="1">
        <f t="array" ref="AA444">INDEX($H444:$K444,0,MATCH(AA$428,$H$428:$K$428,0))*HLOOKUP(AA$427,$J$424:$R$425,2)</f>
        <v>0</v>
      </c>
      <c r="AB444" s="1013" cm="1">
        <f t="array" ref="AB444">INDEX($H444:$K444,0,MATCH(AB$428,$H$428:$K$428,0))*HLOOKUP(AB$427,$J$424:$R$425,2)</f>
        <v>0</v>
      </c>
      <c r="AC444" s="1013" cm="1">
        <f t="array" ref="AC444">INDEX($H444:$K444,0,MATCH(AC$428,$H$428:$K$428,0))*HLOOKUP(AC$427,$J$424:$R$425,2)</f>
        <v>0</v>
      </c>
      <c r="AD444" s="1013" cm="1">
        <f t="array" ref="AD444">INDEX($H444:$K444,0,MATCH(AD$428,$H$428:$K$428,0))*HLOOKUP(AD$427,$J$424:$R$425,2)</f>
        <v>0</v>
      </c>
      <c r="AE444" s="1013" cm="1">
        <f t="array" ref="AE444">INDEX($H444:$K444,0,MATCH(AE$428,$H$428:$K$428,0))*HLOOKUP(AE$427,$J$424:$R$425,2)</f>
        <v>0</v>
      </c>
      <c r="AF444" s="1013" cm="1">
        <f t="array" ref="AF444">INDEX($H444:$K444,0,MATCH(AF$428,$H$428:$K$428,0))*HLOOKUP(AF$427,$J$424:$R$425,2)</f>
        <v>0</v>
      </c>
      <c r="AG444" s="1013" cm="1">
        <f t="array" ref="AG444">INDEX($H444:$K444,0,MATCH(AG$428,$H$428:$K$428,0))*HLOOKUP(AG$427,$J$424:$R$425,2)</f>
        <v>0</v>
      </c>
      <c r="AH444" s="1013" cm="1">
        <f t="array" ref="AH444">INDEX($H444:$K444,0,MATCH(AH$428,$H$428:$K$428,0))*HLOOKUP(AH$427,$J$424:$R$425,2)</f>
        <v>0</v>
      </c>
      <c r="AI444" s="1013" cm="1">
        <f t="array" ref="AI444">INDEX($H444:$K444,0,MATCH(AI$428,$H$428:$K$428,0))*HLOOKUP(AI$427,$J$424:$R$425,2)</f>
        <v>0</v>
      </c>
      <c r="AJ444" s="1013" cm="1">
        <f t="array" ref="AJ444">INDEX($H444:$K444,0,MATCH(AJ$428,$H$428:$K$428,0))*HLOOKUP(AJ$427,$J$424:$R$425,2)</f>
        <v>0</v>
      </c>
      <c r="AK444" s="1013" cm="1">
        <f t="array" ref="AK444">INDEX($H444:$K444,0,MATCH(AK$428,$H$428:$K$428,0))*HLOOKUP(AK$427,$J$424:$R$425,2)</f>
        <v>0</v>
      </c>
      <c r="AL444" s="1013" cm="1">
        <f t="array" ref="AL444">INDEX($H444:$K444,0,MATCH(AL$428,$H$428:$K$428,0))*HLOOKUP(AL$427,$J$424:$R$425,2)</f>
        <v>0</v>
      </c>
      <c r="AM444" s="1013" cm="1">
        <f t="array" ref="AM444">INDEX($H444:$K444,0,MATCH(AM$428,$H$428:$K$428,0))*HLOOKUP(AM$427,$J$424:$R$425,2)</f>
        <v>0</v>
      </c>
      <c r="AN444" s="1013" cm="1">
        <f t="array" ref="AN444">INDEX($H444:$K444,0,MATCH(AN$428,$H$428:$K$428,0))*HLOOKUP(AN$427,$J$424:$R$425,2)</f>
        <v>0</v>
      </c>
      <c r="AO444" s="1013" cm="1">
        <f t="array" ref="AO444">INDEX($H444:$K444,0,MATCH(AO$428,$H$428:$K$428,0))*HLOOKUP(AO$427,$J$424:$R$425,2)</f>
        <v>0</v>
      </c>
      <c r="AP444" s="1013" cm="1">
        <f t="array" ref="AP444">INDEX($H444:$K444,0,MATCH(AP$428,$H$428:$K$428,0))*HLOOKUP(AP$427,$J$424:$R$425,2)</f>
        <v>0</v>
      </c>
      <c r="AQ444" s="1013" cm="1">
        <f t="array" ref="AQ444">INDEX($H444:$K444,0,MATCH(AQ$428,$H$428:$K$428,0))*HLOOKUP(AQ$427,$J$424:$R$425,2)</f>
        <v>0</v>
      </c>
      <c r="AR444" s="1013" cm="1">
        <f t="array" ref="AR444">INDEX($H444:$K444,0,MATCH(AR$428,$H$428:$K$428,0))*HLOOKUP(AR$427,$J$424:$R$425,2)</f>
        <v>0</v>
      </c>
      <c r="AS444" s="1013" cm="1">
        <f t="array" ref="AS444">INDEX($H444:$K444,0,MATCH(AS$428,$H$428:$K$428,0))*HLOOKUP(AS$427,$J$424:$R$425,2)</f>
        <v>0</v>
      </c>
      <c r="AT444" s="1013" cm="1">
        <f t="array" ref="AT444">INDEX($H444:$K444,0,MATCH(AT$428,$H$428:$K$428,0))*HLOOKUP(AT$427,$J$424:$R$425,2)</f>
        <v>0</v>
      </c>
      <c r="AU444" s="1013"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5" t="str">
        <f t="shared" si="71"/>
        <v>AYWBAa</v>
      </c>
      <c r="H445" s="408">
        <v>0</v>
      </c>
      <c r="I445" s="408">
        <v>0</v>
      </c>
      <c r="J445" s="408">
        <v>0</v>
      </c>
      <c r="K445" s="408">
        <v>0</v>
      </c>
      <c r="L445" s="1013" cm="1">
        <f t="array" ref="L445">INDEX($H445:$K445,0,MATCH(L$428,$H$428:$K$428,0))*HLOOKUP(L$427,$J$424:$R$425,2)</f>
        <v>0</v>
      </c>
      <c r="M445" s="1013" cm="1">
        <f t="array" ref="M445">INDEX($H445:$K445,0,MATCH(M$428,$H$428:$K$428,0))*HLOOKUP(M$427,$J$424:$R$425,2)</f>
        <v>0</v>
      </c>
      <c r="N445" s="1013" cm="1">
        <f t="array" ref="N445">INDEX($H445:$K445,0,MATCH(N$428,$H$428:$K$428,0))*HLOOKUP(N$427,$J$424:$R$425,2)</f>
        <v>0</v>
      </c>
      <c r="O445" s="1013" cm="1">
        <f t="array" ref="O445">INDEX($H445:$K445,0,MATCH(O$428,$H$428:$K$428,0))*HLOOKUP(O$427,$J$424:$R$425,2)</f>
        <v>0</v>
      </c>
      <c r="P445" s="1013" cm="1">
        <f t="array" ref="P445">INDEX($H445:$K445,0,MATCH(P$428,$H$428:$K$428,0))*HLOOKUP(P$427,$J$424:$R$425,2)</f>
        <v>0</v>
      </c>
      <c r="Q445" s="1013" cm="1">
        <f t="array" ref="Q445">INDEX($H445:$K445,0,MATCH(Q$428,$H$428:$K$428,0))*HLOOKUP(Q$427,$J$424:$R$425,2)</f>
        <v>0</v>
      </c>
      <c r="R445" s="1013" cm="1">
        <f t="array" ref="R445">INDEX($H445:$K445,0,MATCH(R$428,$H$428:$K$428,0))*HLOOKUP(R$427,$J$424:$R$425,2)</f>
        <v>0</v>
      </c>
      <c r="S445" s="1013" cm="1">
        <f t="array" ref="S445">INDEX($H445:$K445,0,MATCH(S$428,$H$428:$K$428,0))*HLOOKUP(S$427,$J$424:$R$425,2)</f>
        <v>0</v>
      </c>
      <c r="T445" s="1013" cm="1">
        <f t="array" ref="T445">INDEX($H445:$K445,0,MATCH(T$428,$H$428:$K$428,0))*HLOOKUP(T$427,$J$424:$R$425,2)</f>
        <v>0</v>
      </c>
      <c r="U445" s="1013" cm="1">
        <f t="array" ref="U445">INDEX($H445:$K445,0,MATCH(U$428,$H$428:$K$428,0))*HLOOKUP(U$427,$J$424:$R$425,2)</f>
        <v>0</v>
      </c>
      <c r="V445" s="1013" cm="1">
        <f t="array" ref="V445">INDEX($H445:$K445,0,MATCH(V$428,$H$428:$K$428,0))*HLOOKUP(V$427,$J$424:$R$425,2)</f>
        <v>0</v>
      </c>
      <c r="W445" s="1013" cm="1">
        <f t="array" ref="W445">INDEX($H445:$K445,0,MATCH(W$428,$H$428:$K$428,0))*HLOOKUP(W$427,$J$424:$R$425,2)</f>
        <v>0</v>
      </c>
      <c r="X445" s="1013" cm="1">
        <f t="array" ref="X445">INDEX($H445:$K445,0,MATCH(X$428,$H$428:$K$428,0))*HLOOKUP(X$427,$J$424:$R$425,2)</f>
        <v>0</v>
      </c>
      <c r="Y445" s="1013" cm="1">
        <f t="array" ref="Y445">INDEX($H445:$K445,0,MATCH(Y$428,$H$428:$K$428,0))*HLOOKUP(Y$427,$J$424:$R$425,2)</f>
        <v>0</v>
      </c>
      <c r="Z445" s="1013" cm="1">
        <f t="array" ref="Z445">INDEX($H445:$K445,0,MATCH(Z$428,$H$428:$K$428,0))*HLOOKUP(Z$427,$J$424:$R$425,2)</f>
        <v>0</v>
      </c>
      <c r="AA445" s="1013" cm="1">
        <f t="array" ref="AA445">INDEX($H445:$K445,0,MATCH(AA$428,$H$428:$K$428,0))*HLOOKUP(AA$427,$J$424:$R$425,2)</f>
        <v>0</v>
      </c>
      <c r="AB445" s="1013" cm="1">
        <f t="array" ref="AB445">INDEX($H445:$K445,0,MATCH(AB$428,$H$428:$K$428,0))*HLOOKUP(AB$427,$J$424:$R$425,2)</f>
        <v>0</v>
      </c>
      <c r="AC445" s="1013" cm="1">
        <f t="array" ref="AC445">INDEX($H445:$K445,0,MATCH(AC$428,$H$428:$K$428,0))*HLOOKUP(AC$427,$J$424:$R$425,2)</f>
        <v>0</v>
      </c>
      <c r="AD445" s="1013" cm="1">
        <f t="array" ref="AD445">INDEX($H445:$K445,0,MATCH(AD$428,$H$428:$K$428,0))*HLOOKUP(AD$427,$J$424:$R$425,2)</f>
        <v>0</v>
      </c>
      <c r="AE445" s="1013" cm="1">
        <f t="array" ref="AE445">INDEX($H445:$K445,0,MATCH(AE$428,$H$428:$K$428,0))*HLOOKUP(AE$427,$J$424:$R$425,2)</f>
        <v>0</v>
      </c>
      <c r="AF445" s="1013" cm="1">
        <f t="array" ref="AF445">INDEX($H445:$K445,0,MATCH(AF$428,$H$428:$K$428,0))*HLOOKUP(AF$427,$J$424:$R$425,2)</f>
        <v>0</v>
      </c>
      <c r="AG445" s="1013" cm="1">
        <f t="array" ref="AG445">INDEX($H445:$K445,0,MATCH(AG$428,$H$428:$K$428,0))*HLOOKUP(AG$427,$J$424:$R$425,2)</f>
        <v>0</v>
      </c>
      <c r="AH445" s="1013" cm="1">
        <f t="array" ref="AH445">INDEX($H445:$K445,0,MATCH(AH$428,$H$428:$K$428,0))*HLOOKUP(AH$427,$J$424:$R$425,2)</f>
        <v>0</v>
      </c>
      <c r="AI445" s="1013" cm="1">
        <f t="array" ref="AI445">INDEX($H445:$K445,0,MATCH(AI$428,$H$428:$K$428,0))*HLOOKUP(AI$427,$J$424:$R$425,2)</f>
        <v>0</v>
      </c>
      <c r="AJ445" s="1013" cm="1">
        <f t="array" ref="AJ445">INDEX($H445:$K445,0,MATCH(AJ$428,$H$428:$K$428,0))*HLOOKUP(AJ$427,$J$424:$R$425,2)</f>
        <v>0</v>
      </c>
      <c r="AK445" s="1013" cm="1">
        <f t="array" ref="AK445">INDEX($H445:$K445,0,MATCH(AK$428,$H$428:$K$428,0))*HLOOKUP(AK$427,$J$424:$R$425,2)</f>
        <v>0</v>
      </c>
      <c r="AL445" s="1013" cm="1">
        <f t="array" ref="AL445">INDEX($H445:$K445,0,MATCH(AL$428,$H$428:$K$428,0))*HLOOKUP(AL$427,$J$424:$R$425,2)</f>
        <v>0</v>
      </c>
      <c r="AM445" s="1013" cm="1">
        <f t="array" ref="AM445">INDEX($H445:$K445,0,MATCH(AM$428,$H$428:$K$428,0))*HLOOKUP(AM$427,$J$424:$R$425,2)</f>
        <v>0</v>
      </c>
      <c r="AN445" s="1013" cm="1">
        <f t="array" ref="AN445">INDEX($H445:$K445,0,MATCH(AN$428,$H$428:$K$428,0))*HLOOKUP(AN$427,$J$424:$R$425,2)</f>
        <v>0</v>
      </c>
      <c r="AO445" s="1013" cm="1">
        <f t="array" ref="AO445">INDEX($H445:$K445,0,MATCH(AO$428,$H$428:$K$428,0))*HLOOKUP(AO$427,$J$424:$R$425,2)</f>
        <v>0</v>
      </c>
      <c r="AP445" s="1013" cm="1">
        <f t="array" ref="AP445">INDEX($H445:$K445,0,MATCH(AP$428,$H$428:$K$428,0))*HLOOKUP(AP$427,$J$424:$R$425,2)</f>
        <v>0</v>
      </c>
      <c r="AQ445" s="1013" cm="1">
        <f t="array" ref="AQ445">INDEX($H445:$K445,0,MATCH(AQ$428,$H$428:$K$428,0))*HLOOKUP(AQ$427,$J$424:$R$425,2)</f>
        <v>0</v>
      </c>
      <c r="AR445" s="1013" cm="1">
        <f t="array" ref="AR445">INDEX($H445:$K445,0,MATCH(AR$428,$H$428:$K$428,0))*HLOOKUP(AR$427,$J$424:$R$425,2)</f>
        <v>0</v>
      </c>
      <c r="AS445" s="1013" cm="1">
        <f t="array" ref="AS445">INDEX($H445:$K445,0,MATCH(AS$428,$H$428:$K$428,0))*HLOOKUP(AS$427,$J$424:$R$425,2)</f>
        <v>0</v>
      </c>
      <c r="AT445" s="1013" cm="1">
        <f t="array" ref="AT445">INDEX($H445:$K445,0,MATCH(AT$428,$H$428:$K$428,0))*HLOOKUP(AT$427,$J$424:$R$425,2)</f>
        <v>0</v>
      </c>
      <c r="AU445" s="1013"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5" t="str">
        <f t="shared" si="71"/>
        <v>YYBAAa</v>
      </c>
      <c r="H446" s="408">
        <v>0</v>
      </c>
      <c r="I446" s="408">
        <v>0</v>
      </c>
      <c r="J446" s="408">
        <v>0</v>
      </c>
      <c r="K446" s="408">
        <v>0</v>
      </c>
      <c r="L446" s="1013" cm="1">
        <f t="array" ref="L446">INDEX($H446:$K446,0,MATCH(L$428,$H$428:$K$428,0))*HLOOKUP(L$427,$J$424:$R$425,2)</f>
        <v>0</v>
      </c>
      <c r="M446" s="1013" cm="1">
        <f t="array" ref="M446">INDEX($H446:$K446,0,MATCH(M$428,$H$428:$K$428,0))*HLOOKUP(M$427,$J$424:$R$425,2)</f>
        <v>0</v>
      </c>
      <c r="N446" s="1013" cm="1">
        <f t="array" ref="N446">INDEX($H446:$K446,0,MATCH(N$428,$H$428:$K$428,0))*HLOOKUP(N$427,$J$424:$R$425,2)</f>
        <v>0</v>
      </c>
      <c r="O446" s="1013" cm="1">
        <f t="array" ref="O446">INDEX($H446:$K446,0,MATCH(O$428,$H$428:$K$428,0))*HLOOKUP(O$427,$J$424:$R$425,2)</f>
        <v>0</v>
      </c>
      <c r="P446" s="1013" cm="1">
        <f t="array" ref="P446">INDEX($H446:$K446,0,MATCH(P$428,$H$428:$K$428,0))*HLOOKUP(P$427,$J$424:$R$425,2)</f>
        <v>0</v>
      </c>
      <c r="Q446" s="1013" cm="1">
        <f t="array" ref="Q446">INDEX($H446:$K446,0,MATCH(Q$428,$H$428:$K$428,0))*HLOOKUP(Q$427,$J$424:$R$425,2)</f>
        <v>0</v>
      </c>
      <c r="R446" s="1013" cm="1">
        <f t="array" ref="R446">INDEX($H446:$K446,0,MATCH(R$428,$H$428:$K$428,0))*HLOOKUP(R$427,$J$424:$R$425,2)</f>
        <v>0</v>
      </c>
      <c r="S446" s="1013" cm="1">
        <f t="array" ref="S446">INDEX($H446:$K446,0,MATCH(S$428,$H$428:$K$428,0))*HLOOKUP(S$427,$J$424:$R$425,2)</f>
        <v>0</v>
      </c>
      <c r="T446" s="1013" cm="1">
        <f t="array" ref="T446">INDEX($H446:$K446,0,MATCH(T$428,$H$428:$K$428,0))*HLOOKUP(T$427,$J$424:$R$425,2)</f>
        <v>0</v>
      </c>
      <c r="U446" s="1013" cm="1">
        <f t="array" ref="U446">INDEX($H446:$K446,0,MATCH(U$428,$H$428:$K$428,0))*HLOOKUP(U$427,$J$424:$R$425,2)</f>
        <v>0</v>
      </c>
      <c r="V446" s="1013" cm="1">
        <f t="array" ref="V446">INDEX($H446:$K446,0,MATCH(V$428,$H$428:$K$428,0))*HLOOKUP(V$427,$J$424:$R$425,2)</f>
        <v>0</v>
      </c>
      <c r="W446" s="1013" cm="1">
        <f t="array" ref="W446">INDEX($H446:$K446,0,MATCH(W$428,$H$428:$K$428,0))*HLOOKUP(W$427,$J$424:$R$425,2)</f>
        <v>0</v>
      </c>
      <c r="X446" s="1013" cm="1">
        <f t="array" ref="X446">INDEX($H446:$K446,0,MATCH(X$428,$H$428:$K$428,0))*HLOOKUP(X$427,$J$424:$R$425,2)</f>
        <v>0</v>
      </c>
      <c r="Y446" s="1013" cm="1">
        <f t="array" ref="Y446">INDEX($H446:$K446,0,MATCH(Y$428,$H$428:$K$428,0))*HLOOKUP(Y$427,$J$424:$R$425,2)</f>
        <v>0</v>
      </c>
      <c r="Z446" s="1013" cm="1">
        <f t="array" ref="Z446">INDEX($H446:$K446,0,MATCH(Z$428,$H$428:$K$428,0))*HLOOKUP(Z$427,$J$424:$R$425,2)</f>
        <v>0</v>
      </c>
      <c r="AA446" s="1013" cm="1">
        <f t="array" ref="AA446">INDEX($H446:$K446,0,MATCH(AA$428,$H$428:$K$428,0))*HLOOKUP(AA$427,$J$424:$R$425,2)</f>
        <v>0</v>
      </c>
      <c r="AB446" s="1013" cm="1">
        <f t="array" ref="AB446">INDEX($H446:$K446,0,MATCH(AB$428,$H$428:$K$428,0))*HLOOKUP(AB$427,$J$424:$R$425,2)</f>
        <v>0</v>
      </c>
      <c r="AC446" s="1013" cm="1">
        <f t="array" ref="AC446">INDEX($H446:$K446,0,MATCH(AC$428,$H$428:$K$428,0))*HLOOKUP(AC$427,$J$424:$R$425,2)</f>
        <v>0</v>
      </c>
      <c r="AD446" s="1013" cm="1">
        <f t="array" ref="AD446">INDEX($H446:$K446,0,MATCH(AD$428,$H$428:$K$428,0))*HLOOKUP(AD$427,$J$424:$R$425,2)</f>
        <v>0</v>
      </c>
      <c r="AE446" s="1013" cm="1">
        <f t="array" ref="AE446">INDEX($H446:$K446,0,MATCH(AE$428,$H$428:$K$428,0))*HLOOKUP(AE$427,$J$424:$R$425,2)</f>
        <v>0</v>
      </c>
      <c r="AF446" s="1013" cm="1">
        <f t="array" ref="AF446">INDEX($H446:$K446,0,MATCH(AF$428,$H$428:$K$428,0))*HLOOKUP(AF$427,$J$424:$R$425,2)</f>
        <v>0</v>
      </c>
      <c r="AG446" s="1013" cm="1">
        <f t="array" ref="AG446">INDEX($H446:$K446,0,MATCH(AG$428,$H$428:$K$428,0))*HLOOKUP(AG$427,$J$424:$R$425,2)</f>
        <v>0</v>
      </c>
      <c r="AH446" s="1013" cm="1">
        <f t="array" ref="AH446">INDEX($H446:$K446,0,MATCH(AH$428,$H$428:$K$428,0))*HLOOKUP(AH$427,$J$424:$R$425,2)</f>
        <v>0</v>
      </c>
      <c r="AI446" s="1013" cm="1">
        <f t="array" ref="AI446">INDEX($H446:$K446,0,MATCH(AI$428,$H$428:$K$428,0))*HLOOKUP(AI$427,$J$424:$R$425,2)</f>
        <v>0</v>
      </c>
      <c r="AJ446" s="1013" cm="1">
        <f t="array" ref="AJ446">INDEX($H446:$K446,0,MATCH(AJ$428,$H$428:$K$428,0))*HLOOKUP(AJ$427,$J$424:$R$425,2)</f>
        <v>0</v>
      </c>
      <c r="AK446" s="1013" cm="1">
        <f t="array" ref="AK446">INDEX($H446:$K446,0,MATCH(AK$428,$H$428:$K$428,0))*HLOOKUP(AK$427,$J$424:$R$425,2)</f>
        <v>0</v>
      </c>
      <c r="AL446" s="1013" cm="1">
        <f t="array" ref="AL446">INDEX($H446:$K446,0,MATCH(AL$428,$H$428:$K$428,0))*HLOOKUP(AL$427,$J$424:$R$425,2)</f>
        <v>0</v>
      </c>
      <c r="AM446" s="1013" cm="1">
        <f t="array" ref="AM446">INDEX($H446:$K446,0,MATCH(AM$428,$H$428:$K$428,0))*HLOOKUP(AM$427,$J$424:$R$425,2)</f>
        <v>0</v>
      </c>
      <c r="AN446" s="1013" cm="1">
        <f t="array" ref="AN446">INDEX($H446:$K446,0,MATCH(AN$428,$H$428:$K$428,0))*HLOOKUP(AN$427,$J$424:$R$425,2)</f>
        <v>0</v>
      </c>
      <c r="AO446" s="1013" cm="1">
        <f t="array" ref="AO446">INDEX($H446:$K446,0,MATCH(AO$428,$H$428:$K$428,0))*HLOOKUP(AO$427,$J$424:$R$425,2)</f>
        <v>0</v>
      </c>
      <c r="AP446" s="1013" cm="1">
        <f t="array" ref="AP446">INDEX($H446:$K446,0,MATCH(AP$428,$H$428:$K$428,0))*HLOOKUP(AP$427,$J$424:$R$425,2)</f>
        <v>0</v>
      </c>
      <c r="AQ446" s="1013" cm="1">
        <f t="array" ref="AQ446">INDEX($H446:$K446,0,MATCH(AQ$428,$H$428:$K$428,0))*HLOOKUP(AQ$427,$J$424:$R$425,2)</f>
        <v>0</v>
      </c>
      <c r="AR446" s="1013" cm="1">
        <f t="array" ref="AR446">INDEX($H446:$K446,0,MATCH(AR$428,$H$428:$K$428,0))*HLOOKUP(AR$427,$J$424:$R$425,2)</f>
        <v>0</v>
      </c>
      <c r="AS446" s="1013" cm="1">
        <f t="array" ref="AS446">INDEX($H446:$K446,0,MATCH(AS$428,$H$428:$K$428,0))*HLOOKUP(AS$427,$J$424:$R$425,2)</f>
        <v>0</v>
      </c>
      <c r="AT446" s="1013" cm="1">
        <f t="array" ref="AT446">INDEX($H446:$K446,0,MATCH(AT$428,$H$428:$K$428,0))*HLOOKUP(AT$427,$J$424:$R$425,2)</f>
        <v>0</v>
      </c>
      <c r="AU446" s="1013"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5" t="str">
        <f t="shared" si="71"/>
        <v>YYAAAa</v>
      </c>
      <c r="H447" s="408">
        <v>0</v>
      </c>
      <c r="I447" s="408">
        <v>0</v>
      </c>
      <c r="J447" s="408">
        <v>0</v>
      </c>
      <c r="K447" s="408">
        <v>0</v>
      </c>
      <c r="L447" s="1013" cm="1">
        <f t="array" ref="L447">INDEX($H447:$K447,0,MATCH(L$428,$H$428:$K$428,0))*HLOOKUP(L$427,$J$424:$R$425,2)</f>
        <v>0</v>
      </c>
      <c r="M447" s="1013" cm="1">
        <f t="array" ref="M447">INDEX($H447:$K447,0,MATCH(M$428,$H$428:$K$428,0))*HLOOKUP(M$427,$J$424:$R$425,2)</f>
        <v>0</v>
      </c>
      <c r="N447" s="1013" cm="1">
        <f t="array" ref="N447">INDEX($H447:$K447,0,MATCH(N$428,$H$428:$K$428,0))*HLOOKUP(N$427,$J$424:$R$425,2)</f>
        <v>0</v>
      </c>
      <c r="O447" s="1013" cm="1">
        <f t="array" ref="O447">INDEX($H447:$K447,0,MATCH(O$428,$H$428:$K$428,0))*HLOOKUP(O$427,$J$424:$R$425,2)</f>
        <v>0</v>
      </c>
      <c r="P447" s="1013" cm="1">
        <f t="array" ref="P447">INDEX($H447:$K447,0,MATCH(P$428,$H$428:$K$428,0))*HLOOKUP(P$427,$J$424:$R$425,2)</f>
        <v>0</v>
      </c>
      <c r="Q447" s="1013" cm="1">
        <f t="array" ref="Q447">INDEX($H447:$K447,0,MATCH(Q$428,$H$428:$K$428,0))*HLOOKUP(Q$427,$J$424:$R$425,2)</f>
        <v>0</v>
      </c>
      <c r="R447" s="1013" cm="1">
        <f t="array" ref="R447">INDEX($H447:$K447,0,MATCH(R$428,$H$428:$K$428,0))*HLOOKUP(R$427,$J$424:$R$425,2)</f>
        <v>0</v>
      </c>
      <c r="S447" s="1013" cm="1">
        <f t="array" ref="S447">INDEX($H447:$K447,0,MATCH(S$428,$H$428:$K$428,0))*HLOOKUP(S$427,$J$424:$R$425,2)</f>
        <v>0</v>
      </c>
      <c r="T447" s="1013" cm="1">
        <f t="array" ref="T447">INDEX($H447:$K447,0,MATCH(T$428,$H$428:$K$428,0))*HLOOKUP(T$427,$J$424:$R$425,2)</f>
        <v>0</v>
      </c>
      <c r="U447" s="1013" cm="1">
        <f t="array" ref="U447">INDEX($H447:$K447,0,MATCH(U$428,$H$428:$K$428,0))*HLOOKUP(U$427,$J$424:$R$425,2)</f>
        <v>0</v>
      </c>
      <c r="V447" s="1013" cm="1">
        <f t="array" ref="V447">INDEX($H447:$K447,0,MATCH(V$428,$H$428:$K$428,0))*HLOOKUP(V$427,$J$424:$R$425,2)</f>
        <v>0</v>
      </c>
      <c r="W447" s="1013" cm="1">
        <f t="array" ref="W447">INDEX($H447:$K447,0,MATCH(W$428,$H$428:$K$428,0))*HLOOKUP(W$427,$J$424:$R$425,2)</f>
        <v>0</v>
      </c>
      <c r="X447" s="1013" cm="1">
        <f t="array" ref="X447">INDEX($H447:$K447,0,MATCH(X$428,$H$428:$K$428,0))*HLOOKUP(X$427,$J$424:$R$425,2)</f>
        <v>0</v>
      </c>
      <c r="Y447" s="1013" cm="1">
        <f t="array" ref="Y447">INDEX($H447:$K447,0,MATCH(Y$428,$H$428:$K$428,0))*HLOOKUP(Y$427,$J$424:$R$425,2)</f>
        <v>0</v>
      </c>
      <c r="Z447" s="1013" cm="1">
        <f t="array" ref="Z447">INDEX($H447:$K447,0,MATCH(Z$428,$H$428:$K$428,0))*HLOOKUP(Z$427,$J$424:$R$425,2)</f>
        <v>0</v>
      </c>
      <c r="AA447" s="1013" cm="1">
        <f t="array" ref="AA447">INDEX($H447:$K447,0,MATCH(AA$428,$H$428:$K$428,0))*HLOOKUP(AA$427,$J$424:$R$425,2)</f>
        <v>0</v>
      </c>
      <c r="AB447" s="1013" cm="1">
        <f t="array" ref="AB447">INDEX($H447:$K447,0,MATCH(AB$428,$H$428:$K$428,0))*HLOOKUP(AB$427,$J$424:$R$425,2)</f>
        <v>0</v>
      </c>
      <c r="AC447" s="1013" cm="1">
        <f t="array" ref="AC447">INDEX($H447:$K447,0,MATCH(AC$428,$H$428:$K$428,0))*HLOOKUP(AC$427,$J$424:$R$425,2)</f>
        <v>0</v>
      </c>
      <c r="AD447" s="1013" cm="1">
        <f t="array" ref="AD447">INDEX($H447:$K447,0,MATCH(AD$428,$H$428:$K$428,0))*HLOOKUP(AD$427,$J$424:$R$425,2)</f>
        <v>0</v>
      </c>
      <c r="AE447" s="1013" cm="1">
        <f t="array" ref="AE447">INDEX($H447:$K447,0,MATCH(AE$428,$H$428:$K$428,0))*HLOOKUP(AE$427,$J$424:$R$425,2)</f>
        <v>0</v>
      </c>
      <c r="AF447" s="1013" cm="1">
        <f t="array" ref="AF447">INDEX($H447:$K447,0,MATCH(AF$428,$H$428:$K$428,0))*HLOOKUP(AF$427,$J$424:$R$425,2)</f>
        <v>0</v>
      </c>
      <c r="AG447" s="1013" cm="1">
        <f t="array" ref="AG447">INDEX($H447:$K447,0,MATCH(AG$428,$H$428:$K$428,0))*HLOOKUP(AG$427,$J$424:$R$425,2)</f>
        <v>0</v>
      </c>
      <c r="AH447" s="1013" cm="1">
        <f t="array" ref="AH447">INDEX($H447:$K447,0,MATCH(AH$428,$H$428:$K$428,0))*HLOOKUP(AH$427,$J$424:$R$425,2)</f>
        <v>0</v>
      </c>
      <c r="AI447" s="1013" cm="1">
        <f t="array" ref="AI447">INDEX($H447:$K447,0,MATCH(AI$428,$H$428:$K$428,0))*HLOOKUP(AI$427,$J$424:$R$425,2)</f>
        <v>0</v>
      </c>
      <c r="AJ447" s="1013" cm="1">
        <f t="array" ref="AJ447">INDEX($H447:$K447,0,MATCH(AJ$428,$H$428:$K$428,0))*HLOOKUP(AJ$427,$J$424:$R$425,2)</f>
        <v>0</v>
      </c>
      <c r="AK447" s="1013" cm="1">
        <f t="array" ref="AK447">INDEX($H447:$K447,0,MATCH(AK$428,$H$428:$K$428,0))*HLOOKUP(AK$427,$J$424:$R$425,2)</f>
        <v>0</v>
      </c>
      <c r="AL447" s="1013" cm="1">
        <f t="array" ref="AL447">INDEX($H447:$K447,0,MATCH(AL$428,$H$428:$K$428,0))*HLOOKUP(AL$427,$J$424:$R$425,2)</f>
        <v>0</v>
      </c>
      <c r="AM447" s="1013" cm="1">
        <f t="array" ref="AM447">INDEX($H447:$K447,0,MATCH(AM$428,$H$428:$K$428,0))*HLOOKUP(AM$427,$J$424:$R$425,2)</f>
        <v>0</v>
      </c>
      <c r="AN447" s="1013" cm="1">
        <f t="array" ref="AN447">INDEX($H447:$K447,0,MATCH(AN$428,$H$428:$K$428,0))*HLOOKUP(AN$427,$J$424:$R$425,2)</f>
        <v>0</v>
      </c>
      <c r="AO447" s="1013" cm="1">
        <f t="array" ref="AO447">INDEX($H447:$K447,0,MATCH(AO$428,$H$428:$K$428,0))*HLOOKUP(AO$427,$J$424:$R$425,2)</f>
        <v>0</v>
      </c>
      <c r="AP447" s="1013" cm="1">
        <f t="array" ref="AP447">INDEX($H447:$K447,0,MATCH(AP$428,$H$428:$K$428,0))*HLOOKUP(AP$427,$J$424:$R$425,2)</f>
        <v>0</v>
      </c>
      <c r="AQ447" s="1013" cm="1">
        <f t="array" ref="AQ447">INDEX($H447:$K447,0,MATCH(AQ$428,$H$428:$K$428,0))*HLOOKUP(AQ$427,$J$424:$R$425,2)</f>
        <v>0</v>
      </c>
      <c r="AR447" s="1013" cm="1">
        <f t="array" ref="AR447">INDEX($H447:$K447,0,MATCH(AR$428,$H$428:$K$428,0))*HLOOKUP(AR$427,$J$424:$R$425,2)</f>
        <v>0</v>
      </c>
      <c r="AS447" s="1013" cm="1">
        <f t="array" ref="AS447">INDEX($H447:$K447,0,MATCH(AS$428,$H$428:$K$428,0))*HLOOKUP(AS$427,$J$424:$R$425,2)</f>
        <v>0</v>
      </c>
      <c r="AT447" s="1013" cm="1">
        <f t="array" ref="AT447">INDEX($H447:$K447,0,MATCH(AT$428,$H$428:$K$428,0))*HLOOKUP(AT$427,$J$424:$R$425,2)</f>
        <v>0</v>
      </c>
      <c r="AU447" s="1013"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5" t="str">
        <f t="shared" si="71"/>
        <v>YAAAAa</v>
      </c>
      <c r="H448" s="408">
        <v>0</v>
      </c>
      <c r="I448" s="408">
        <v>0</v>
      </c>
      <c r="J448" s="408">
        <v>0</v>
      </c>
      <c r="K448" s="408">
        <v>0</v>
      </c>
      <c r="L448" s="1013" cm="1">
        <f t="array" ref="L448">INDEX($H448:$K448,0,MATCH(L$428,$H$428:$K$428,0))*HLOOKUP(L$427,$J$424:$R$425,2)</f>
        <v>0</v>
      </c>
      <c r="M448" s="1013" cm="1">
        <f t="array" ref="M448">INDEX($H448:$K448,0,MATCH(M$428,$H$428:$K$428,0))*HLOOKUP(M$427,$J$424:$R$425,2)</f>
        <v>0</v>
      </c>
      <c r="N448" s="1013" cm="1">
        <f t="array" ref="N448">INDEX($H448:$K448,0,MATCH(N$428,$H$428:$K$428,0))*HLOOKUP(N$427,$J$424:$R$425,2)</f>
        <v>0</v>
      </c>
      <c r="O448" s="1013" cm="1">
        <f t="array" ref="O448">INDEX($H448:$K448,0,MATCH(O$428,$H$428:$K$428,0))*HLOOKUP(O$427,$J$424:$R$425,2)</f>
        <v>0</v>
      </c>
      <c r="P448" s="1013" cm="1">
        <f t="array" ref="P448">INDEX($H448:$K448,0,MATCH(P$428,$H$428:$K$428,0))*HLOOKUP(P$427,$J$424:$R$425,2)</f>
        <v>0</v>
      </c>
      <c r="Q448" s="1013" cm="1">
        <f t="array" ref="Q448">INDEX($H448:$K448,0,MATCH(Q$428,$H$428:$K$428,0))*HLOOKUP(Q$427,$J$424:$R$425,2)</f>
        <v>0</v>
      </c>
      <c r="R448" s="1013" cm="1">
        <f t="array" ref="R448">INDEX($H448:$K448,0,MATCH(R$428,$H$428:$K$428,0))*HLOOKUP(R$427,$J$424:$R$425,2)</f>
        <v>0</v>
      </c>
      <c r="S448" s="1013" cm="1">
        <f t="array" ref="S448">INDEX($H448:$K448,0,MATCH(S$428,$H$428:$K$428,0))*HLOOKUP(S$427,$J$424:$R$425,2)</f>
        <v>0</v>
      </c>
      <c r="T448" s="1013" cm="1">
        <f t="array" ref="T448">INDEX($H448:$K448,0,MATCH(T$428,$H$428:$K$428,0))*HLOOKUP(T$427,$J$424:$R$425,2)</f>
        <v>0</v>
      </c>
      <c r="U448" s="1013" cm="1">
        <f t="array" ref="U448">INDEX($H448:$K448,0,MATCH(U$428,$H$428:$K$428,0))*HLOOKUP(U$427,$J$424:$R$425,2)</f>
        <v>0</v>
      </c>
      <c r="V448" s="1013" cm="1">
        <f t="array" ref="V448">INDEX($H448:$K448,0,MATCH(V$428,$H$428:$K$428,0))*HLOOKUP(V$427,$J$424:$R$425,2)</f>
        <v>0</v>
      </c>
      <c r="W448" s="1013" cm="1">
        <f t="array" ref="W448">INDEX($H448:$K448,0,MATCH(W$428,$H$428:$K$428,0))*HLOOKUP(W$427,$J$424:$R$425,2)</f>
        <v>0</v>
      </c>
      <c r="X448" s="1013" cm="1">
        <f t="array" ref="X448">INDEX($H448:$K448,0,MATCH(X$428,$H$428:$K$428,0))*HLOOKUP(X$427,$J$424:$R$425,2)</f>
        <v>0</v>
      </c>
      <c r="Y448" s="1013" cm="1">
        <f t="array" ref="Y448">INDEX($H448:$K448,0,MATCH(Y$428,$H$428:$K$428,0))*HLOOKUP(Y$427,$J$424:$R$425,2)</f>
        <v>0</v>
      </c>
      <c r="Z448" s="1013" cm="1">
        <f t="array" ref="Z448">INDEX($H448:$K448,0,MATCH(Z$428,$H$428:$K$428,0))*HLOOKUP(Z$427,$J$424:$R$425,2)</f>
        <v>0</v>
      </c>
      <c r="AA448" s="1013" cm="1">
        <f t="array" ref="AA448">INDEX($H448:$K448,0,MATCH(AA$428,$H$428:$K$428,0))*HLOOKUP(AA$427,$J$424:$R$425,2)</f>
        <v>0</v>
      </c>
      <c r="AB448" s="1013" cm="1">
        <f t="array" ref="AB448">INDEX($H448:$K448,0,MATCH(AB$428,$H$428:$K$428,0))*HLOOKUP(AB$427,$J$424:$R$425,2)</f>
        <v>0</v>
      </c>
      <c r="AC448" s="1013" cm="1">
        <f t="array" ref="AC448">INDEX($H448:$K448,0,MATCH(AC$428,$H$428:$K$428,0))*HLOOKUP(AC$427,$J$424:$R$425,2)</f>
        <v>0</v>
      </c>
      <c r="AD448" s="1013" cm="1">
        <f t="array" ref="AD448">INDEX($H448:$K448,0,MATCH(AD$428,$H$428:$K$428,0))*HLOOKUP(AD$427,$J$424:$R$425,2)</f>
        <v>0</v>
      </c>
      <c r="AE448" s="1013" cm="1">
        <f t="array" ref="AE448">INDEX($H448:$K448,0,MATCH(AE$428,$H$428:$K$428,0))*HLOOKUP(AE$427,$J$424:$R$425,2)</f>
        <v>0</v>
      </c>
      <c r="AF448" s="1013" cm="1">
        <f t="array" ref="AF448">INDEX($H448:$K448,0,MATCH(AF$428,$H$428:$K$428,0))*HLOOKUP(AF$427,$J$424:$R$425,2)</f>
        <v>0</v>
      </c>
      <c r="AG448" s="1013" cm="1">
        <f t="array" ref="AG448">INDEX($H448:$K448,0,MATCH(AG$428,$H$428:$K$428,0))*HLOOKUP(AG$427,$J$424:$R$425,2)</f>
        <v>0</v>
      </c>
      <c r="AH448" s="1013" cm="1">
        <f t="array" ref="AH448">INDEX($H448:$K448,0,MATCH(AH$428,$H$428:$K$428,0))*HLOOKUP(AH$427,$J$424:$R$425,2)</f>
        <v>0</v>
      </c>
      <c r="AI448" s="1013" cm="1">
        <f t="array" ref="AI448">INDEX($H448:$K448,0,MATCH(AI$428,$H$428:$K$428,0))*HLOOKUP(AI$427,$J$424:$R$425,2)</f>
        <v>0</v>
      </c>
      <c r="AJ448" s="1013" cm="1">
        <f t="array" ref="AJ448">INDEX($H448:$K448,0,MATCH(AJ$428,$H$428:$K$428,0))*HLOOKUP(AJ$427,$J$424:$R$425,2)</f>
        <v>0</v>
      </c>
      <c r="AK448" s="1013" cm="1">
        <f t="array" ref="AK448">INDEX($H448:$K448,0,MATCH(AK$428,$H$428:$K$428,0))*HLOOKUP(AK$427,$J$424:$R$425,2)</f>
        <v>0</v>
      </c>
      <c r="AL448" s="1013" cm="1">
        <f t="array" ref="AL448">INDEX($H448:$K448,0,MATCH(AL$428,$H$428:$K$428,0))*HLOOKUP(AL$427,$J$424:$R$425,2)</f>
        <v>0</v>
      </c>
      <c r="AM448" s="1013" cm="1">
        <f t="array" ref="AM448">INDEX($H448:$K448,0,MATCH(AM$428,$H$428:$K$428,0))*HLOOKUP(AM$427,$J$424:$R$425,2)</f>
        <v>0</v>
      </c>
      <c r="AN448" s="1013" cm="1">
        <f t="array" ref="AN448">INDEX($H448:$K448,0,MATCH(AN$428,$H$428:$K$428,0))*HLOOKUP(AN$427,$J$424:$R$425,2)</f>
        <v>0</v>
      </c>
      <c r="AO448" s="1013" cm="1">
        <f t="array" ref="AO448">INDEX($H448:$K448,0,MATCH(AO$428,$H$428:$K$428,0))*HLOOKUP(AO$427,$J$424:$R$425,2)</f>
        <v>0</v>
      </c>
      <c r="AP448" s="1013" cm="1">
        <f t="array" ref="AP448">INDEX($H448:$K448,0,MATCH(AP$428,$H$428:$K$428,0))*HLOOKUP(AP$427,$J$424:$R$425,2)</f>
        <v>0</v>
      </c>
      <c r="AQ448" s="1013" cm="1">
        <f t="array" ref="AQ448">INDEX($H448:$K448,0,MATCH(AQ$428,$H$428:$K$428,0))*HLOOKUP(AQ$427,$J$424:$R$425,2)</f>
        <v>0</v>
      </c>
      <c r="AR448" s="1013" cm="1">
        <f t="array" ref="AR448">INDEX($H448:$K448,0,MATCH(AR$428,$H$428:$K$428,0))*HLOOKUP(AR$427,$J$424:$R$425,2)</f>
        <v>0</v>
      </c>
      <c r="AS448" s="1013" cm="1">
        <f t="array" ref="AS448">INDEX($H448:$K448,0,MATCH(AS$428,$H$428:$K$428,0))*HLOOKUP(AS$427,$J$424:$R$425,2)</f>
        <v>0</v>
      </c>
      <c r="AT448" s="1013" cm="1">
        <f t="array" ref="AT448">INDEX($H448:$K448,0,MATCH(AT$428,$H$428:$K$428,0))*HLOOKUP(AT$427,$J$424:$R$425,2)</f>
        <v>0</v>
      </c>
      <c r="AU448" s="1013"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5" t="str">
        <f t="shared" si="71"/>
        <v>YYWNWl</v>
      </c>
      <c r="H449" s="350">
        <f>IF(H409&gt;0,1,0)</f>
        <v>0</v>
      </c>
      <c r="I449" s="350">
        <f t="shared" ref="I449:K449" si="72">IF(I409&gt;0,1,0)</f>
        <v>0</v>
      </c>
      <c r="J449" s="350">
        <f t="shared" si="72"/>
        <v>0</v>
      </c>
      <c r="K449" s="350">
        <f t="shared" si="72"/>
        <v>0</v>
      </c>
      <c r="L449" s="1013" cm="1">
        <f t="array" ref="L449">INDEX($H449:$K449,0,MATCH(L$428,$H$428:$K$428,0))*HLOOKUP(L$427,$J$424:$R$425,2)</f>
        <v>0</v>
      </c>
      <c r="M449" s="1013" cm="1">
        <f t="array" ref="M449">INDEX($H449:$K449,0,MATCH(M$428,$H$428:$K$428,0))*HLOOKUP(M$427,$J$424:$R$425,2)</f>
        <v>0</v>
      </c>
      <c r="N449" s="1013" cm="1">
        <f t="array" ref="N449">INDEX($H449:$K449,0,MATCH(N$428,$H$428:$K$428,0))*HLOOKUP(N$427,$J$424:$R$425,2)</f>
        <v>0</v>
      </c>
      <c r="O449" s="1013" cm="1">
        <f t="array" ref="O449">INDEX($H449:$K449,0,MATCH(O$428,$H$428:$K$428,0))*HLOOKUP(O$427,$J$424:$R$425,2)</f>
        <v>0</v>
      </c>
      <c r="P449" s="1013" cm="1">
        <f t="array" ref="P449">INDEX($H449:$K449,0,MATCH(P$428,$H$428:$K$428,0))*HLOOKUP(P$427,$J$424:$R$425,2)</f>
        <v>0</v>
      </c>
      <c r="Q449" s="1013" cm="1">
        <f t="array" ref="Q449">INDEX($H449:$K449,0,MATCH(Q$428,$H$428:$K$428,0))*HLOOKUP(Q$427,$J$424:$R$425,2)</f>
        <v>0</v>
      </c>
      <c r="R449" s="1013" cm="1">
        <f t="array" ref="R449">INDEX($H449:$K449,0,MATCH(R$428,$H$428:$K$428,0))*HLOOKUP(R$427,$J$424:$R$425,2)</f>
        <v>0</v>
      </c>
      <c r="S449" s="1013" cm="1">
        <f t="array" ref="S449">INDEX($H449:$K449,0,MATCH(S$428,$H$428:$K$428,0))*HLOOKUP(S$427,$J$424:$R$425,2)</f>
        <v>0</v>
      </c>
      <c r="T449" s="1013" cm="1">
        <f t="array" ref="T449">INDEX($H449:$K449,0,MATCH(T$428,$H$428:$K$428,0))*HLOOKUP(T$427,$J$424:$R$425,2)</f>
        <v>0</v>
      </c>
      <c r="U449" s="1013" cm="1">
        <f t="array" ref="U449">INDEX($H449:$K449,0,MATCH(U$428,$H$428:$K$428,0))*HLOOKUP(U$427,$J$424:$R$425,2)</f>
        <v>0</v>
      </c>
      <c r="V449" s="1013" cm="1">
        <f t="array" ref="V449">INDEX($H449:$K449,0,MATCH(V$428,$H$428:$K$428,0))*HLOOKUP(V$427,$J$424:$R$425,2)</f>
        <v>0</v>
      </c>
      <c r="W449" s="1013" cm="1">
        <f t="array" ref="W449">INDEX($H449:$K449,0,MATCH(W$428,$H$428:$K$428,0))*HLOOKUP(W$427,$J$424:$R$425,2)</f>
        <v>0</v>
      </c>
      <c r="X449" s="1013" cm="1">
        <f t="array" ref="X449">INDEX($H449:$K449,0,MATCH(X$428,$H$428:$K$428,0))*HLOOKUP(X$427,$J$424:$R$425,2)</f>
        <v>0</v>
      </c>
      <c r="Y449" s="1013" cm="1">
        <f t="array" ref="Y449">INDEX($H449:$K449,0,MATCH(Y$428,$H$428:$K$428,0))*HLOOKUP(Y$427,$J$424:$R$425,2)</f>
        <v>0</v>
      </c>
      <c r="Z449" s="1013" cm="1">
        <f t="array" ref="Z449">INDEX($H449:$K449,0,MATCH(Z$428,$H$428:$K$428,0))*HLOOKUP(Z$427,$J$424:$R$425,2)</f>
        <v>0</v>
      </c>
      <c r="AA449" s="1013" cm="1">
        <f t="array" ref="AA449">INDEX($H449:$K449,0,MATCH(AA$428,$H$428:$K$428,0))*HLOOKUP(AA$427,$J$424:$R$425,2)</f>
        <v>0</v>
      </c>
      <c r="AB449" s="1013" cm="1">
        <f t="array" ref="AB449">INDEX($H449:$K449,0,MATCH(AB$428,$H$428:$K$428,0))*HLOOKUP(AB$427,$J$424:$R$425,2)</f>
        <v>0</v>
      </c>
      <c r="AC449" s="1013" cm="1">
        <f t="array" ref="AC449">INDEX($H449:$K449,0,MATCH(AC$428,$H$428:$K$428,0))*HLOOKUP(AC$427,$J$424:$R$425,2)</f>
        <v>0</v>
      </c>
      <c r="AD449" s="1013" cm="1">
        <f t="array" ref="AD449">INDEX($H449:$K449,0,MATCH(AD$428,$H$428:$K$428,0))*HLOOKUP(AD$427,$J$424:$R$425,2)</f>
        <v>0</v>
      </c>
      <c r="AE449" s="1013" cm="1">
        <f t="array" ref="AE449">INDEX($H449:$K449,0,MATCH(AE$428,$H$428:$K$428,0))*HLOOKUP(AE$427,$J$424:$R$425,2)</f>
        <v>0</v>
      </c>
      <c r="AF449" s="1013" cm="1">
        <f t="array" ref="AF449">INDEX($H449:$K449,0,MATCH(AF$428,$H$428:$K$428,0))*HLOOKUP(AF$427,$J$424:$R$425,2)</f>
        <v>0</v>
      </c>
      <c r="AG449" s="1013" cm="1">
        <f t="array" ref="AG449">INDEX($H449:$K449,0,MATCH(AG$428,$H$428:$K$428,0))*HLOOKUP(AG$427,$J$424:$R$425,2)</f>
        <v>0</v>
      </c>
      <c r="AH449" s="1013" cm="1">
        <f t="array" ref="AH449">INDEX($H449:$K449,0,MATCH(AH$428,$H$428:$K$428,0))*HLOOKUP(AH$427,$J$424:$R$425,2)</f>
        <v>0</v>
      </c>
      <c r="AI449" s="1013" cm="1">
        <f t="array" ref="AI449">INDEX($H449:$K449,0,MATCH(AI$428,$H$428:$K$428,0))*HLOOKUP(AI$427,$J$424:$R$425,2)</f>
        <v>0</v>
      </c>
      <c r="AJ449" s="1013" cm="1">
        <f t="array" ref="AJ449">INDEX($H449:$K449,0,MATCH(AJ$428,$H$428:$K$428,0))*HLOOKUP(AJ$427,$J$424:$R$425,2)</f>
        <v>0</v>
      </c>
      <c r="AK449" s="1013" cm="1">
        <f t="array" ref="AK449">INDEX($H449:$K449,0,MATCH(AK$428,$H$428:$K$428,0))*HLOOKUP(AK$427,$J$424:$R$425,2)</f>
        <v>0</v>
      </c>
      <c r="AL449" s="1013" cm="1">
        <f t="array" ref="AL449">INDEX($H449:$K449,0,MATCH(AL$428,$H$428:$K$428,0))*HLOOKUP(AL$427,$J$424:$R$425,2)</f>
        <v>0</v>
      </c>
      <c r="AM449" s="1013" cm="1">
        <f t="array" ref="AM449">INDEX($H449:$K449,0,MATCH(AM$428,$H$428:$K$428,0))*HLOOKUP(AM$427,$J$424:$R$425,2)</f>
        <v>0</v>
      </c>
      <c r="AN449" s="1013" cm="1">
        <f t="array" ref="AN449">INDEX($H449:$K449,0,MATCH(AN$428,$H$428:$K$428,0))*HLOOKUP(AN$427,$J$424:$R$425,2)</f>
        <v>0</v>
      </c>
      <c r="AO449" s="1013" cm="1">
        <f t="array" ref="AO449">INDEX($H449:$K449,0,MATCH(AO$428,$H$428:$K$428,0))*HLOOKUP(AO$427,$J$424:$R$425,2)</f>
        <v>0</v>
      </c>
      <c r="AP449" s="1013" cm="1">
        <f t="array" ref="AP449">INDEX($H449:$K449,0,MATCH(AP$428,$H$428:$K$428,0))*HLOOKUP(AP$427,$J$424:$R$425,2)</f>
        <v>0</v>
      </c>
      <c r="AQ449" s="1013" cm="1">
        <f t="array" ref="AQ449">INDEX($H449:$K449,0,MATCH(AQ$428,$H$428:$K$428,0))*HLOOKUP(AQ$427,$J$424:$R$425,2)</f>
        <v>0</v>
      </c>
      <c r="AR449" s="1013" cm="1">
        <f t="array" ref="AR449">INDEX($H449:$K449,0,MATCH(AR$428,$H$428:$K$428,0))*HLOOKUP(AR$427,$J$424:$R$425,2)</f>
        <v>0</v>
      </c>
      <c r="AS449" s="1013" cm="1">
        <f t="array" ref="AS449">INDEX($H449:$K449,0,MATCH(AS$428,$H$428:$K$428,0))*HLOOKUP(AS$427,$J$424:$R$425,2)</f>
        <v>0</v>
      </c>
      <c r="AT449" s="1013" cm="1">
        <f t="array" ref="AT449">INDEX($H449:$K449,0,MATCH(AT$428,$H$428:$K$428,0))*HLOOKUP(AT$427,$J$424:$R$425,2)</f>
        <v>0</v>
      </c>
      <c r="AU449" s="1013"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5" t="str">
        <f t="shared" si="71"/>
        <v>YYLWNw</v>
      </c>
      <c r="H450" s="350">
        <f t="shared" ref="H450:K450" si="73">IF(H410&gt;0,1,0)</f>
        <v>1</v>
      </c>
      <c r="I450" s="350">
        <f t="shared" si="73"/>
        <v>1</v>
      </c>
      <c r="J450" s="350">
        <f t="shared" si="73"/>
        <v>0</v>
      </c>
      <c r="K450" s="350">
        <f t="shared" si="73"/>
        <v>0</v>
      </c>
      <c r="L450" s="1013" cm="1">
        <f t="array" ref="L450">INDEX($H450:$K450,0,MATCH(L$428,$H$428:$K$428,0))*HLOOKUP(L$427,$J$424:$R$425,2)</f>
        <v>1</v>
      </c>
      <c r="M450" s="1013" cm="1">
        <f t="array" ref="M450">INDEX($H450:$K450,0,MATCH(M$428,$H$428:$K$428,0))*HLOOKUP(M$427,$J$424:$R$425,2)</f>
        <v>1</v>
      </c>
      <c r="N450" s="1013" cm="1">
        <f t="array" ref="N450">INDEX($H450:$K450,0,MATCH(N$428,$H$428:$K$428,0))*HLOOKUP(N$427,$J$424:$R$425,2)</f>
        <v>0</v>
      </c>
      <c r="O450" s="1013" cm="1">
        <f t="array" ref="O450">INDEX($H450:$K450,0,MATCH(O$428,$H$428:$K$428,0))*HLOOKUP(O$427,$J$424:$R$425,2)</f>
        <v>0</v>
      </c>
      <c r="P450" s="1013" cm="1">
        <f t="array" ref="P450">INDEX($H450:$K450,0,MATCH(P$428,$H$428:$K$428,0))*HLOOKUP(P$427,$J$424:$R$425,2)</f>
        <v>1</v>
      </c>
      <c r="Q450" s="1013" cm="1">
        <f t="array" ref="Q450">INDEX($H450:$K450,0,MATCH(Q$428,$H$428:$K$428,0))*HLOOKUP(Q$427,$J$424:$R$425,2)</f>
        <v>1</v>
      </c>
      <c r="R450" s="1013" cm="1">
        <f t="array" ref="R450">INDEX($H450:$K450,0,MATCH(R$428,$H$428:$K$428,0))*HLOOKUP(R$427,$J$424:$R$425,2)</f>
        <v>0</v>
      </c>
      <c r="S450" s="1013" cm="1">
        <f t="array" ref="S450">INDEX($H450:$K450,0,MATCH(S$428,$H$428:$K$428,0))*HLOOKUP(S$427,$J$424:$R$425,2)</f>
        <v>0</v>
      </c>
      <c r="T450" s="1013" cm="1">
        <f t="array" ref="T450">INDEX($H450:$K450,0,MATCH(T$428,$H$428:$K$428,0))*HLOOKUP(T$427,$J$424:$R$425,2)</f>
        <v>1</v>
      </c>
      <c r="U450" s="1013" cm="1">
        <f t="array" ref="U450">INDEX($H450:$K450,0,MATCH(U$428,$H$428:$K$428,0))*HLOOKUP(U$427,$J$424:$R$425,2)</f>
        <v>1</v>
      </c>
      <c r="V450" s="1013" cm="1">
        <f t="array" ref="V450">INDEX($H450:$K450,0,MATCH(V$428,$H$428:$K$428,0))*HLOOKUP(V$427,$J$424:$R$425,2)</f>
        <v>0</v>
      </c>
      <c r="W450" s="1013" cm="1">
        <f t="array" ref="W450">INDEX($H450:$K450,0,MATCH(W$428,$H$428:$K$428,0))*HLOOKUP(W$427,$J$424:$R$425,2)</f>
        <v>0</v>
      </c>
      <c r="X450" s="1013" cm="1">
        <f t="array" ref="X450">INDEX($H450:$K450,0,MATCH(X$428,$H$428:$K$428,0))*HLOOKUP(X$427,$J$424:$R$425,2)</f>
        <v>1</v>
      </c>
      <c r="Y450" s="1013" cm="1">
        <f t="array" ref="Y450">INDEX($H450:$K450,0,MATCH(Y$428,$H$428:$K$428,0))*HLOOKUP(Y$427,$J$424:$R$425,2)</f>
        <v>1</v>
      </c>
      <c r="Z450" s="1013" cm="1">
        <f t="array" ref="Z450">INDEX($H450:$K450,0,MATCH(Z$428,$H$428:$K$428,0))*HLOOKUP(Z$427,$J$424:$R$425,2)</f>
        <v>0</v>
      </c>
      <c r="AA450" s="1013" cm="1">
        <f t="array" ref="AA450">INDEX($H450:$K450,0,MATCH(AA$428,$H$428:$K$428,0))*HLOOKUP(AA$427,$J$424:$R$425,2)</f>
        <v>0</v>
      </c>
      <c r="AB450" s="1013" cm="1">
        <f t="array" ref="AB450">INDEX($H450:$K450,0,MATCH(AB$428,$H$428:$K$428,0))*HLOOKUP(AB$427,$J$424:$R$425,2)</f>
        <v>1</v>
      </c>
      <c r="AC450" s="1013" cm="1">
        <f t="array" ref="AC450">INDEX($H450:$K450,0,MATCH(AC$428,$H$428:$K$428,0))*HLOOKUP(AC$427,$J$424:$R$425,2)</f>
        <v>1</v>
      </c>
      <c r="AD450" s="1013" cm="1">
        <f t="array" ref="AD450">INDEX($H450:$K450,0,MATCH(AD$428,$H$428:$K$428,0))*HLOOKUP(AD$427,$J$424:$R$425,2)</f>
        <v>0</v>
      </c>
      <c r="AE450" s="1013" cm="1">
        <f t="array" ref="AE450">INDEX($H450:$K450,0,MATCH(AE$428,$H$428:$K$428,0))*HLOOKUP(AE$427,$J$424:$R$425,2)</f>
        <v>0</v>
      </c>
      <c r="AF450" s="1013" cm="1">
        <f t="array" ref="AF450">INDEX($H450:$K450,0,MATCH(AF$428,$H$428:$K$428,0))*HLOOKUP(AF$427,$J$424:$R$425,2)</f>
        <v>1</v>
      </c>
      <c r="AG450" s="1013" cm="1">
        <f t="array" ref="AG450">INDEX($H450:$K450,0,MATCH(AG$428,$H$428:$K$428,0))*HLOOKUP(AG$427,$J$424:$R$425,2)</f>
        <v>1</v>
      </c>
      <c r="AH450" s="1013" cm="1">
        <f t="array" ref="AH450">INDEX($H450:$K450,0,MATCH(AH$428,$H$428:$K$428,0))*HLOOKUP(AH$427,$J$424:$R$425,2)</f>
        <v>0</v>
      </c>
      <c r="AI450" s="1013" cm="1">
        <f t="array" ref="AI450">INDEX($H450:$K450,0,MATCH(AI$428,$H$428:$K$428,0))*HLOOKUP(AI$427,$J$424:$R$425,2)</f>
        <v>0</v>
      </c>
      <c r="AJ450" s="1013" cm="1">
        <f t="array" ref="AJ450">INDEX($H450:$K450,0,MATCH(AJ$428,$H$428:$K$428,0))*HLOOKUP(AJ$427,$J$424:$R$425,2)</f>
        <v>1</v>
      </c>
      <c r="AK450" s="1013" cm="1">
        <f t="array" ref="AK450">INDEX($H450:$K450,0,MATCH(AK$428,$H$428:$K$428,0))*HLOOKUP(AK$427,$J$424:$R$425,2)</f>
        <v>1</v>
      </c>
      <c r="AL450" s="1013" cm="1">
        <f t="array" ref="AL450">INDEX($H450:$K450,0,MATCH(AL$428,$H$428:$K$428,0))*HLOOKUP(AL$427,$J$424:$R$425,2)</f>
        <v>0</v>
      </c>
      <c r="AM450" s="1013" cm="1">
        <f t="array" ref="AM450">INDEX($H450:$K450,0,MATCH(AM$428,$H$428:$K$428,0))*HLOOKUP(AM$427,$J$424:$R$425,2)</f>
        <v>0</v>
      </c>
      <c r="AN450" s="1013" cm="1">
        <f t="array" ref="AN450">INDEX($H450:$K450,0,MATCH(AN$428,$H$428:$K$428,0))*HLOOKUP(AN$427,$J$424:$R$425,2)</f>
        <v>1</v>
      </c>
      <c r="AO450" s="1013" cm="1">
        <f t="array" ref="AO450">INDEX($H450:$K450,0,MATCH(AO$428,$H$428:$K$428,0))*HLOOKUP(AO$427,$J$424:$R$425,2)</f>
        <v>1</v>
      </c>
      <c r="AP450" s="1013" cm="1">
        <f t="array" ref="AP450">INDEX($H450:$K450,0,MATCH(AP$428,$H$428:$K$428,0))*HLOOKUP(AP$427,$J$424:$R$425,2)</f>
        <v>0</v>
      </c>
      <c r="AQ450" s="1013" cm="1">
        <f t="array" ref="AQ450">INDEX($H450:$K450,0,MATCH(AQ$428,$H$428:$K$428,0))*HLOOKUP(AQ$427,$J$424:$R$425,2)</f>
        <v>0</v>
      </c>
      <c r="AR450" s="1013" cm="1">
        <f t="array" ref="AR450">INDEX($H450:$K450,0,MATCH(AR$428,$H$428:$K$428,0))*HLOOKUP(AR$427,$J$424:$R$425,2)</f>
        <v>1</v>
      </c>
      <c r="AS450" s="1013" cm="1">
        <f t="array" ref="AS450">INDEX($H450:$K450,0,MATCH(AS$428,$H$428:$K$428,0))*HLOOKUP(AS$427,$J$424:$R$425,2)</f>
        <v>1</v>
      </c>
      <c r="AT450" s="1013" cm="1">
        <f t="array" ref="AT450">INDEX($H450:$K450,0,MATCH(AT$428,$H$428:$K$428,0))*HLOOKUP(AT$427,$J$424:$R$425,2)</f>
        <v>0</v>
      </c>
      <c r="AU450" s="1013"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5" t="str">
        <f t="shared" si="71"/>
        <v>YYWLWz</v>
      </c>
      <c r="H451" s="350">
        <f t="shared" ref="H451:K451" si="74">IF(H411&gt;0,1,0)</f>
        <v>1</v>
      </c>
      <c r="I451" s="350">
        <f t="shared" si="74"/>
        <v>1</v>
      </c>
      <c r="J451" s="350">
        <f t="shared" si="74"/>
        <v>0</v>
      </c>
      <c r="K451" s="350">
        <f t="shared" si="74"/>
        <v>0</v>
      </c>
      <c r="L451" s="1013" cm="1">
        <f t="array" ref="L451">INDEX($H451:$K451,0,MATCH(L$428,$H$428:$K$428,0))*HLOOKUP(L$427,$J$424:$R$425,2)</f>
        <v>1</v>
      </c>
      <c r="M451" s="1013" cm="1">
        <f t="array" ref="M451">INDEX($H451:$K451,0,MATCH(M$428,$H$428:$K$428,0))*HLOOKUP(M$427,$J$424:$R$425,2)</f>
        <v>1</v>
      </c>
      <c r="N451" s="1013" cm="1">
        <f t="array" ref="N451">INDEX($H451:$K451,0,MATCH(N$428,$H$428:$K$428,0))*HLOOKUP(N$427,$J$424:$R$425,2)</f>
        <v>0</v>
      </c>
      <c r="O451" s="1013" cm="1">
        <f t="array" ref="O451">INDEX($H451:$K451,0,MATCH(O$428,$H$428:$K$428,0))*HLOOKUP(O$427,$J$424:$R$425,2)</f>
        <v>0</v>
      </c>
      <c r="P451" s="1013" cm="1">
        <f t="array" ref="P451">INDEX($H451:$K451,0,MATCH(P$428,$H$428:$K$428,0))*HLOOKUP(P$427,$J$424:$R$425,2)</f>
        <v>1</v>
      </c>
      <c r="Q451" s="1013" cm="1">
        <f t="array" ref="Q451">INDEX($H451:$K451,0,MATCH(Q$428,$H$428:$K$428,0))*HLOOKUP(Q$427,$J$424:$R$425,2)</f>
        <v>1</v>
      </c>
      <c r="R451" s="1013" cm="1">
        <f t="array" ref="R451">INDEX($H451:$K451,0,MATCH(R$428,$H$428:$K$428,0))*HLOOKUP(R$427,$J$424:$R$425,2)</f>
        <v>0</v>
      </c>
      <c r="S451" s="1013" cm="1">
        <f t="array" ref="S451">INDEX($H451:$K451,0,MATCH(S$428,$H$428:$K$428,0))*HLOOKUP(S$427,$J$424:$R$425,2)</f>
        <v>0</v>
      </c>
      <c r="T451" s="1013" cm="1">
        <f t="array" ref="T451">INDEX($H451:$K451,0,MATCH(T$428,$H$428:$K$428,0))*HLOOKUP(T$427,$J$424:$R$425,2)</f>
        <v>1</v>
      </c>
      <c r="U451" s="1013" cm="1">
        <f t="array" ref="U451">INDEX($H451:$K451,0,MATCH(U$428,$H$428:$K$428,0))*HLOOKUP(U$427,$J$424:$R$425,2)</f>
        <v>1</v>
      </c>
      <c r="V451" s="1013" cm="1">
        <f t="array" ref="V451">INDEX($H451:$K451,0,MATCH(V$428,$H$428:$K$428,0))*HLOOKUP(V$427,$J$424:$R$425,2)</f>
        <v>0</v>
      </c>
      <c r="W451" s="1013" cm="1">
        <f t="array" ref="W451">INDEX($H451:$K451,0,MATCH(W$428,$H$428:$K$428,0))*HLOOKUP(W$427,$J$424:$R$425,2)</f>
        <v>0</v>
      </c>
      <c r="X451" s="1013" cm="1">
        <f t="array" ref="X451">INDEX($H451:$K451,0,MATCH(X$428,$H$428:$K$428,0))*HLOOKUP(X$427,$J$424:$R$425,2)</f>
        <v>1</v>
      </c>
      <c r="Y451" s="1013" cm="1">
        <f t="array" ref="Y451">INDEX($H451:$K451,0,MATCH(Y$428,$H$428:$K$428,0))*HLOOKUP(Y$427,$J$424:$R$425,2)</f>
        <v>1</v>
      </c>
      <c r="Z451" s="1013" cm="1">
        <f t="array" ref="Z451">INDEX($H451:$K451,0,MATCH(Z$428,$H$428:$K$428,0))*HLOOKUP(Z$427,$J$424:$R$425,2)</f>
        <v>0</v>
      </c>
      <c r="AA451" s="1013" cm="1">
        <f t="array" ref="AA451">INDEX($H451:$K451,0,MATCH(AA$428,$H$428:$K$428,0))*HLOOKUP(AA$427,$J$424:$R$425,2)</f>
        <v>0</v>
      </c>
      <c r="AB451" s="1013" cm="1">
        <f t="array" ref="AB451">INDEX($H451:$K451,0,MATCH(AB$428,$H$428:$K$428,0))*HLOOKUP(AB$427,$J$424:$R$425,2)</f>
        <v>1</v>
      </c>
      <c r="AC451" s="1013" cm="1">
        <f t="array" ref="AC451">INDEX($H451:$K451,0,MATCH(AC$428,$H$428:$K$428,0))*HLOOKUP(AC$427,$J$424:$R$425,2)</f>
        <v>1</v>
      </c>
      <c r="AD451" s="1013" cm="1">
        <f t="array" ref="AD451">INDEX($H451:$K451,0,MATCH(AD$428,$H$428:$K$428,0))*HLOOKUP(AD$427,$J$424:$R$425,2)</f>
        <v>0</v>
      </c>
      <c r="AE451" s="1013" cm="1">
        <f t="array" ref="AE451">INDEX($H451:$K451,0,MATCH(AE$428,$H$428:$K$428,0))*HLOOKUP(AE$427,$J$424:$R$425,2)</f>
        <v>0</v>
      </c>
      <c r="AF451" s="1013" cm="1">
        <f t="array" ref="AF451">INDEX($H451:$K451,0,MATCH(AF$428,$H$428:$K$428,0))*HLOOKUP(AF$427,$J$424:$R$425,2)</f>
        <v>1</v>
      </c>
      <c r="AG451" s="1013" cm="1">
        <f t="array" ref="AG451">INDEX($H451:$K451,0,MATCH(AG$428,$H$428:$K$428,0))*HLOOKUP(AG$427,$J$424:$R$425,2)</f>
        <v>1</v>
      </c>
      <c r="AH451" s="1013" cm="1">
        <f t="array" ref="AH451">INDEX($H451:$K451,0,MATCH(AH$428,$H$428:$K$428,0))*HLOOKUP(AH$427,$J$424:$R$425,2)</f>
        <v>0</v>
      </c>
      <c r="AI451" s="1013" cm="1">
        <f t="array" ref="AI451">INDEX($H451:$K451,0,MATCH(AI$428,$H$428:$K$428,0))*HLOOKUP(AI$427,$J$424:$R$425,2)</f>
        <v>0</v>
      </c>
      <c r="AJ451" s="1013" cm="1">
        <f t="array" ref="AJ451">INDEX($H451:$K451,0,MATCH(AJ$428,$H$428:$K$428,0))*HLOOKUP(AJ$427,$J$424:$R$425,2)</f>
        <v>1</v>
      </c>
      <c r="AK451" s="1013" cm="1">
        <f t="array" ref="AK451">INDEX($H451:$K451,0,MATCH(AK$428,$H$428:$K$428,0))*HLOOKUP(AK$427,$J$424:$R$425,2)</f>
        <v>1</v>
      </c>
      <c r="AL451" s="1013" cm="1">
        <f t="array" ref="AL451">INDEX($H451:$K451,0,MATCH(AL$428,$H$428:$K$428,0))*HLOOKUP(AL$427,$J$424:$R$425,2)</f>
        <v>0</v>
      </c>
      <c r="AM451" s="1013" cm="1">
        <f t="array" ref="AM451">INDEX($H451:$K451,0,MATCH(AM$428,$H$428:$K$428,0))*HLOOKUP(AM$427,$J$424:$R$425,2)</f>
        <v>0</v>
      </c>
      <c r="AN451" s="1013" cm="1">
        <f t="array" ref="AN451">INDEX($H451:$K451,0,MATCH(AN$428,$H$428:$K$428,0))*HLOOKUP(AN$427,$J$424:$R$425,2)</f>
        <v>1</v>
      </c>
      <c r="AO451" s="1013" cm="1">
        <f t="array" ref="AO451">INDEX($H451:$K451,0,MATCH(AO$428,$H$428:$K$428,0))*HLOOKUP(AO$427,$J$424:$R$425,2)</f>
        <v>1</v>
      </c>
      <c r="AP451" s="1013" cm="1">
        <f t="array" ref="AP451">INDEX($H451:$K451,0,MATCH(AP$428,$H$428:$K$428,0))*HLOOKUP(AP$427,$J$424:$R$425,2)</f>
        <v>0</v>
      </c>
      <c r="AQ451" s="1013" cm="1">
        <f t="array" ref="AQ451">INDEX($H451:$K451,0,MATCH(AQ$428,$H$428:$K$428,0))*HLOOKUP(AQ$427,$J$424:$R$425,2)</f>
        <v>0</v>
      </c>
      <c r="AR451" s="1013" cm="1">
        <f t="array" ref="AR451">INDEX($H451:$K451,0,MATCH(AR$428,$H$428:$K$428,0))*HLOOKUP(AR$427,$J$424:$R$425,2)</f>
        <v>1</v>
      </c>
      <c r="AS451" s="1013" cm="1">
        <f t="array" ref="AS451">INDEX($H451:$K451,0,MATCH(AS$428,$H$428:$K$428,0))*HLOOKUP(AS$427,$J$424:$R$425,2)</f>
        <v>1</v>
      </c>
      <c r="AT451" s="1013" cm="1">
        <f t="array" ref="AT451">INDEX($H451:$K451,0,MATCH(AT$428,$H$428:$K$428,0))*HLOOKUP(AT$427,$J$424:$R$425,2)</f>
        <v>0</v>
      </c>
      <c r="AU451" s="1013"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5" t="str">
        <f t="shared" si="71"/>
        <v>YYNWLw</v>
      </c>
      <c r="H452" s="350">
        <f t="shared" ref="H452:K452" si="75">IF(H412&gt;0,1,0)</f>
        <v>1</v>
      </c>
      <c r="I452" s="350">
        <f t="shared" si="75"/>
        <v>1</v>
      </c>
      <c r="J452" s="350">
        <f t="shared" si="75"/>
        <v>0</v>
      </c>
      <c r="K452" s="350">
        <f t="shared" si="75"/>
        <v>0</v>
      </c>
      <c r="L452" s="1013" cm="1">
        <f t="array" ref="L452">INDEX($H452:$K452,0,MATCH(L$428,$H$428:$K$428,0))*HLOOKUP(L$427,$J$424:$R$425,2)</f>
        <v>1</v>
      </c>
      <c r="M452" s="1013" cm="1">
        <f t="array" ref="M452">INDEX($H452:$K452,0,MATCH(M$428,$H$428:$K$428,0))*HLOOKUP(M$427,$J$424:$R$425,2)</f>
        <v>1</v>
      </c>
      <c r="N452" s="1013" cm="1">
        <f t="array" ref="N452">INDEX($H452:$K452,0,MATCH(N$428,$H$428:$K$428,0))*HLOOKUP(N$427,$J$424:$R$425,2)</f>
        <v>0</v>
      </c>
      <c r="O452" s="1013" cm="1">
        <f t="array" ref="O452">INDEX($H452:$K452,0,MATCH(O$428,$H$428:$K$428,0))*HLOOKUP(O$427,$J$424:$R$425,2)</f>
        <v>0</v>
      </c>
      <c r="P452" s="1013" cm="1">
        <f t="array" ref="P452">INDEX($H452:$K452,0,MATCH(P$428,$H$428:$K$428,0))*HLOOKUP(P$427,$J$424:$R$425,2)</f>
        <v>1</v>
      </c>
      <c r="Q452" s="1013" cm="1">
        <f t="array" ref="Q452">INDEX($H452:$K452,0,MATCH(Q$428,$H$428:$K$428,0))*HLOOKUP(Q$427,$J$424:$R$425,2)</f>
        <v>1</v>
      </c>
      <c r="R452" s="1013" cm="1">
        <f t="array" ref="R452">INDEX($H452:$K452,0,MATCH(R$428,$H$428:$K$428,0))*HLOOKUP(R$427,$J$424:$R$425,2)</f>
        <v>0</v>
      </c>
      <c r="S452" s="1013" cm="1">
        <f t="array" ref="S452">INDEX($H452:$K452,0,MATCH(S$428,$H$428:$K$428,0))*HLOOKUP(S$427,$J$424:$R$425,2)</f>
        <v>0</v>
      </c>
      <c r="T452" s="1013" cm="1">
        <f t="array" ref="T452">INDEX($H452:$K452,0,MATCH(T$428,$H$428:$K$428,0))*HLOOKUP(T$427,$J$424:$R$425,2)</f>
        <v>1</v>
      </c>
      <c r="U452" s="1013" cm="1">
        <f t="array" ref="U452">INDEX($H452:$K452,0,MATCH(U$428,$H$428:$K$428,0))*HLOOKUP(U$427,$J$424:$R$425,2)</f>
        <v>1</v>
      </c>
      <c r="V452" s="1013" cm="1">
        <f t="array" ref="V452">INDEX($H452:$K452,0,MATCH(V$428,$H$428:$K$428,0))*HLOOKUP(V$427,$J$424:$R$425,2)</f>
        <v>0</v>
      </c>
      <c r="W452" s="1013" cm="1">
        <f t="array" ref="W452">INDEX($H452:$K452,0,MATCH(W$428,$H$428:$K$428,0))*HLOOKUP(W$427,$J$424:$R$425,2)</f>
        <v>0</v>
      </c>
      <c r="X452" s="1013" cm="1">
        <f t="array" ref="X452">INDEX($H452:$K452,0,MATCH(X$428,$H$428:$K$428,0))*HLOOKUP(X$427,$J$424:$R$425,2)</f>
        <v>1</v>
      </c>
      <c r="Y452" s="1013" cm="1">
        <f t="array" ref="Y452">INDEX($H452:$K452,0,MATCH(Y$428,$H$428:$K$428,0))*HLOOKUP(Y$427,$J$424:$R$425,2)</f>
        <v>1</v>
      </c>
      <c r="Z452" s="1013" cm="1">
        <f t="array" ref="Z452">INDEX($H452:$K452,0,MATCH(Z$428,$H$428:$K$428,0))*HLOOKUP(Z$427,$J$424:$R$425,2)</f>
        <v>0</v>
      </c>
      <c r="AA452" s="1013" cm="1">
        <f t="array" ref="AA452">INDEX($H452:$K452,0,MATCH(AA$428,$H$428:$K$428,0))*HLOOKUP(AA$427,$J$424:$R$425,2)</f>
        <v>0</v>
      </c>
      <c r="AB452" s="1013" cm="1">
        <f t="array" ref="AB452">INDEX($H452:$K452,0,MATCH(AB$428,$H$428:$K$428,0))*HLOOKUP(AB$427,$J$424:$R$425,2)</f>
        <v>1</v>
      </c>
      <c r="AC452" s="1013" cm="1">
        <f t="array" ref="AC452">INDEX($H452:$K452,0,MATCH(AC$428,$H$428:$K$428,0))*HLOOKUP(AC$427,$J$424:$R$425,2)</f>
        <v>1</v>
      </c>
      <c r="AD452" s="1013" cm="1">
        <f t="array" ref="AD452">INDEX($H452:$K452,0,MATCH(AD$428,$H$428:$K$428,0))*HLOOKUP(AD$427,$J$424:$R$425,2)</f>
        <v>0</v>
      </c>
      <c r="AE452" s="1013" cm="1">
        <f t="array" ref="AE452">INDEX($H452:$K452,0,MATCH(AE$428,$H$428:$K$428,0))*HLOOKUP(AE$427,$J$424:$R$425,2)</f>
        <v>0</v>
      </c>
      <c r="AF452" s="1013" cm="1">
        <f t="array" ref="AF452">INDEX($H452:$K452,0,MATCH(AF$428,$H$428:$K$428,0))*HLOOKUP(AF$427,$J$424:$R$425,2)</f>
        <v>1</v>
      </c>
      <c r="AG452" s="1013" cm="1">
        <f t="array" ref="AG452">INDEX($H452:$K452,0,MATCH(AG$428,$H$428:$K$428,0))*HLOOKUP(AG$427,$J$424:$R$425,2)</f>
        <v>1</v>
      </c>
      <c r="AH452" s="1013" cm="1">
        <f t="array" ref="AH452">INDEX($H452:$K452,0,MATCH(AH$428,$H$428:$K$428,0))*HLOOKUP(AH$427,$J$424:$R$425,2)</f>
        <v>0</v>
      </c>
      <c r="AI452" s="1013" cm="1">
        <f t="array" ref="AI452">INDEX($H452:$K452,0,MATCH(AI$428,$H$428:$K$428,0))*HLOOKUP(AI$427,$J$424:$R$425,2)</f>
        <v>0</v>
      </c>
      <c r="AJ452" s="1013" cm="1">
        <f t="array" ref="AJ452">INDEX($H452:$K452,0,MATCH(AJ$428,$H$428:$K$428,0))*HLOOKUP(AJ$427,$J$424:$R$425,2)</f>
        <v>1</v>
      </c>
      <c r="AK452" s="1013" cm="1">
        <f t="array" ref="AK452">INDEX($H452:$K452,0,MATCH(AK$428,$H$428:$K$428,0))*HLOOKUP(AK$427,$J$424:$R$425,2)</f>
        <v>1</v>
      </c>
      <c r="AL452" s="1013" cm="1">
        <f t="array" ref="AL452">INDEX($H452:$K452,0,MATCH(AL$428,$H$428:$K$428,0))*HLOOKUP(AL$427,$J$424:$R$425,2)</f>
        <v>0</v>
      </c>
      <c r="AM452" s="1013" cm="1">
        <f t="array" ref="AM452">INDEX($H452:$K452,0,MATCH(AM$428,$H$428:$K$428,0))*HLOOKUP(AM$427,$J$424:$R$425,2)</f>
        <v>0</v>
      </c>
      <c r="AN452" s="1013" cm="1">
        <f t="array" ref="AN452">INDEX($H452:$K452,0,MATCH(AN$428,$H$428:$K$428,0))*HLOOKUP(AN$427,$J$424:$R$425,2)</f>
        <v>1</v>
      </c>
      <c r="AO452" s="1013" cm="1">
        <f t="array" ref="AO452">INDEX($H452:$K452,0,MATCH(AO$428,$H$428:$K$428,0))*HLOOKUP(AO$427,$J$424:$R$425,2)</f>
        <v>1</v>
      </c>
      <c r="AP452" s="1013" cm="1">
        <f t="array" ref="AP452">INDEX($H452:$K452,0,MATCH(AP$428,$H$428:$K$428,0))*HLOOKUP(AP$427,$J$424:$R$425,2)</f>
        <v>0</v>
      </c>
      <c r="AQ452" s="1013" cm="1">
        <f t="array" ref="AQ452">INDEX($H452:$K452,0,MATCH(AQ$428,$H$428:$K$428,0))*HLOOKUP(AQ$427,$J$424:$R$425,2)</f>
        <v>0</v>
      </c>
      <c r="AR452" s="1013" cm="1">
        <f t="array" ref="AR452">INDEX($H452:$K452,0,MATCH(AR$428,$H$428:$K$428,0))*HLOOKUP(AR$427,$J$424:$R$425,2)</f>
        <v>1</v>
      </c>
      <c r="AS452" s="1013" cm="1">
        <f t="array" ref="AS452">INDEX($H452:$K452,0,MATCH(AS$428,$H$428:$K$428,0))*HLOOKUP(AS$427,$J$424:$R$425,2)</f>
        <v>1</v>
      </c>
      <c r="AT452" s="1013" cm="1">
        <f t="array" ref="AT452">INDEX($H452:$K452,0,MATCH(AT$428,$H$428:$K$428,0))*HLOOKUP(AT$427,$J$424:$R$425,2)</f>
        <v>0</v>
      </c>
      <c r="AU452" s="1013"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5" t="str">
        <f t="shared" si="71"/>
        <v>AYAAAw</v>
      </c>
      <c r="H453" s="350">
        <f t="shared" ref="H453:K453" si="76">IF(H413&gt;0,1,0)</f>
        <v>1</v>
      </c>
      <c r="I453" s="350">
        <f t="shared" si="76"/>
        <v>1</v>
      </c>
      <c r="J453" s="350">
        <f t="shared" si="76"/>
        <v>0</v>
      </c>
      <c r="K453" s="350">
        <f t="shared" si="76"/>
        <v>0</v>
      </c>
      <c r="L453" s="1013" cm="1">
        <f t="array" ref="L453">INDEX($H453:$K453,0,MATCH(L$428,$H$428:$K$428,0))*HLOOKUP(L$427,$J$424:$R$425,2)</f>
        <v>1</v>
      </c>
      <c r="M453" s="1013" cm="1">
        <f t="array" ref="M453">INDEX($H453:$K453,0,MATCH(M$428,$H$428:$K$428,0))*HLOOKUP(M$427,$J$424:$R$425,2)</f>
        <v>1</v>
      </c>
      <c r="N453" s="1013" cm="1">
        <f t="array" ref="N453">INDEX($H453:$K453,0,MATCH(N$428,$H$428:$K$428,0))*HLOOKUP(N$427,$J$424:$R$425,2)</f>
        <v>0</v>
      </c>
      <c r="O453" s="1013" cm="1">
        <f t="array" ref="O453">INDEX($H453:$K453,0,MATCH(O$428,$H$428:$K$428,0))*HLOOKUP(O$427,$J$424:$R$425,2)</f>
        <v>0</v>
      </c>
      <c r="P453" s="1013" cm="1">
        <f t="array" ref="P453">INDEX($H453:$K453,0,MATCH(P$428,$H$428:$K$428,0))*HLOOKUP(P$427,$J$424:$R$425,2)</f>
        <v>1</v>
      </c>
      <c r="Q453" s="1013" cm="1">
        <f t="array" ref="Q453">INDEX($H453:$K453,0,MATCH(Q$428,$H$428:$K$428,0))*HLOOKUP(Q$427,$J$424:$R$425,2)</f>
        <v>1</v>
      </c>
      <c r="R453" s="1013" cm="1">
        <f t="array" ref="R453">INDEX($H453:$K453,0,MATCH(R$428,$H$428:$K$428,0))*HLOOKUP(R$427,$J$424:$R$425,2)</f>
        <v>0</v>
      </c>
      <c r="S453" s="1013" cm="1">
        <f t="array" ref="S453">INDEX($H453:$K453,0,MATCH(S$428,$H$428:$K$428,0))*HLOOKUP(S$427,$J$424:$R$425,2)</f>
        <v>0</v>
      </c>
      <c r="T453" s="1013" cm="1">
        <f t="array" ref="T453">INDEX($H453:$K453,0,MATCH(T$428,$H$428:$K$428,0))*HLOOKUP(T$427,$J$424:$R$425,2)</f>
        <v>1</v>
      </c>
      <c r="U453" s="1013" cm="1">
        <f t="array" ref="U453">INDEX($H453:$K453,0,MATCH(U$428,$H$428:$K$428,0))*HLOOKUP(U$427,$J$424:$R$425,2)</f>
        <v>1</v>
      </c>
      <c r="V453" s="1013" cm="1">
        <f t="array" ref="V453">INDEX($H453:$K453,0,MATCH(V$428,$H$428:$K$428,0))*HLOOKUP(V$427,$J$424:$R$425,2)</f>
        <v>0</v>
      </c>
      <c r="W453" s="1013" cm="1">
        <f t="array" ref="W453">INDEX($H453:$K453,0,MATCH(W$428,$H$428:$K$428,0))*HLOOKUP(W$427,$J$424:$R$425,2)</f>
        <v>0</v>
      </c>
      <c r="X453" s="1013" cm="1">
        <f t="array" ref="X453">INDEX($H453:$K453,0,MATCH(X$428,$H$428:$K$428,0))*HLOOKUP(X$427,$J$424:$R$425,2)</f>
        <v>1</v>
      </c>
      <c r="Y453" s="1013" cm="1">
        <f t="array" ref="Y453">INDEX($H453:$K453,0,MATCH(Y$428,$H$428:$K$428,0))*HLOOKUP(Y$427,$J$424:$R$425,2)</f>
        <v>1</v>
      </c>
      <c r="Z453" s="1013" cm="1">
        <f t="array" ref="Z453">INDEX($H453:$K453,0,MATCH(Z$428,$H$428:$K$428,0))*HLOOKUP(Z$427,$J$424:$R$425,2)</f>
        <v>0</v>
      </c>
      <c r="AA453" s="1013" cm="1">
        <f t="array" ref="AA453">INDEX($H453:$K453,0,MATCH(AA$428,$H$428:$K$428,0))*HLOOKUP(AA$427,$J$424:$R$425,2)</f>
        <v>0</v>
      </c>
      <c r="AB453" s="1013" cm="1">
        <f t="array" ref="AB453">INDEX($H453:$K453,0,MATCH(AB$428,$H$428:$K$428,0))*HLOOKUP(AB$427,$J$424:$R$425,2)</f>
        <v>1</v>
      </c>
      <c r="AC453" s="1013" cm="1">
        <f t="array" ref="AC453">INDEX($H453:$K453,0,MATCH(AC$428,$H$428:$K$428,0))*HLOOKUP(AC$427,$J$424:$R$425,2)</f>
        <v>1</v>
      </c>
      <c r="AD453" s="1013" cm="1">
        <f t="array" ref="AD453">INDEX($H453:$K453,0,MATCH(AD$428,$H$428:$K$428,0))*HLOOKUP(AD$427,$J$424:$R$425,2)</f>
        <v>0</v>
      </c>
      <c r="AE453" s="1013" cm="1">
        <f t="array" ref="AE453">INDEX($H453:$K453,0,MATCH(AE$428,$H$428:$K$428,0))*HLOOKUP(AE$427,$J$424:$R$425,2)</f>
        <v>0</v>
      </c>
      <c r="AF453" s="1013" cm="1">
        <f t="array" ref="AF453">INDEX($H453:$K453,0,MATCH(AF$428,$H$428:$K$428,0))*HLOOKUP(AF$427,$J$424:$R$425,2)</f>
        <v>1</v>
      </c>
      <c r="AG453" s="1013" cm="1">
        <f t="array" ref="AG453">INDEX($H453:$K453,0,MATCH(AG$428,$H$428:$K$428,0))*HLOOKUP(AG$427,$J$424:$R$425,2)</f>
        <v>1</v>
      </c>
      <c r="AH453" s="1013" cm="1">
        <f t="array" ref="AH453">INDEX($H453:$K453,0,MATCH(AH$428,$H$428:$K$428,0))*HLOOKUP(AH$427,$J$424:$R$425,2)</f>
        <v>0</v>
      </c>
      <c r="AI453" s="1013" cm="1">
        <f t="array" ref="AI453">INDEX($H453:$K453,0,MATCH(AI$428,$H$428:$K$428,0))*HLOOKUP(AI$427,$J$424:$R$425,2)</f>
        <v>0</v>
      </c>
      <c r="AJ453" s="1013" cm="1">
        <f t="array" ref="AJ453">INDEX($H453:$K453,0,MATCH(AJ$428,$H$428:$K$428,0))*HLOOKUP(AJ$427,$J$424:$R$425,2)</f>
        <v>1</v>
      </c>
      <c r="AK453" s="1013" cm="1">
        <f t="array" ref="AK453">INDEX($H453:$K453,0,MATCH(AK$428,$H$428:$K$428,0))*HLOOKUP(AK$427,$J$424:$R$425,2)</f>
        <v>1</v>
      </c>
      <c r="AL453" s="1013" cm="1">
        <f t="array" ref="AL453">INDEX($H453:$K453,0,MATCH(AL$428,$H$428:$K$428,0))*HLOOKUP(AL$427,$J$424:$R$425,2)</f>
        <v>0</v>
      </c>
      <c r="AM453" s="1013" cm="1">
        <f t="array" ref="AM453">INDEX($H453:$K453,0,MATCH(AM$428,$H$428:$K$428,0))*HLOOKUP(AM$427,$J$424:$R$425,2)</f>
        <v>0</v>
      </c>
      <c r="AN453" s="1013" cm="1">
        <f t="array" ref="AN453">INDEX($H453:$K453,0,MATCH(AN$428,$H$428:$K$428,0))*HLOOKUP(AN$427,$J$424:$R$425,2)</f>
        <v>1</v>
      </c>
      <c r="AO453" s="1013" cm="1">
        <f t="array" ref="AO453">INDEX($H453:$K453,0,MATCH(AO$428,$H$428:$K$428,0))*HLOOKUP(AO$427,$J$424:$R$425,2)</f>
        <v>1</v>
      </c>
      <c r="AP453" s="1013" cm="1">
        <f t="array" ref="AP453">INDEX($H453:$K453,0,MATCH(AP$428,$H$428:$K$428,0))*HLOOKUP(AP$427,$J$424:$R$425,2)</f>
        <v>0</v>
      </c>
      <c r="AQ453" s="1013" cm="1">
        <f t="array" ref="AQ453">INDEX($H453:$K453,0,MATCH(AQ$428,$H$428:$K$428,0))*HLOOKUP(AQ$427,$J$424:$R$425,2)</f>
        <v>0</v>
      </c>
      <c r="AR453" s="1013" cm="1">
        <f t="array" ref="AR453">INDEX($H453:$K453,0,MATCH(AR$428,$H$428:$K$428,0))*HLOOKUP(AR$427,$J$424:$R$425,2)</f>
        <v>1</v>
      </c>
      <c r="AS453" s="1013" cm="1">
        <f t="array" ref="AS453">INDEX($H453:$K453,0,MATCH(AS$428,$H$428:$K$428,0))*HLOOKUP(AS$427,$J$424:$R$425,2)</f>
        <v>1</v>
      </c>
      <c r="AT453" s="1013" cm="1">
        <f t="array" ref="AT453">INDEX($H453:$K453,0,MATCH(AT$428,$H$428:$K$428,0))*HLOOKUP(AT$427,$J$424:$R$425,2)</f>
        <v>0</v>
      </c>
      <c r="AU453" s="1013"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5" t="str">
        <f t="shared" si="71"/>
        <v>AAWAAa</v>
      </c>
      <c r="H454" s="350">
        <f t="shared" ref="H454:K454" si="77">IF(H414&gt;0,1,0)</f>
        <v>0</v>
      </c>
      <c r="I454" s="350">
        <f t="shared" si="77"/>
        <v>0</v>
      </c>
      <c r="J454" s="350">
        <f t="shared" si="77"/>
        <v>0</v>
      </c>
      <c r="K454" s="350">
        <f t="shared" si="77"/>
        <v>0</v>
      </c>
      <c r="L454" s="1013" cm="1">
        <f t="array" ref="L454">INDEX($H454:$K454,0,MATCH(L$428,$H$428:$K$428,0))*HLOOKUP(L$427,$J$424:$R$425,2)</f>
        <v>0</v>
      </c>
      <c r="M454" s="1013" cm="1">
        <f t="array" ref="M454">INDEX($H454:$K454,0,MATCH(M$428,$H$428:$K$428,0))*HLOOKUP(M$427,$J$424:$R$425,2)</f>
        <v>0</v>
      </c>
      <c r="N454" s="1013" cm="1">
        <f t="array" ref="N454">INDEX($H454:$K454,0,MATCH(N$428,$H$428:$K$428,0))*HLOOKUP(N$427,$J$424:$R$425,2)</f>
        <v>0</v>
      </c>
      <c r="O454" s="1013" cm="1">
        <f t="array" ref="O454">INDEX($H454:$K454,0,MATCH(O$428,$H$428:$K$428,0))*HLOOKUP(O$427,$J$424:$R$425,2)</f>
        <v>0</v>
      </c>
      <c r="P454" s="1013" cm="1">
        <f t="array" ref="P454">INDEX($H454:$K454,0,MATCH(P$428,$H$428:$K$428,0))*HLOOKUP(P$427,$J$424:$R$425,2)</f>
        <v>0</v>
      </c>
      <c r="Q454" s="1013" cm="1">
        <f t="array" ref="Q454">INDEX($H454:$K454,0,MATCH(Q$428,$H$428:$K$428,0))*HLOOKUP(Q$427,$J$424:$R$425,2)</f>
        <v>0</v>
      </c>
      <c r="R454" s="1013" cm="1">
        <f t="array" ref="R454">INDEX($H454:$K454,0,MATCH(R$428,$H$428:$K$428,0))*HLOOKUP(R$427,$J$424:$R$425,2)</f>
        <v>0</v>
      </c>
      <c r="S454" s="1013" cm="1">
        <f t="array" ref="S454">INDEX($H454:$K454,0,MATCH(S$428,$H$428:$K$428,0))*HLOOKUP(S$427,$J$424:$R$425,2)</f>
        <v>0</v>
      </c>
      <c r="T454" s="1013" cm="1">
        <f t="array" ref="T454">INDEX($H454:$K454,0,MATCH(T$428,$H$428:$K$428,0))*HLOOKUP(T$427,$J$424:$R$425,2)</f>
        <v>0</v>
      </c>
      <c r="U454" s="1013" cm="1">
        <f t="array" ref="U454">INDEX($H454:$K454,0,MATCH(U$428,$H$428:$K$428,0))*HLOOKUP(U$427,$J$424:$R$425,2)</f>
        <v>0</v>
      </c>
      <c r="V454" s="1013" cm="1">
        <f t="array" ref="V454">INDEX($H454:$K454,0,MATCH(V$428,$H$428:$K$428,0))*HLOOKUP(V$427,$J$424:$R$425,2)</f>
        <v>0</v>
      </c>
      <c r="W454" s="1013" cm="1">
        <f t="array" ref="W454">INDEX($H454:$K454,0,MATCH(W$428,$H$428:$K$428,0))*HLOOKUP(W$427,$J$424:$R$425,2)</f>
        <v>0</v>
      </c>
      <c r="X454" s="1013" cm="1">
        <f t="array" ref="X454">INDEX($H454:$K454,0,MATCH(X$428,$H$428:$K$428,0))*HLOOKUP(X$427,$J$424:$R$425,2)</f>
        <v>0</v>
      </c>
      <c r="Y454" s="1013" cm="1">
        <f t="array" ref="Y454">INDEX($H454:$K454,0,MATCH(Y$428,$H$428:$K$428,0))*HLOOKUP(Y$427,$J$424:$R$425,2)</f>
        <v>0</v>
      </c>
      <c r="Z454" s="1013" cm="1">
        <f t="array" ref="Z454">INDEX($H454:$K454,0,MATCH(Z$428,$H$428:$K$428,0))*HLOOKUP(Z$427,$J$424:$R$425,2)</f>
        <v>0</v>
      </c>
      <c r="AA454" s="1013" cm="1">
        <f t="array" ref="AA454">INDEX($H454:$K454,0,MATCH(AA$428,$H$428:$K$428,0))*HLOOKUP(AA$427,$J$424:$R$425,2)</f>
        <v>0</v>
      </c>
      <c r="AB454" s="1013" cm="1">
        <f t="array" ref="AB454">INDEX($H454:$K454,0,MATCH(AB$428,$H$428:$K$428,0))*HLOOKUP(AB$427,$J$424:$R$425,2)</f>
        <v>0</v>
      </c>
      <c r="AC454" s="1013" cm="1">
        <f t="array" ref="AC454">INDEX($H454:$K454,0,MATCH(AC$428,$H$428:$K$428,0))*HLOOKUP(AC$427,$J$424:$R$425,2)</f>
        <v>0</v>
      </c>
      <c r="AD454" s="1013" cm="1">
        <f t="array" ref="AD454">INDEX($H454:$K454,0,MATCH(AD$428,$H$428:$K$428,0))*HLOOKUP(AD$427,$J$424:$R$425,2)</f>
        <v>0</v>
      </c>
      <c r="AE454" s="1013" cm="1">
        <f t="array" ref="AE454">INDEX($H454:$K454,0,MATCH(AE$428,$H$428:$K$428,0))*HLOOKUP(AE$427,$J$424:$R$425,2)</f>
        <v>0</v>
      </c>
      <c r="AF454" s="1013" cm="1">
        <f t="array" ref="AF454">INDEX($H454:$K454,0,MATCH(AF$428,$H$428:$K$428,0))*HLOOKUP(AF$427,$J$424:$R$425,2)</f>
        <v>0</v>
      </c>
      <c r="AG454" s="1013" cm="1">
        <f t="array" ref="AG454">INDEX($H454:$K454,0,MATCH(AG$428,$H$428:$K$428,0))*HLOOKUP(AG$427,$J$424:$R$425,2)</f>
        <v>0</v>
      </c>
      <c r="AH454" s="1013" cm="1">
        <f t="array" ref="AH454">INDEX($H454:$K454,0,MATCH(AH$428,$H$428:$K$428,0))*HLOOKUP(AH$427,$J$424:$R$425,2)</f>
        <v>0</v>
      </c>
      <c r="AI454" s="1013" cm="1">
        <f t="array" ref="AI454">INDEX($H454:$K454,0,MATCH(AI$428,$H$428:$K$428,0))*HLOOKUP(AI$427,$J$424:$R$425,2)</f>
        <v>0</v>
      </c>
      <c r="AJ454" s="1013" cm="1">
        <f t="array" ref="AJ454">INDEX($H454:$K454,0,MATCH(AJ$428,$H$428:$K$428,0))*HLOOKUP(AJ$427,$J$424:$R$425,2)</f>
        <v>0</v>
      </c>
      <c r="AK454" s="1013" cm="1">
        <f t="array" ref="AK454">INDEX($H454:$K454,0,MATCH(AK$428,$H$428:$K$428,0))*HLOOKUP(AK$427,$J$424:$R$425,2)</f>
        <v>0</v>
      </c>
      <c r="AL454" s="1013" cm="1">
        <f t="array" ref="AL454">INDEX($H454:$K454,0,MATCH(AL$428,$H$428:$K$428,0))*HLOOKUP(AL$427,$J$424:$R$425,2)</f>
        <v>0</v>
      </c>
      <c r="AM454" s="1013" cm="1">
        <f t="array" ref="AM454">INDEX($H454:$K454,0,MATCH(AM$428,$H$428:$K$428,0))*HLOOKUP(AM$427,$J$424:$R$425,2)</f>
        <v>0</v>
      </c>
      <c r="AN454" s="1013" cm="1">
        <f t="array" ref="AN454">INDEX($H454:$K454,0,MATCH(AN$428,$H$428:$K$428,0))*HLOOKUP(AN$427,$J$424:$R$425,2)</f>
        <v>0</v>
      </c>
      <c r="AO454" s="1013" cm="1">
        <f t="array" ref="AO454">INDEX($H454:$K454,0,MATCH(AO$428,$H$428:$K$428,0))*HLOOKUP(AO$427,$J$424:$R$425,2)</f>
        <v>0</v>
      </c>
      <c r="AP454" s="1013" cm="1">
        <f t="array" ref="AP454">INDEX($H454:$K454,0,MATCH(AP$428,$H$428:$K$428,0))*HLOOKUP(AP$427,$J$424:$R$425,2)</f>
        <v>0</v>
      </c>
      <c r="AQ454" s="1013" cm="1">
        <f t="array" ref="AQ454">INDEX($H454:$K454,0,MATCH(AQ$428,$H$428:$K$428,0))*HLOOKUP(AQ$427,$J$424:$R$425,2)</f>
        <v>0</v>
      </c>
      <c r="AR454" s="1013" cm="1">
        <f t="array" ref="AR454">INDEX($H454:$K454,0,MATCH(AR$428,$H$428:$K$428,0))*HLOOKUP(AR$427,$J$424:$R$425,2)</f>
        <v>0</v>
      </c>
      <c r="AS454" s="1013" cm="1">
        <f t="array" ref="AS454">INDEX($H454:$K454,0,MATCH(AS$428,$H$428:$K$428,0))*HLOOKUP(AS$427,$J$424:$R$425,2)</f>
        <v>0</v>
      </c>
      <c r="AT454" s="1013" cm="1">
        <f t="array" ref="AT454">INDEX($H454:$K454,0,MATCH(AT$428,$H$428:$K$428,0))*HLOOKUP(AT$427,$J$424:$R$425,2)</f>
        <v>0</v>
      </c>
      <c r="AU454" s="1013"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5" t="str">
        <f t="shared" si="71"/>
        <v>AAAWAa</v>
      </c>
      <c r="H455" s="350">
        <f t="shared" ref="H455:K455" si="78">IF(H415&gt;0,1,0)</f>
        <v>0</v>
      </c>
      <c r="I455" s="350">
        <f t="shared" si="78"/>
        <v>0</v>
      </c>
      <c r="J455" s="350">
        <f t="shared" si="78"/>
        <v>0</v>
      </c>
      <c r="K455" s="350">
        <f t="shared" si="78"/>
        <v>0</v>
      </c>
      <c r="L455" s="1013" cm="1">
        <f t="array" ref="L455">INDEX($H455:$K455,0,MATCH(L$428,$H$428:$K$428,0))*HLOOKUP(L$427,$J$424:$R$425,2)</f>
        <v>0</v>
      </c>
      <c r="M455" s="1013" cm="1">
        <f t="array" ref="M455">INDEX($H455:$K455,0,MATCH(M$428,$H$428:$K$428,0))*HLOOKUP(M$427,$J$424:$R$425,2)</f>
        <v>0</v>
      </c>
      <c r="N455" s="1013" cm="1">
        <f t="array" ref="N455">INDEX($H455:$K455,0,MATCH(N$428,$H$428:$K$428,0))*HLOOKUP(N$427,$J$424:$R$425,2)</f>
        <v>0</v>
      </c>
      <c r="O455" s="1013" cm="1">
        <f t="array" ref="O455">INDEX($H455:$K455,0,MATCH(O$428,$H$428:$K$428,0))*HLOOKUP(O$427,$J$424:$R$425,2)</f>
        <v>0</v>
      </c>
      <c r="P455" s="1013" cm="1">
        <f t="array" ref="P455">INDEX($H455:$K455,0,MATCH(P$428,$H$428:$K$428,0))*HLOOKUP(P$427,$J$424:$R$425,2)</f>
        <v>0</v>
      </c>
      <c r="Q455" s="1013" cm="1">
        <f t="array" ref="Q455">INDEX($H455:$K455,0,MATCH(Q$428,$H$428:$K$428,0))*HLOOKUP(Q$427,$J$424:$R$425,2)</f>
        <v>0</v>
      </c>
      <c r="R455" s="1013" cm="1">
        <f t="array" ref="R455">INDEX($H455:$K455,0,MATCH(R$428,$H$428:$K$428,0))*HLOOKUP(R$427,$J$424:$R$425,2)</f>
        <v>0</v>
      </c>
      <c r="S455" s="1013" cm="1">
        <f t="array" ref="S455">INDEX($H455:$K455,0,MATCH(S$428,$H$428:$K$428,0))*HLOOKUP(S$427,$J$424:$R$425,2)</f>
        <v>0</v>
      </c>
      <c r="T455" s="1013" cm="1">
        <f t="array" ref="T455">INDEX($H455:$K455,0,MATCH(T$428,$H$428:$K$428,0))*HLOOKUP(T$427,$J$424:$R$425,2)</f>
        <v>0</v>
      </c>
      <c r="U455" s="1013" cm="1">
        <f t="array" ref="U455">INDEX($H455:$K455,0,MATCH(U$428,$H$428:$K$428,0))*HLOOKUP(U$427,$J$424:$R$425,2)</f>
        <v>0</v>
      </c>
      <c r="V455" s="1013" cm="1">
        <f t="array" ref="V455">INDEX($H455:$K455,0,MATCH(V$428,$H$428:$K$428,0))*HLOOKUP(V$427,$J$424:$R$425,2)</f>
        <v>0</v>
      </c>
      <c r="W455" s="1013" cm="1">
        <f t="array" ref="W455">INDEX($H455:$K455,0,MATCH(W$428,$H$428:$K$428,0))*HLOOKUP(W$427,$J$424:$R$425,2)</f>
        <v>0</v>
      </c>
      <c r="X455" s="1013" cm="1">
        <f t="array" ref="X455">INDEX($H455:$K455,0,MATCH(X$428,$H$428:$K$428,0))*HLOOKUP(X$427,$J$424:$R$425,2)</f>
        <v>0</v>
      </c>
      <c r="Y455" s="1013" cm="1">
        <f t="array" ref="Y455">INDEX($H455:$K455,0,MATCH(Y$428,$H$428:$K$428,0))*HLOOKUP(Y$427,$J$424:$R$425,2)</f>
        <v>0</v>
      </c>
      <c r="Z455" s="1013" cm="1">
        <f t="array" ref="Z455">INDEX($H455:$K455,0,MATCH(Z$428,$H$428:$K$428,0))*HLOOKUP(Z$427,$J$424:$R$425,2)</f>
        <v>0</v>
      </c>
      <c r="AA455" s="1013" cm="1">
        <f t="array" ref="AA455">INDEX($H455:$K455,0,MATCH(AA$428,$H$428:$K$428,0))*HLOOKUP(AA$427,$J$424:$R$425,2)</f>
        <v>0</v>
      </c>
      <c r="AB455" s="1013" cm="1">
        <f t="array" ref="AB455">INDEX($H455:$K455,0,MATCH(AB$428,$H$428:$K$428,0))*HLOOKUP(AB$427,$J$424:$R$425,2)</f>
        <v>0</v>
      </c>
      <c r="AC455" s="1013" cm="1">
        <f t="array" ref="AC455">INDEX($H455:$K455,0,MATCH(AC$428,$H$428:$K$428,0))*HLOOKUP(AC$427,$J$424:$R$425,2)</f>
        <v>0</v>
      </c>
      <c r="AD455" s="1013" cm="1">
        <f t="array" ref="AD455">INDEX($H455:$K455,0,MATCH(AD$428,$H$428:$K$428,0))*HLOOKUP(AD$427,$J$424:$R$425,2)</f>
        <v>0</v>
      </c>
      <c r="AE455" s="1013" cm="1">
        <f t="array" ref="AE455">INDEX($H455:$K455,0,MATCH(AE$428,$H$428:$K$428,0))*HLOOKUP(AE$427,$J$424:$R$425,2)</f>
        <v>0</v>
      </c>
      <c r="AF455" s="1013" cm="1">
        <f t="array" ref="AF455">INDEX($H455:$K455,0,MATCH(AF$428,$H$428:$K$428,0))*HLOOKUP(AF$427,$J$424:$R$425,2)</f>
        <v>0</v>
      </c>
      <c r="AG455" s="1013" cm="1">
        <f t="array" ref="AG455">INDEX($H455:$K455,0,MATCH(AG$428,$H$428:$K$428,0))*HLOOKUP(AG$427,$J$424:$R$425,2)</f>
        <v>0</v>
      </c>
      <c r="AH455" s="1013" cm="1">
        <f t="array" ref="AH455">INDEX($H455:$K455,0,MATCH(AH$428,$H$428:$K$428,0))*HLOOKUP(AH$427,$J$424:$R$425,2)</f>
        <v>0</v>
      </c>
      <c r="AI455" s="1013" cm="1">
        <f t="array" ref="AI455">INDEX($H455:$K455,0,MATCH(AI$428,$H$428:$K$428,0))*HLOOKUP(AI$427,$J$424:$R$425,2)</f>
        <v>0</v>
      </c>
      <c r="AJ455" s="1013" cm="1">
        <f t="array" ref="AJ455">INDEX($H455:$K455,0,MATCH(AJ$428,$H$428:$K$428,0))*HLOOKUP(AJ$427,$J$424:$R$425,2)</f>
        <v>0</v>
      </c>
      <c r="AK455" s="1013" cm="1">
        <f t="array" ref="AK455">INDEX($H455:$K455,0,MATCH(AK$428,$H$428:$K$428,0))*HLOOKUP(AK$427,$J$424:$R$425,2)</f>
        <v>0</v>
      </c>
      <c r="AL455" s="1013" cm="1">
        <f t="array" ref="AL455">INDEX($H455:$K455,0,MATCH(AL$428,$H$428:$K$428,0))*HLOOKUP(AL$427,$J$424:$R$425,2)</f>
        <v>0</v>
      </c>
      <c r="AM455" s="1013" cm="1">
        <f t="array" ref="AM455">INDEX($H455:$K455,0,MATCH(AM$428,$H$428:$K$428,0))*HLOOKUP(AM$427,$J$424:$R$425,2)</f>
        <v>0</v>
      </c>
      <c r="AN455" s="1013" cm="1">
        <f t="array" ref="AN455">INDEX($H455:$K455,0,MATCH(AN$428,$H$428:$K$428,0))*HLOOKUP(AN$427,$J$424:$R$425,2)</f>
        <v>0</v>
      </c>
      <c r="AO455" s="1013" cm="1">
        <f t="array" ref="AO455">INDEX($H455:$K455,0,MATCH(AO$428,$H$428:$K$428,0))*HLOOKUP(AO$427,$J$424:$R$425,2)</f>
        <v>0</v>
      </c>
      <c r="AP455" s="1013" cm="1">
        <f t="array" ref="AP455">INDEX($H455:$K455,0,MATCH(AP$428,$H$428:$K$428,0))*HLOOKUP(AP$427,$J$424:$R$425,2)</f>
        <v>0</v>
      </c>
      <c r="AQ455" s="1013" cm="1">
        <f t="array" ref="AQ455">INDEX($H455:$K455,0,MATCH(AQ$428,$H$428:$K$428,0))*HLOOKUP(AQ$427,$J$424:$R$425,2)</f>
        <v>0</v>
      </c>
      <c r="AR455" s="1013" cm="1">
        <f t="array" ref="AR455">INDEX($H455:$K455,0,MATCH(AR$428,$H$428:$K$428,0))*HLOOKUP(AR$427,$J$424:$R$425,2)</f>
        <v>0</v>
      </c>
      <c r="AS455" s="1013" cm="1">
        <f t="array" ref="AS455">INDEX($H455:$K455,0,MATCH(AS$428,$H$428:$K$428,0))*HLOOKUP(AS$427,$J$424:$R$425,2)</f>
        <v>0</v>
      </c>
      <c r="AT455" s="1013" cm="1">
        <f t="array" ref="AT455">INDEX($H455:$K455,0,MATCH(AT$428,$H$428:$K$428,0))*HLOOKUP(AT$427,$J$424:$R$425,2)</f>
        <v>0</v>
      </c>
      <c r="AU455" s="1013"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5" t="str">
        <f t="shared" si="71"/>
        <v>YAAAWa</v>
      </c>
      <c r="H456" s="350">
        <f t="shared" ref="H456:K456" si="79">IF(H416&gt;0,1,0)</f>
        <v>0</v>
      </c>
      <c r="I456" s="350">
        <f t="shared" si="79"/>
        <v>0</v>
      </c>
      <c r="J456" s="350">
        <f t="shared" si="79"/>
        <v>0</v>
      </c>
      <c r="K456" s="350">
        <f t="shared" si="79"/>
        <v>0</v>
      </c>
      <c r="L456" s="1013" cm="1">
        <f t="array" ref="L456">INDEX($H456:$K456,0,MATCH(L$428,$H$428:$K$428,0))*HLOOKUP(L$427,$J$424:$R$425,2)</f>
        <v>0</v>
      </c>
      <c r="M456" s="1013" cm="1">
        <f t="array" ref="M456">INDEX($H456:$K456,0,MATCH(M$428,$H$428:$K$428,0))*HLOOKUP(M$427,$J$424:$R$425,2)</f>
        <v>0</v>
      </c>
      <c r="N456" s="1013" cm="1">
        <f t="array" ref="N456">INDEX($H456:$K456,0,MATCH(N$428,$H$428:$K$428,0))*HLOOKUP(N$427,$J$424:$R$425,2)</f>
        <v>0</v>
      </c>
      <c r="O456" s="1013" cm="1">
        <f t="array" ref="O456">INDEX($H456:$K456,0,MATCH(O$428,$H$428:$K$428,0))*HLOOKUP(O$427,$J$424:$R$425,2)</f>
        <v>0</v>
      </c>
      <c r="P456" s="1013" cm="1">
        <f t="array" ref="P456">INDEX($H456:$K456,0,MATCH(P$428,$H$428:$K$428,0))*HLOOKUP(P$427,$J$424:$R$425,2)</f>
        <v>0</v>
      </c>
      <c r="Q456" s="1013" cm="1">
        <f t="array" ref="Q456">INDEX($H456:$K456,0,MATCH(Q$428,$H$428:$K$428,0))*HLOOKUP(Q$427,$J$424:$R$425,2)</f>
        <v>0</v>
      </c>
      <c r="R456" s="1013" cm="1">
        <f t="array" ref="R456">INDEX($H456:$K456,0,MATCH(R$428,$H$428:$K$428,0))*HLOOKUP(R$427,$J$424:$R$425,2)</f>
        <v>0</v>
      </c>
      <c r="S456" s="1013" cm="1">
        <f t="array" ref="S456">INDEX($H456:$K456,0,MATCH(S$428,$H$428:$K$428,0))*HLOOKUP(S$427,$J$424:$R$425,2)</f>
        <v>0</v>
      </c>
      <c r="T456" s="1013" cm="1">
        <f t="array" ref="T456">INDEX($H456:$K456,0,MATCH(T$428,$H$428:$K$428,0))*HLOOKUP(T$427,$J$424:$R$425,2)</f>
        <v>0</v>
      </c>
      <c r="U456" s="1013" cm="1">
        <f t="array" ref="U456">INDEX($H456:$K456,0,MATCH(U$428,$H$428:$K$428,0))*HLOOKUP(U$427,$J$424:$R$425,2)</f>
        <v>0</v>
      </c>
      <c r="V456" s="1013" cm="1">
        <f t="array" ref="V456">INDEX($H456:$K456,0,MATCH(V$428,$H$428:$K$428,0))*HLOOKUP(V$427,$J$424:$R$425,2)</f>
        <v>0</v>
      </c>
      <c r="W456" s="1013" cm="1">
        <f t="array" ref="W456">INDEX($H456:$K456,0,MATCH(W$428,$H$428:$K$428,0))*HLOOKUP(W$427,$J$424:$R$425,2)</f>
        <v>0</v>
      </c>
      <c r="X456" s="1013" cm="1">
        <f t="array" ref="X456">INDEX($H456:$K456,0,MATCH(X$428,$H$428:$K$428,0))*HLOOKUP(X$427,$J$424:$R$425,2)</f>
        <v>0</v>
      </c>
      <c r="Y456" s="1013" cm="1">
        <f t="array" ref="Y456">INDEX($H456:$K456,0,MATCH(Y$428,$H$428:$K$428,0))*HLOOKUP(Y$427,$J$424:$R$425,2)</f>
        <v>0</v>
      </c>
      <c r="Z456" s="1013" cm="1">
        <f t="array" ref="Z456">INDEX($H456:$K456,0,MATCH(Z$428,$H$428:$K$428,0))*HLOOKUP(Z$427,$J$424:$R$425,2)</f>
        <v>0</v>
      </c>
      <c r="AA456" s="1013" cm="1">
        <f t="array" ref="AA456">INDEX($H456:$K456,0,MATCH(AA$428,$H$428:$K$428,0))*HLOOKUP(AA$427,$J$424:$R$425,2)</f>
        <v>0</v>
      </c>
      <c r="AB456" s="1013" cm="1">
        <f t="array" ref="AB456">INDEX($H456:$K456,0,MATCH(AB$428,$H$428:$K$428,0))*HLOOKUP(AB$427,$J$424:$R$425,2)</f>
        <v>0</v>
      </c>
      <c r="AC456" s="1013" cm="1">
        <f t="array" ref="AC456">INDEX($H456:$K456,0,MATCH(AC$428,$H$428:$K$428,0))*HLOOKUP(AC$427,$J$424:$R$425,2)</f>
        <v>0</v>
      </c>
      <c r="AD456" s="1013" cm="1">
        <f t="array" ref="AD456">INDEX($H456:$K456,0,MATCH(AD$428,$H$428:$K$428,0))*HLOOKUP(AD$427,$J$424:$R$425,2)</f>
        <v>0</v>
      </c>
      <c r="AE456" s="1013" cm="1">
        <f t="array" ref="AE456">INDEX($H456:$K456,0,MATCH(AE$428,$H$428:$K$428,0))*HLOOKUP(AE$427,$J$424:$R$425,2)</f>
        <v>0</v>
      </c>
      <c r="AF456" s="1013" cm="1">
        <f t="array" ref="AF456">INDEX($H456:$K456,0,MATCH(AF$428,$H$428:$K$428,0))*HLOOKUP(AF$427,$J$424:$R$425,2)</f>
        <v>0</v>
      </c>
      <c r="AG456" s="1013" cm="1">
        <f t="array" ref="AG456">INDEX($H456:$K456,0,MATCH(AG$428,$H$428:$K$428,0))*HLOOKUP(AG$427,$J$424:$R$425,2)</f>
        <v>0</v>
      </c>
      <c r="AH456" s="1013" cm="1">
        <f t="array" ref="AH456">INDEX($H456:$K456,0,MATCH(AH$428,$H$428:$K$428,0))*HLOOKUP(AH$427,$J$424:$R$425,2)</f>
        <v>0</v>
      </c>
      <c r="AI456" s="1013" cm="1">
        <f t="array" ref="AI456">INDEX($H456:$K456,0,MATCH(AI$428,$H$428:$K$428,0))*HLOOKUP(AI$427,$J$424:$R$425,2)</f>
        <v>0</v>
      </c>
      <c r="AJ456" s="1013" cm="1">
        <f t="array" ref="AJ456">INDEX($H456:$K456,0,MATCH(AJ$428,$H$428:$K$428,0))*HLOOKUP(AJ$427,$J$424:$R$425,2)</f>
        <v>0</v>
      </c>
      <c r="AK456" s="1013" cm="1">
        <f t="array" ref="AK456">INDEX($H456:$K456,0,MATCH(AK$428,$H$428:$K$428,0))*HLOOKUP(AK$427,$J$424:$R$425,2)</f>
        <v>0</v>
      </c>
      <c r="AL456" s="1013" cm="1">
        <f t="array" ref="AL456">INDEX($H456:$K456,0,MATCH(AL$428,$H$428:$K$428,0))*HLOOKUP(AL$427,$J$424:$R$425,2)</f>
        <v>0</v>
      </c>
      <c r="AM456" s="1013" cm="1">
        <f t="array" ref="AM456">INDEX($H456:$K456,0,MATCH(AM$428,$H$428:$K$428,0))*HLOOKUP(AM$427,$J$424:$R$425,2)</f>
        <v>0</v>
      </c>
      <c r="AN456" s="1013" cm="1">
        <f t="array" ref="AN456">INDEX($H456:$K456,0,MATCH(AN$428,$H$428:$K$428,0))*HLOOKUP(AN$427,$J$424:$R$425,2)</f>
        <v>0</v>
      </c>
      <c r="AO456" s="1013" cm="1">
        <f t="array" ref="AO456">INDEX($H456:$K456,0,MATCH(AO$428,$H$428:$K$428,0))*HLOOKUP(AO$427,$J$424:$R$425,2)</f>
        <v>0</v>
      </c>
      <c r="AP456" s="1013" cm="1">
        <f t="array" ref="AP456">INDEX($H456:$K456,0,MATCH(AP$428,$H$428:$K$428,0))*HLOOKUP(AP$427,$J$424:$R$425,2)</f>
        <v>0</v>
      </c>
      <c r="AQ456" s="1013" cm="1">
        <f t="array" ref="AQ456">INDEX($H456:$K456,0,MATCH(AQ$428,$H$428:$K$428,0))*HLOOKUP(AQ$427,$J$424:$R$425,2)</f>
        <v>0</v>
      </c>
      <c r="AR456" s="1013" cm="1">
        <f t="array" ref="AR456">INDEX($H456:$K456,0,MATCH(AR$428,$H$428:$K$428,0))*HLOOKUP(AR$427,$J$424:$R$425,2)</f>
        <v>0</v>
      </c>
      <c r="AS456" s="1013" cm="1">
        <f t="array" ref="AS456">INDEX($H456:$K456,0,MATCH(AS$428,$H$428:$K$428,0))*HLOOKUP(AS$427,$J$424:$R$425,2)</f>
        <v>0</v>
      </c>
      <c r="AT456" s="1013" cm="1">
        <f t="array" ref="AT456">INDEX($H456:$K456,0,MATCH(AT$428,$H$428:$K$428,0))*HLOOKUP(AT$427,$J$424:$R$425,2)</f>
        <v>0</v>
      </c>
      <c r="AU456" s="1013"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5" t="str">
        <f t="shared" si="71"/>
        <v>YAAANw</v>
      </c>
      <c r="H457" s="350">
        <f t="shared" ref="H457:K457" si="80">IF(H417&gt;0,1,0)</f>
        <v>1</v>
      </c>
      <c r="I457" s="350">
        <f t="shared" si="80"/>
        <v>1</v>
      </c>
      <c r="J457" s="350">
        <f t="shared" si="80"/>
        <v>0</v>
      </c>
      <c r="K457" s="350">
        <f t="shared" si="80"/>
        <v>0</v>
      </c>
      <c r="L457" s="1013" cm="1">
        <f t="array" ref="L457">INDEX($H457:$K457,0,MATCH(L$428,$H$428:$K$428,0))*HLOOKUP(L$427,$J$424:$R$425,2)</f>
        <v>1</v>
      </c>
      <c r="M457" s="1013" cm="1">
        <f t="array" ref="M457">INDEX($H457:$K457,0,MATCH(M$428,$H$428:$K$428,0))*HLOOKUP(M$427,$J$424:$R$425,2)</f>
        <v>1</v>
      </c>
      <c r="N457" s="1013" cm="1">
        <f t="array" ref="N457">INDEX($H457:$K457,0,MATCH(N$428,$H$428:$K$428,0))*HLOOKUP(N$427,$J$424:$R$425,2)</f>
        <v>0</v>
      </c>
      <c r="O457" s="1013" cm="1">
        <f t="array" ref="O457">INDEX($H457:$K457,0,MATCH(O$428,$H$428:$K$428,0))*HLOOKUP(O$427,$J$424:$R$425,2)</f>
        <v>0</v>
      </c>
      <c r="P457" s="1013" cm="1">
        <f t="array" ref="P457">INDEX($H457:$K457,0,MATCH(P$428,$H$428:$K$428,0))*HLOOKUP(P$427,$J$424:$R$425,2)</f>
        <v>1</v>
      </c>
      <c r="Q457" s="1013" cm="1">
        <f t="array" ref="Q457">INDEX($H457:$K457,0,MATCH(Q$428,$H$428:$K$428,0))*HLOOKUP(Q$427,$J$424:$R$425,2)</f>
        <v>1</v>
      </c>
      <c r="R457" s="1013" cm="1">
        <f t="array" ref="R457">INDEX($H457:$K457,0,MATCH(R$428,$H$428:$K$428,0))*HLOOKUP(R$427,$J$424:$R$425,2)</f>
        <v>0</v>
      </c>
      <c r="S457" s="1013" cm="1">
        <f t="array" ref="S457">INDEX($H457:$K457,0,MATCH(S$428,$H$428:$K$428,0))*HLOOKUP(S$427,$J$424:$R$425,2)</f>
        <v>0</v>
      </c>
      <c r="T457" s="1013" cm="1">
        <f t="array" ref="T457">INDEX($H457:$K457,0,MATCH(T$428,$H$428:$K$428,0))*HLOOKUP(T$427,$J$424:$R$425,2)</f>
        <v>1</v>
      </c>
      <c r="U457" s="1013" cm="1">
        <f t="array" ref="U457">INDEX($H457:$K457,0,MATCH(U$428,$H$428:$K$428,0))*HLOOKUP(U$427,$J$424:$R$425,2)</f>
        <v>1</v>
      </c>
      <c r="V457" s="1013" cm="1">
        <f t="array" ref="V457">INDEX($H457:$K457,0,MATCH(V$428,$H$428:$K$428,0))*HLOOKUP(V$427,$J$424:$R$425,2)</f>
        <v>0</v>
      </c>
      <c r="W457" s="1013" cm="1">
        <f t="array" ref="W457">INDEX($H457:$K457,0,MATCH(W$428,$H$428:$K$428,0))*HLOOKUP(W$427,$J$424:$R$425,2)</f>
        <v>0</v>
      </c>
      <c r="X457" s="1013" cm="1">
        <f t="array" ref="X457">INDEX($H457:$K457,0,MATCH(X$428,$H$428:$K$428,0))*HLOOKUP(X$427,$J$424:$R$425,2)</f>
        <v>1</v>
      </c>
      <c r="Y457" s="1013" cm="1">
        <f t="array" ref="Y457">INDEX($H457:$K457,0,MATCH(Y$428,$H$428:$K$428,0))*HLOOKUP(Y$427,$J$424:$R$425,2)</f>
        <v>1</v>
      </c>
      <c r="Z457" s="1013" cm="1">
        <f t="array" ref="Z457">INDEX($H457:$K457,0,MATCH(Z$428,$H$428:$K$428,0))*HLOOKUP(Z$427,$J$424:$R$425,2)</f>
        <v>0</v>
      </c>
      <c r="AA457" s="1013" cm="1">
        <f t="array" ref="AA457">INDEX($H457:$K457,0,MATCH(AA$428,$H$428:$K$428,0))*HLOOKUP(AA$427,$J$424:$R$425,2)</f>
        <v>0</v>
      </c>
      <c r="AB457" s="1013" cm="1">
        <f t="array" ref="AB457">INDEX($H457:$K457,0,MATCH(AB$428,$H$428:$K$428,0))*HLOOKUP(AB$427,$J$424:$R$425,2)</f>
        <v>1</v>
      </c>
      <c r="AC457" s="1013" cm="1">
        <f t="array" ref="AC457">INDEX($H457:$K457,0,MATCH(AC$428,$H$428:$K$428,0))*HLOOKUP(AC$427,$J$424:$R$425,2)</f>
        <v>1</v>
      </c>
      <c r="AD457" s="1013" cm="1">
        <f t="array" ref="AD457">INDEX($H457:$K457,0,MATCH(AD$428,$H$428:$K$428,0))*HLOOKUP(AD$427,$J$424:$R$425,2)</f>
        <v>0</v>
      </c>
      <c r="AE457" s="1013" cm="1">
        <f t="array" ref="AE457">INDEX($H457:$K457,0,MATCH(AE$428,$H$428:$K$428,0))*HLOOKUP(AE$427,$J$424:$R$425,2)</f>
        <v>0</v>
      </c>
      <c r="AF457" s="1013" cm="1">
        <f t="array" ref="AF457">INDEX($H457:$K457,0,MATCH(AF$428,$H$428:$K$428,0))*HLOOKUP(AF$427,$J$424:$R$425,2)</f>
        <v>1</v>
      </c>
      <c r="AG457" s="1013" cm="1">
        <f t="array" ref="AG457">INDEX($H457:$K457,0,MATCH(AG$428,$H$428:$K$428,0))*HLOOKUP(AG$427,$J$424:$R$425,2)</f>
        <v>1</v>
      </c>
      <c r="AH457" s="1013" cm="1">
        <f t="array" ref="AH457">INDEX($H457:$K457,0,MATCH(AH$428,$H$428:$K$428,0))*HLOOKUP(AH$427,$J$424:$R$425,2)</f>
        <v>0</v>
      </c>
      <c r="AI457" s="1013" cm="1">
        <f t="array" ref="AI457">INDEX($H457:$K457,0,MATCH(AI$428,$H$428:$K$428,0))*HLOOKUP(AI$427,$J$424:$R$425,2)</f>
        <v>0</v>
      </c>
      <c r="AJ457" s="1013" cm="1">
        <f t="array" ref="AJ457">INDEX($H457:$K457,0,MATCH(AJ$428,$H$428:$K$428,0))*HLOOKUP(AJ$427,$J$424:$R$425,2)</f>
        <v>1</v>
      </c>
      <c r="AK457" s="1013" cm="1">
        <f t="array" ref="AK457">INDEX($H457:$K457,0,MATCH(AK$428,$H$428:$K$428,0))*HLOOKUP(AK$427,$J$424:$R$425,2)</f>
        <v>1</v>
      </c>
      <c r="AL457" s="1013" cm="1">
        <f t="array" ref="AL457">INDEX($H457:$K457,0,MATCH(AL$428,$H$428:$K$428,0))*HLOOKUP(AL$427,$J$424:$R$425,2)</f>
        <v>0</v>
      </c>
      <c r="AM457" s="1013" cm="1">
        <f t="array" ref="AM457">INDEX($H457:$K457,0,MATCH(AM$428,$H$428:$K$428,0))*HLOOKUP(AM$427,$J$424:$R$425,2)</f>
        <v>0</v>
      </c>
      <c r="AN457" s="1013" cm="1">
        <f t="array" ref="AN457">INDEX($H457:$K457,0,MATCH(AN$428,$H$428:$K$428,0))*HLOOKUP(AN$427,$J$424:$R$425,2)</f>
        <v>1</v>
      </c>
      <c r="AO457" s="1013" cm="1">
        <f t="array" ref="AO457">INDEX($H457:$K457,0,MATCH(AO$428,$H$428:$K$428,0))*HLOOKUP(AO$427,$J$424:$R$425,2)</f>
        <v>1</v>
      </c>
      <c r="AP457" s="1013" cm="1">
        <f t="array" ref="AP457">INDEX($H457:$K457,0,MATCH(AP$428,$H$428:$K$428,0))*HLOOKUP(AP$427,$J$424:$R$425,2)</f>
        <v>0</v>
      </c>
      <c r="AQ457" s="1013" cm="1">
        <f t="array" ref="AQ457">INDEX($H457:$K457,0,MATCH(AQ$428,$H$428:$K$428,0))*HLOOKUP(AQ$427,$J$424:$R$425,2)</f>
        <v>0</v>
      </c>
      <c r="AR457" s="1013" cm="1">
        <f t="array" ref="AR457">INDEX($H457:$K457,0,MATCH(AR$428,$H$428:$K$428,0))*HLOOKUP(AR$427,$J$424:$R$425,2)</f>
        <v>1</v>
      </c>
      <c r="AS457" s="1013" cm="1">
        <f t="array" ref="AS457">INDEX($H457:$K457,0,MATCH(AS$428,$H$428:$K$428,0))*HLOOKUP(AS$427,$J$424:$R$425,2)</f>
        <v>1</v>
      </c>
      <c r="AT457" s="1013" cm="1">
        <f t="array" ref="AT457">INDEX($H457:$K457,0,MATCH(AT$428,$H$428:$K$428,0))*HLOOKUP(AT$427,$J$424:$R$425,2)</f>
        <v>0</v>
      </c>
      <c r="AU457" s="1013"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5" t="str">
        <f t="shared" si="71"/>
        <v>AYAAAz</v>
      </c>
      <c r="H458" s="350">
        <f t="shared" ref="H458:K458" si="81">IF(H418&gt;0,1,0)</f>
        <v>1</v>
      </c>
      <c r="I458" s="350">
        <f t="shared" si="81"/>
        <v>1</v>
      </c>
      <c r="J458" s="350">
        <f t="shared" si="81"/>
        <v>0</v>
      </c>
      <c r="K458" s="350">
        <f t="shared" si="81"/>
        <v>0</v>
      </c>
      <c r="L458" s="1013" cm="1">
        <f t="array" ref="L458">INDEX($H458:$K458,0,MATCH(L$428,$H$428:$K$428,0))*HLOOKUP(L$427,$J$424:$R$425,2)</f>
        <v>1</v>
      </c>
      <c r="M458" s="1013" cm="1">
        <f t="array" ref="M458">INDEX($H458:$K458,0,MATCH(M$428,$H$428:$K$428,0))*HLOOKUP(M$427,$J$424:$R$425,2)</f>
        <v>1</v>
      </c>
      <c r="N458" s="1013" cm="1">
        <f t="array" ref="N458">INDEX($H458:$K458,0,MATCH(N$428,$H$428:$K$428,0))*HLOOKUP(N$427,$J$424:$R$425,2)</f>
        <v>0</v>
      </c>
      <c r="O458" s="1013" cm="1">
        <f t="array" ref="O458">INDEX($H458:$K458,0,MATCH(O$428,$H$428:$K$428,0))*HLOOKUP(O$427,$J$424:$R$425,2)</f>
        <v>0</v>
      </c>
      <c r="P458" s="1013" cm="1">
        <f t="array" ref="P458">INDEX($H458:$K458,0,MATCH(P$428,$H$428:$K$428,0))*HLOOKUP(P$427,$J$424:$R$425,2)</f>
        <v>1</v>
      </c>
      <c r="Q458" s="1013" cm="1">
        <f t="array" ref="Q458">INDEX($H458:$K458,0,MATCH(Q$428,$H$428:$K$428,0))*HLOOKUP(Q$427,$J$424:$R$425,2)</f>
        <v>1</v>
      </c>
      <c r="R458" s="1013" cm="1">
        <f t="array" ref="R458">INDEX($H458:$K458,0,MATCH(R$428,$H$428:$K$428,0))*HLOOKUP(R$427,$J$424:$R$425,2)</f>
        <v>0</v>
      </c>
      <c r="S458" s="1013" cm="1">
        <f t="array" ref="S458">INDEX($H458:$K458,0,MATCH(S$428,$H$428:$K$428,0))*HLOOKUP(S$427,$J$424:$R$425,2)</f>
        <v>0</v>
      </c>
      <c r="T458" s="1013" cm="1">
        <f t="array" ref="T458">INDEX($H458:$K458,0,MATCH(T$428,$H$428:$K$428,0))*HLOOKUP(T$427,$J$424:$R$425,2)</f>
        <v>1</v>
      </c>
      <c r="U458" s="1013" cm="1">
        <f t="array" ref="U458">INDEX($H458:$K458,0,MATCH(U$428,$H$428:$K$428,0))*HLOOKUP(U$427,$J$424:$R$425,2)</f>
        <v>1</v>
      </c>
      <c r="V458" s="1013" cm="1">
        <f t="array" ref="V458">INDEX($H458:$K458,0,MATCH(V$428,$H$428:$K$428,0))*HLOOKUP(V$427,$J$424:$R$425,2)</f>
        <v>0</v>
      </c>
      <c r="W458" s="1013" cm="1">
        <f t="array" ref="W458">INDEX($H458:$K458,0,MATCH(W$428,$H$428:$K$428,0))*HLOOKUP(W$427,$J$424:$R$425,2)</f>
        <v>0</v>
      </c>
      <c r="X458" s="1013" cm="1">
        <f t="array" ref="X458">INDEX($H458:$K458,0,MATCH(X$428,$H$428:$K$428,0))*HLOOKUP(X$427,$J$424:$R$425,2)</f>
        <v>1</v>
      </c>
      <c r="Y458" s="1013" cm="1">
        <f t="array" ref="Y458">INDEX($H458:$K458,0,MATCH(Y$428,$H$428:$K$428,0))*HLOOKUP(Y$427,$J$424:$R$425,2)</f>
        <v>1</v>
      </c>
      <c r="Z458" s="1013" cm="1">
        <f t="array" ref="Z458">INDEX($H458:$K458,0,MATCH(Z$428,$H$428:$K$428,0))*HLOOKUP(Z$427,$J$424:$R$425,2)</f>
        <v>0</v>
      </c>
      <c r="AA458" s="1013" cm="1">
        <f t="array" ref="AA458">INDEX($H458:$K458,0,MATCH(AA$428,$H$428:$K$428,0))*HLOOKUP(AA$427,$J$424:$R$425,2)</f>
        <v>0</v>
      </c>
      <c r="AB458" s="1013" cm="1">
        <f t="array" ref="AB458">INDEX($H458:$K458,0,MATCH(AB$428,$H$428:$K$428,0))*HLOOKUP(AB$427,$J$424:$R$425,2)</f>
        <v>1</v>
      </c>
      <c r="AC458" s="1013" cm="1">
        <f t="array" ref="AC458">INDEX($H458:$K458,0,MATCH(AC$428,$H$428:$K$428,0))*HLOOKUP(AC$427,$J$424:$R$425,2)</f>
        <v>1</v>
      </c>
      <c r="AD458" s="1013" cm="1">
        <f t="array" ref="AD458">INDEX($H458:$K458,0,MATCH(AD$428,$H$428:$K$428,0))*HLOOKUP(AD$427,$J$424:$R$425,2)</f>
        <v>0</v>
      </c>
      <c r="AE458" s="1013" cm="1">
        <f t="array" ref="AE458">INDEX($H458:$K458,0,MATCH(AE$428,$H$428:$K$428,0))*HLOOKUP(AE$427,$J$424:$R$425,2)</f>
        <v>0</v>
      </c>
      <c r="AF458" s="1013" cm="1">
        <f t="array" ref="AF458">INDEX($H458:$K458,0,MATCH(AF$428,$H$428:$K$428,0))*HLOOKUP(AF$427,$J$424:$R$425,2)</f>
        <v>1</v>
      </c>
      <c r="AG458" s="1013" cm="1">
        <f t="array" ref="AG458">INDEX($H458:$K458,0,MATCH(AG$428,$H$428:$K$428,0))*HLOOKUP(AG$427,$J$424:$R$425,2)</f>
        <v>1</v>
      </c>
      <c r="AH458" s="1013" cm="1">
        <f t="array" ref="AH458">INDEX($H458:$K458,0,MATCH(AH$428,$H$428:$K$428,0))*HLOOKUP(AH$427,$J$424:$R$425,2)</f>
        <v>0</v>
      </c>
      <c r="AI458" s="1013" cm="1">
        <f t="array" ref="AI458">INDEX($H458:$K458,0,MATCH(AI$428,$H$428:$K$428,0))*HLOOKUP(AI$427,$J$424:$R$425,2)</f>
        <v>0</v>
      </c>
      <c r="AJ458" s="1013" cm="1">
        <f t="array" ref="AJ458">INDEX($H458:$K458,0,MATCH(AJ$428,$H$428:$K$428,0))*HLOOKUP(AJ$427,$J$424:$R$425,2)</f>
        <v>1</v>
      </c>
      <c r="AK458" s="1013" cm="1">
        <f t="array" ref="AK458">INDEX($H458:$K458,0,MATCH(AK$428,$H$428:$K$428,0))*HLOOKUP(AK$427,$J$424:$R$425,2)</f>
        <v>1</v>
      </c>
      <c r="AL458" s="1013" cm="1">
        <f t="array" ref="AL458">INDEX($H458:$K458,0,MATCH(AL$428,$H$428:$K$428,0))*HLOOKUP(AL$427,$J$424:$R$425,2)</f>
        <v>0</v>
      </c>
      <c r="AM458" s="1013" cm="1">
        <f t="array" ref="AM458">INDEX($H458:$K458,0,MATCH(AM$428,$H$428:$K$428,0))*HLOOKUP(AM$427,$J$424:$R$425,2)</f>
        <v>0</v>
      </c>
      <c r="AN458" s="1013" cm="1">
        <f t="array" ref="AN458">INDEX($H458:$K458,0,MATCH(AN$428,$H$428:$K$428,0))*HLOOKUP(AN$427,$J$424:$R$425,2)</f>
        <v>1</v>
      </c>
      <c r="AO458" s="1013" cm="1">
        <f t="array" ref="AO458">INDEX($H458:$K458,0,MATCH(AO$428,$H$428:$K$428,0))*HLOOKUP(AO$427,$J$424:$R$425,2)</f>
        <v>1</v>
      </c>
      <c r="AP458" s="1013" cm="1">
        <f t="array" ref="AP458">INDEX($H458:$K458,0,MATCH(AP$428,$H$428:$K$428,0))*HLOOKUP(AP$427,$J$424:$R$425,2)</f>
        <v>0</v>
      </c>
      <c r="AQ458" s="1013" cm="1">
        <f t="array" ref="AQ458">INDEX($H458:$K458,0,MATCH(AQ$428,$H$428:$K$428,0))*HLOOKUP(AQ$427,$J$424:$R$425,2)</f>
        <v>0</v>
      </c>
      <c r="AR458" s="1013" cm="1">
        <f t="array" ref="AR458">INDEX($H458:$K458,0,MATCH(AR$428,$H$428:$K$428,0))*HLOOKUP(AR$427,$J$424:$R$425,2)</f>
        <v>1</v>
      </c>
      <c r="AS458" s="1013" cm="1">
        <f t="array" ref="AS458">INDEX($H458:$K458,0,MATCH(AS$428,$H$428:$K$428,0))*HLOOKUP(AS$427,$J$424:$R$425,2)</f>
        <v>1</v>
      </c>
      <c r="AT458" s="1013" cm="1">
        <f t="array" ref="AT458">INDEX($H458:$K458,0,MATCH(AT$428,$H$428:$K$428,0))*HLOOKUP(AT$427,$J$424:$R$425,2)</f>
        <v>0</v>
      </c>
      <c r="AU458" s="1013" cm="1">
        <f t="array" ref="AU458">INDEX($H458:$K458,0,MATCH(AU$428,$H$428:$K$428,0))*HLOOKUP(AU$427,$J$424:$R$425,2)</f>
        <v>0</v>
      </c>
      <c r="AV458" s="305"/>
      <c r="AW458" s="305"/>
      <c r="AX458" s="237"/>
      <c r="AY458" s="691"/>
      <c r="AZ458" s="691"/>
      <c r="BA458" s="691"/>
      <c r="BB458" s="688"/>
      <c r="BC458" s="688"/>
      <c r="BD458" s="688"/>
      <c r="BE458" s="688"/>
      <c r="BF458" s="688"/>
      <c r="BG458" s="688"/>
      <c r="BH458" s="688"/>
      <c r="BI458" s="688"/>
      <c r="BJ458" s="688"/>
      <c r="BK458" s="688"/>
      <c r="BL458" s="688"/>
      <c r="BM458" s="688"/>
      <c r="BN458" s="688"/>
      <c r="BO458" s="688"/>
      <c r="BP458" s="688"/>
      <c r="BQ458" s="688"/>
      <c r="BR458" s="688"/>
      <c r="BS458" s="688"/>
      <c r="BT458" s="688"/>
      <c r="BU458" s="688"/>
      <c r="BV458" s="688"/>
      <c r="BW458" s="688"/>
      <c r="BX458" s="688"/>
      <c r="BY458" s="688"/>
      <c r="BZ458" s="688"/>
      <c r="CA458" s="688"/>
      <c r="CB458" s="688"/>
      <c r="CC458" s="688"/>
      <c r="CD458" s="688"/>
      <c r="CE458" s="688"/>
      <c r="CF458" s="688"/>
      <c r="CG458" s="688"/>
      <c r="CH458" s="688"/>
      <c r="CI458" s="688"/>
      <c r="CJ458" s="688"/>
      <c r="CK458" s="688"/>
      <c r="CL458" s="688"/>
      <c r="CM458" s="688"/>
    </row>
    <row r="459" spans="1:91" s="76" customFormat="1" ht="15" outlineLevel="1" x14ac:dyDescent="0.25">
      <c r="A459" s="227"/>
      <c r="B459" s="228"/>
      <c r="C459" s="238"/>
      <c r="D459" s="238"/>
      <c r="E459" s="238"/>
      <c r="F459" s="246"/>
      <c r="G459" s="705" t="str">
        <f t="shared" si="71"/>
        <v>AYWAAa</v>
      </c>
      <c r="H459" s="350">
        <f t="shared" ref="H459:K459" si="82">IF(H419&gt;0,1,0)</f>
        <v>0</v>
      </c>
      <c r="I459" s="350">
        <f t="shared" si="82"/>
        <v>0</v>
      </c>
      <c r="J459" s="350">
        <f t="shared" si="82"/>
        <v>0</v>
      </c>
      <c r="K459" s="350">
        <f t="shared" si="82"/>
        <v>0</v>
      </c>
      <c r="L459" s="1013" cm="1">
        <f t="array" ref="L459">INDEX($H459:$K459,0,MATCH(L$428,$H$428:$K$428,0))*HLOOKUP(L$427,$J$424:$R$425,2)</f>
        <v>0</v>
      </c>
      <c r="M459" s="1013" cm="1">
        <f t="array" ref="M459">INDEX($H459:$K459,0,MATCH(M$428,$H$428:$K$428,0))*HLOOKUP(M$427,$J$424:$R$425,2)</f>
        <v>0</v>
      </c>
      <c r="N459" s="1013" cm="1">
        <f t="array" ref="N459">INDEX($H459:$K459,0,MATCH(N$428,$H$428:$K$428,0))*HLOOKUP(N$427,$J$424:$R$425,2)</f>
        <v>0</v>
      </c>
      <c r="O459" s="1013" cm="1">
        <f t="array" ref="O459">INDEX($H459:$K459,0,MATCH(O$428,$H$428:$K$428,0))*HLOOKUP(O$427,$J$424:$R$425,2)</f>
        <v>0</v>
      </c>
      <c r="P459" s="1013" cm="1">
        <f t="array" ref="P459">INDEX($H459:$K459,0,MATCH(P$428,$H$428:$K$428,0))*HLOOKUP(P$427,$J$424:$R$425,2)</f>
        <v>0</v>
      </c>
      <c r="Q459" s="1013" cm="1">
        <f t="array" ref="Q459">INDEX($H459:$K459,0,MATCH(Q$428,$H$428:$K$428,0))*HLOOKUP(Q$427,$J$424:$R$425,2)</f>
        <v>0</v>
      </c>
      <c r="R459" s="1013" cm="1">
        <f t="array" ref="R459">INDEX($H459:$K459,0,MATCH(R$428,$H$428:$K$428,0))*HLOOKUP(R$427,$J$424:$R$425,2)</f>
        <v>0</v>
      </c>
      <c r="S459" s="1013" cm="1">
        <f t="array" ref="S459">INDEX($H459:$K459,0,MATCH(S$428,$H$428:$K$428,0))*HLOOKUP(S$427,$J$424:$R$425,2)</f>
        <v>0</v>
      </c>
      <c r="T459" s="1013" cm="1">
        <f t="array" ref="T459">INDEX($H459:$K459,0,MATCH(T$428,$H$428:$K$428,0))*HLOOKUP(T$427,$J$424:$R$425,2)</f>
        <v>0</v>
      </c>
      <c r="U459" s="1013" cm="1">
        <f t="array" ref="U459">INDEX($H459:$K459,0,MATCH(U$428,$H$428:$K$428,0))*HLOOKUP(U$427,$J$424:$R$425,2)</f>
        <v>0</v>
      </c>
      <c r="V459" s="1013" cm="1">
        <f t="array" ref="V459">INDEX($H459:$K459,0,MATCH(V$428,$H$428:$K$428,0))*HLOOKUP(V$427,$J$424:$R$425,2)</f>
        <v>0</v>
      </c>
      <c r="W459" s="1013" cm="1">
        <f t="array" ref="W459">INDEX($H459:$K459,0,MATCH(W$428,$H$428:$K$428,0))*HLOOKUP(W$427,$J$424:$R$425,2)</f>
        <v>0</v>
      </c>
      <c r="X459" s="1013" cm="1">
        <f t="array" ref="X459">INDEX($H459:$K459,0,MATCH(X$428,$H$428:$K$428,0))*HLOOKUP(X$427,$J$424:$R$425,2)</f>
        <v>0</v>
      </c>
      <c r="Y459" s="1013" cm="1">
        <f t="array" ref="Y459">INDEX($H459:$K459,0,MATCH(Y$428,$H$428:$K$428,0))*HLOOKUP(Y$427,$J$424:$R$425,2)</f>
        <v>0</v>
      </c>
      <c r="Z459" s="1013" cm="1">
        <f t="array" ref="Z459">INDEX($H459:$K459,0,MATCH(Z$428,$H$428:$K$428,0))*HLOOKUP(Z$427,$J$424:$R$425,2)</f>
        <v>0</v>
      </c>
      <c r="AA459" s="1013" cm="1">
        <f t="array" ref="AA459">INDEX($H459:$K459,0,MATCH(AA$428,$H$428:$K$428,0))*HLOOKUP(AA$427,$J$424:$R$425,2)</f>
        <v>0</v>
      </c>
      <c r="AB459" s="1013" cm="1">
        <f t="array" ref="AB459">INDEX($H459:$K459,0,MATCH(AB$428,$H$428:$K$428,0))*HLOOKUP(AB$427,$J$424:$R$425,2)</f>
        <v>0</v>
      </c>
      <c r="AC459" s="1013" cm="1">
        <f t="array" ref="AC459">INDEX($H459:$K459,0,MATCH(AC$428,$H$428:$K$428,0))*HLOOKUP(AC$427,$J$424:$R$425,2)</f>
        <v>0</v>
      </c>
      <c r="AD459" s="1013" cm="1">
        <f t="array" ref="AD459">INDEX($H459:$K459,0,MATCH(AD$428,$H$428:$K$428,0))*HLOOKUP(AD$427,$J$424:$R$425,2)</f>
        <v>0</v>
      </c>
      <c r="AE459" s="1013" cm="1">
        <f t="array" ref="AE459">INDEX($H459:$K459,0,MATCH(AE$428,$H$428:$K$428,0))*HLOOKUP(AE$427,$J$424:$R$425,2)</f>
        <v>0</v>
      </c>
      <c r="AF459" s="1013" cm="1">
        <f t="array" ref="AF459">INDEX($H459:$K459,0,MATCH(AF$428,$H$428:$K$428,0))*HLOOKUP(AF$427,$J$424:$R$425,2)</f>
        <v>0</v>
      </c>
      <c r="AG459" s="1013" cm="1">
        <f t="array" ref="AG459">INDEX($H459:$K459,0,MATCH(AG$428,$H$428:$K$428,0))*HLOOKUP(AG$427,$J$424:$R$425,2)</f>
        <v>0</v>
      </c>
      <c r="AH459" s="1013" cm="1">
        <f t="array" ref="AH459">INDEX($H459:$K459,0,MATCH(AH$428,$H$428:$K$428,0))*HLOOKUP(AH$427,$J$424:$R$425,2)</f>
        <v>0</v>
      </c>
      <c r="AI459" s="1013" cm="1">
        <f t="array" ref="AI459">INDEX($H459:$K459,0,MATCH(AI$428,$H$428:$K$428,0))*HLOOKUP(AI$427,$J$424:$R$425,2)</f>
        <v>0</v>
      </c>
      <c r="AJ459" s="1013" cm="1">
        <f t="array" ref="AJ459">INDEX($H459:$K459,0,MATCH(AJ$428,$H$428:$K$428,0))*HLOOKUP(AJ$427,$J$424:$R$425,2)</f>
        <v>0</v>
      </c>
      <c r="AK459" s="1013" cm="1">
        <f t="array" ref="AK459">INDEX($H459:$K459,0,MATCH(AK$428,$H$428:$K$428,0))*HLOOKUP(AK$427,$J$424:$R$425,2)</f>
        <v>0</v>
      </c>
      <c r="AL459" s="1013" cm="1">
        <f t="array" ref="AL459">INDEX($H459:$K459,0,MATCH(AL$428,$H$428:$K$428,0))*HLOOKUP(AL$427,$J$424:$R$425,2)</f>
        <v>0</v>
      </c>
      <c r="AM459" s="1013" cm="1">
        <f t="array" ref="AM459">INDEX($H459:$K459,0,MATCH(AM$428,$H$428:$K$428,0))*HLOOKUP(AM$427,$J$424:$R$425,2)</f>
        <v>0</v>
      </c>
      <c r="AN459" s="1013" cm="1">
        <f t="array" ref="AN459">INDEX($H459:$K459,0,MATCH(AN$428,$H$428:$K$428,0))*HLOOKUP(AN$427,$J$424:$R$425,2)</f>
        <v>0</v>
      </c>
      <c r="AO459" s="1013" cm="1">
        <f t="array" ref="AO459">INDEX($H459:$K459,0,MATCH(AO$428,$H$428:$K$428,0))*HLOOKUP(AO$427,$J$424:$R$425,2)</f>
        <v>0</v>
      </c>
      <c r="AP459" s="1013" cm="1">
        <f t="array" ref="AP459">INDEX($H459:$K459,0,MATCH(AP$428,$H$428:$K$428,0))*HLOOKUP(AP$427,$J$424:$R$425,2)</f>
        <v>0</v>
      </c>
      <c r="AQ459" s="1013" cm="1">
        <f t="array" ref="AQ459">INDEX($H459:$K459,0,MATCH(AQ$428,$H$428:$K$428,0))*HLOOKUP(AQ$427,$J$424:$R$425,2)</f>
        <v>0</v>
      </c>
      <c r="AR459" s="1013" cm="1">
        <f t="array" ref="AR459">INDEX($H459:$K459,0,MATCH(AR$428,$H$428:$K$428,0))*HLOOKUP(AR$427,$J$424:$R$425,2)</f>
        <v>0</v>
      </c>
      <c r="AS459" s="1013" cm="1">
        <f t="array" ref="AS459">INDEX($H459:$K459,0,MATCH(AS$428,$H$428:$K$428,0))*HLOOKUP(AS$427,$J$424:$R$425,2)</f>
        <v>0</v>
      </c>
      <c r="AT459" s="1013" cm="1">
        <f t="array" ref="AT459">INDEX($H459:$K459,0,MATCH(AT$428,$H$428:$K$428,0))*HLOOKUP(AT$427,$J$424:$R$425,2)</f>
        <v>0</v>
      </c>
      <c r="AU459" s="1013" cm="1">
        <f t="array" ref="AU459">INDEX($H459:$K459,0,MATCH(AU$428,$H$428:$K$428,0))*HLOOKUP(AU$427,$J$424:$R$425,2)</f>
        <v>0</v>
      </c>
      <c r="AV459" s="305"/>
      <c r="AW459" s="305"/>
      <c r="AX459" s="237"/>
      <c r="AY459" s="691"/>
      <c r="AZ459" s="691"/>
      <c r="BA459" s="691"/>
      <c r="BB459" s="688"/>
      <c r="BC459" s="688"/>
      <c r="BD459" s="688"/>
      <c r="BE459" s="688"/>
      <c r="BF459" s="688"/>
      <c r="BG459" s="688"/>
      <c r="BH459" s="688"/>
      <c r="BI459" s="688"/>
      <c r="BJ459" s="688"/>
      <c r="BK459" s="688"/>
      <c r="BL459" s="688"/>
      <c r="BM459" s="688"/>
      <c r="BN459" s="688"/>
      <c r="BO459" s="688"/>
      <c r="BP459" s="688"/>
      <c r="BQ459" s="688"/>
      <c r="BR459" s="688"/>
      <c r="BS459" s="688"/>
      <c r="BT459" s="688"/>
      <c r="BU459" s="688"/>
      <c r="BV459" s="688"/>
      <c r="BW459" s="688"/>
      <c r="BX459" s="688"/>
      <c r="BY459" s="688"/>
      <c r="BZ459" s="688"/>
      <c r="CA459" s="688"/>
      <c r="CB459" s="688"/>
      <c r="CC459" s="688"/>
      <c r="CD459" s="688"/>
      <c r="CE459" s="688"/>
      <c r="CF459" s="688"/>
      <c r="CG459" s="688"/>
      <c r="CH459" s="688"/>
      <c r="CI459" s="688"/>
      <c r="CJ459" s="688"/>
      <c r="CK459" s="688"/>
      <c r="CL459" s="688"/>
      <c r="CM459" s="688"/>
    </row>
    <row r="460" spans="1:91" s="76" customFormat="1" ht="15" outlineLevel="1" x14ac:dyDescent="0.25">
      <c r="A460" s="227"/>
      <c r="B460" s="228"/>
      <c r="C460" s="238"/>
      <c r="D460" s="238"/>
      <c r="E460" s="238"/>
      <c r="F460" s="246"/>
      <c r="G460" s="705" t="str">
        <f t="shared" si="71"/>
        <v>AANWAa</v>
      </c>
      <c r="H460" s="350">
        <f t="shared" ref="H460:K460" si="83">IF(H420&gt;0,1,0)</f>
        <v>0</v>
      </c>
      <c r="I460" s="350">
        <f t="shared" si="83"/>
        <v>0</v>
      </c>
      <c r="J460" s="350">
        <f t="shared" si="83"/>
        <v>0</v>
      </c>
      <c r="K460" s="350">
        <f t="shared" si="83"/>
        <v>0</v>
      </c>
      <c r="L460" s="1013" cm="1">
        <f t="array" ref="L460">INDEX($H460:$K460,0,MATCH(L$428,$H$428:$K$428,0))*HLOOKUP(L$427,$J$424:$R$425,2)</f>
        <v>0</v>
      </c>
      <c r="M460" s="1013" cm="1">
        <f t="array" ref="M460">INDEX($H460:$K460,0,MATCH(M$428,$H$428:$K$428,0))*HLOOKUP(M$427,$J$424:$R$425,2)</f>
        <v>0</v>
      </c>
      <c r="N460" s="1013" cm="1">
        <f t="array" ref="N460">INDEX($H460:$K460,0,MATCH(N$428,$H$428:$K$428,0))*HLOOKUP(N$427,$J$424:$R$425,2)</f>
        <v>0</v>
      </c>
      <c r="O460" s="1013" cm="1">
        <f t="array" ref="O460">INDEX($H460:$K460,0,MATCH(O$428,$H$428:$K$428,0))*HLOOKUP(O$427,$J$424:$R$425,2)</f>
        <v>0</v>
      </c>
      <c r="P460" s="1013" cm="1">
        <f t="array" ref="P460">INDEX($H460:$K460,0,MATCH(P$428,$H$428:$K$428,0))*HLOOKUP(P$427,$J$424:$R$425,2)</f>
        <v>0</v>
      </c>
      <c r="Q460" s="1013" cm="1">
        <f t="array" ref="Q460">INDEX($H460:$K460,0,MATCH(Q$428,$H$428:$K$428,0))*HLOOKUP(Q$427,$J$424:$R$425,2)</f>
        <v>0</v>
      </c>
      <c r="R460" s="1013" cm="1">
        <f t="array" ref="R460">INDEX($H460:$K460,0,MATCH(R$428,$H$428:$K$428,0))*HLOOKUP(R$427,$J$424:$R$425,2)</f>
        <v>0</v>
      </c>
      <c r="S460" s="1013" cm="1">
        <f t="array" ref="S460">INDEX($H460:$K460,0,MATCH(S$428,$H$428:$K$428,0))*HLOOKUP(S$427,$J$424:$R$425,2)</f>
        <v>0</v>
      </c>
      <c r="T460" s="1013" cm="1">
        <f t="array" ref="T460">INDEX($H460:$K460,0,MATCH(T$428,$H$428:$K$428,0))*HLOOKUP(T$427,$J$424:$R$425,2)</f>
        <v>0</v>
      </c>
      <c r="U460" s="1013" cm="1">
        <f t="array" ref="U460">INDEX($H460:$K460,0,MATCH(U$428,$H$428:$K$428,0))*HLOOKUP(U$427,$J$424:$R$425,2)</f>
        <v>0</v>
      </c>
      <c r="V460" s="1013" cm="1">
        <f t="array" ref="V460">INDEX($H460:$K460,0,MATCH(V$428,$H$428:$K$428,0))*HLOOKUP(V$427,$J$424:$R$425,2)</f>
        <v>0</v>
      </c>
      <c r="W460" s="1013" cm="1">
        <f t="array" ref="W460">INDEX($H460:$K460,0,MATCH(W$428,$H$428:$K$428,0))*HLOOKUP(W$427,$J$424:$R$425,2)</f>
        <v>0</v>
      </c>
      <c r="X460" s="1013" cm="1">
        <f t="array" ref="X460">INDEX($H460:$K460,0,MATCH(X$428,$H$428:$K$428,0))*HLOOKUP(X$427,$J$424:$R$425,2)</f>
        <v>0</v>
      </c>
      <c r="Y460" s="1013" cm="1">
        <f t="array" ref="Y460">INDEX($H460:$K460,0,MATCH(Y$428,$H$428:$K$428,0))*HLOOKUP(Y$427,$J$424:$R$425,2)</f>
        <v>0</v>
      </c>
      <c r="Z460" s="1013" cm="1">
        <f t="array" ref="Z460">INDEX($H460:$K460,0,MATCH(Z$428,$H$428:$K$428,0))*HLOOKUP(Z$427,$J$424:$R$425,2)</f>
        <v>0</v>
      </c>
      <c r="AA460" s="1013" cm="1">
        <f t="array" ref="AA460">INDEX($H460:$K460,0,MATCH(AA$428,$H$428:$K$428,0))*HLOOKUP(AA$427,$J$424:$R$425,2)</f>
        <v>0</v>
      </c>
      <c r="AB460" s="1013" cm="1">
        <f t="array" ref="AB460">INDEX($H460:$K460,0,MATCH(AB$428,$H$428:$K$428,0))*HLOOKUP(AB$427,$J$424:$R$425,2)</f>
        <v>0</v>
      </c>
      <c r="AC460" s="1013" cm="1">
        <f t="array" ref="AC460">INDEX($H460:$K460,0,MATCH(AC$428,$H$428:$K$428,0))*HLOOKUP(AC$427,$J$424:$R$425,2)</f>
        <v>0</v>
      </c>
      <c r="AD460" s="1013" cm="1">
        <f t="array" ref="AD460">INDEX($H460:$K460,0,MATCH(AD$428,$H$428:$K$428,0))*HLOOKUP(AD$427,$J$424:$R$425,2)</f>
        <v>0</v>
      </c>
      <c r="AE460" s="1013" cm="1">
        <f t="array" ref="AE460">INDEX($H460:$K460,0,MATCH(AE$428,$H$428:$K$428,0))*HLOOKUP(AE$427,$J$424:$R$425,2)</f>
        <v>0</v>
      </c>
      <c r="AF460" s="1013" cm="1">
        <f t="array" ref="AF460">INDEX($H460:$K460,0,MATCH(AF$428,$H$428:$K$428,0))*HLOOKUP(AF$427,$J$424:$R$425,2)</f>
        <v>0</v>
      </c>
      <c r="AG460" s="1013" cm="1">
        <f t="array" ref="AG460">INDEX($H460:$K460,0,MATCH(AG$428,$H$428:$K$428,0))*HLOOKUP(AG$427,$J$424:$R$425,2)</f>
        <v>0</v>
      </c>
      <c r="AH460" s="1013" cm="1">
        <f t="array" ref="AH460">INDEX($H460:$K460,0,MATCH(AH$428,$H$428:$K$428,0))*HLOOKUP(AH$427,$J$424:$R$425,2)</f>
        <v>0</v>
      </c>
      <c r="AI460" s="1013" cm="1">
        <f t="array" ref="AI460">INDEX($H460:$K460,0,MATCH(AI$428,$H$428:$K$428,0))*HLOOKUP(AI$427,$J$424:$R$425,2)</f>
        <v>0</v>
      </c>
      <c r="AJ460" s="1013" cm="1">
        <f t="array" ref="AJ460">INDEX($H460:$K460,0,MATCH(AJ$428,$H$428:$K$428,0))*HLOOKUP(AJ$427,$J$424:$R$425,2)</f>
        <v>0</v>
      </c>
      <c r="AK460" s="1013" cm="1">
        <f t="array" ref="AK460">INDEX($H460:$K460,0,MATCH(AK$428,$H$428:$K$428,0))*HLOOKUP(AK$427,$J$424:$R$425,2)</f>
        <v>0</v>
      </c>
      <c r="AL460" s="1013" cm="1">
        <f t="array" ref="AL460">INDEX($H460:$K460,0,MATCH(AL$428,$H$428:$K$428,0))*HLOOKUP(AL$427,$J$424:$R$425,2)</f>
        <v>0</v>
      </c>
      <c r="AM460" s="1013" cm="1">
        <f t="array" ref="AM460">INDEX($H460:$K460,0,MATCH(AM$428,$H$428:$K$428,0))*HLOOKUP(AM$427,$J$424:$R$425,2)</f>
        <v>0</v>
      </c>
      <c r="AN460" s="1013" cm="1">
        <f t="array" ref="AN460">INDEX($H460:$K460,0,MATCH(AN$428,$H$428:$K$428,0))*HLOOKUP(AN$427,$J$424:$R$425,2)</f>
        <v>0</v>
      </c>
      <c r="AO460" s="1013" cm="1">
        <f t="array" ref="AO460">INDEX($H460:$K460,0,MATCH(AO$428,$H$428:$K$428,0))*HLOOKUP(AO$427,$J$424:$R$425,2)</f>
        <v>0</v>
      </c>
      <c r="AP460" s="1013" cm="1">
        <f t="array" ref="AP460">INDEX($H460:$K460,0,MATCH(AP$428,$H$428:$K$428,0))*HLOOKUP(AP$427,$J$424:$R$425,2)</f>
        <v>0</v>
      </c>
      <c r="AQ460" s="1013" cm="1">
        <f t="array" ref="AQ460">INDEX($H460:$K460,0,MATCH(AQ$428,$H$428:$K$428,0))*HLOOKUP(AQ$427,$J$424:$R$425,2)</f>
        <v>0</v>
      </c>
      <c r="AR460" s="1013" cm="1">
        <f t="array" ref="AR460">INDEX($H460:$K460,0,MATCH(AR$428,$H$428:$K$428,0))*HLOOKUP(AR$427,$J$424:$R$425,2)</f>
        <v>0</v>
      </c>
      <c r="AS460" s="1013" cm="1">
        <f t="array" ref="AS460">INDEX($H460:$K460,0,MATCH(AS$428,$H$428:$K$428,0))*HLOOKUP(AS$427,$J$424:$R$425,2)</f>
        <v>0</v>
      </c>
      <c r="AT460" s="1013" cm="1">
        <f t="array" ref="AT460">INDEX($H460:$K460,0,MATCH(AT$428,$H$428:$K$428,0))*HLOOKUP(AT$427,$J$424:$R$425,2)</f>
        <v>0</v>
      </c>
      <c r="AU460" s="1013" cm="1">
        <f t="array" ref="AU460">INDEX($H460:$K460,0,MATCH(AU$428,$H$428:$K$428,0))*HLOOKUP(AU$427,$J$424:$R$425,2)</f>
        <v>0</v>
      </c>
      <c r="AV460" s="305"/>
      <c r="AW460" s="305"/>
      <c r="AX460" s="237"/>
      <c r="AY460" s="691"/>
      <c r="AZ460" s="691"/>
      <c r="BA460" s="691"/>
      <c r="BB460" s="688"/>
      <c r="BC460" s="688"/>
      <c r="BD460" s="688"/>
      <c r="BE460" s="688"/>
      <c r="BF460" s="688"/>
      <c r="BG460" s="688"/>
      <c r="BH460" s="688"/>
      <c r="BI460" s="688"/>
      <c r="BJ460" s="688"/>
      <c r="BK460" s="688"/>
      <c r="BL460" s="688"/>
      <c r="BM460" s="688"/>
      <c r="BN460" s="688"/>
      <c r="BO460" s="688"/>
      <c r="BP460" s="688"/>
      <c r="BQ460" s="688"/>
      <c r="BR460" s="688"/>
      <c r="BS460" s="688"/>
      <c r="BT460" s="688"/>
      <c r="BU460" s="688"/>
      <c r="BV460" s="688"/>
      <c r="BW460" s="688"/>
      <c r="BX460" s="688"/>
      <c r="BY460" s="688"/>
      <c r="BZ460" s="688"/>
      <c r="CA460" s="688"/>
      <c r="CB460" s="688"/>
      <c r="CC460" s="688"/>
      <c r="CD460" s="688"/>
      <c r="CE460" s="688"/>
      <c r="CF460" s="688"/>
      <c r="CG460" s="688"/>
      <c r="CH460" s="688"/>
      <c r="CI460" s="688"/>
      <c r="CJ460" s="688"/>
      <c r="CK460" s="688"/>
      <c r="CL460" s="688"/>
      <c r="CM460" s="688"/>
    </row>
    <row r="461" spans="1:91" s="76" customFormat="1" ht="15" outlineLevel="1" x14ac:dyDescent="0.25">
      <c r="A461" s="227"/>
      <c r="B461" s="228"/>
      <c r="C461" s="238"/>
      <c r="D461" s="238"/>
      <c r="E461" s="238"/>
      <c r="F461" s="246"/>
      <c r="G461" s="705" t="str">
        <f t="shared" si="71"/>
        <v>AAANWa</v>
      </c>
      <c r="H461" s="350">
        <f t="shared" ref="H461:K461" si="84">IF(H421&gt;0,1,0)</f>
        <v>0</v>
      </c>
      <c r="I461" s="350">
        <f t="shared" si="84"/>
        <v>0</v>
      </c>
      <c r="J461" s="350">
        <f t="shared" si="84"/>
        <v>0</v>
      </c>
      <c r="K461" s="350">
        <f t="shared" si="84"/>
        <v>0</v>
      </c>
      <c r="L461" s="1013" cm="1">
        <f t="array" ref="L461">INDEX($H461:$K461,0,MATCH(L$428,$H$428:$K$428,0))*HLOOKUP(L$427,$J$424:$R$425,2)</f>
        <v>0</v>
      </c>
      <c r="M461" s="1013" cm="1">
        <f t="array" ref="M461">INDEX($H461:$K461,0,MATCH(M$428,$H$428:$K$428,0))*HLOOKUP(M$427,$J$424:$R$425,2)</f>
        <v>0</v>
      </c>
      <c r="N461" s="1013" cm="1">
        <f t="array" ref="N461">INDEX($H461:$K461,0,MATCH(N$428,$H$428:$K$428,0))*HLOOKUP(N$427,$J$424:$R$425,2)</f>
        <v>0</v>
      </c>
      <c r="O461" s="1013" cm="1">
        <f t="array" ref="O461">INDEX($H461:$K461,0,MATCH(O$428,$H$428:$K$428,0))*HLOOKUP(O$427,$J$424:$R$425,2)</f>
        <v>0</v>
      </c>
      <c r="P461" s="1013" cm="1">
        <f t="array" ref="P461">INDEX($H461:$K461,0,MATCH(P$428,$H$428:$K$428,0))*HLOOKUP(P$427,$J$424:$R$425,2)</f>
        <v>0</v>
      </c>
      <c r="Q461" s="1013" cm="1">
        <f t="array" ref="Q461">INDEX($H461:$K461,0,MATCH(Q$428,$H$428:$K$428,0))*HLOOKUP(Q$427,$J$424:$R$425,2)</f>
        <v>0</v>
      </c>
      <c r="R461" s="1013" cm="1">
        <f t="array" ref="R461">INDEX($H461:$K461,0,MATCH(R$428,$H$428:$K$428,0))*HLOOKUP(R$427,$J$424:$R$425,2)</f>
        <v>0</v>
      </c>
      <c r="S461" s="1013" cm="1">
        <f t="array" ref="S461">INDEX($H461:$K461,0,MATCH(S$428,$H$428:$K$428,0))*HLOOKUP(S$427,$J$424:$R$425,2)</f>
        <v>0</v>
      </c>
      <c r="T461" s="1013" cm="1">
        <f t="array" ref="T461">INDEX($H461:$K461,0,MATCH(T$428,$H$428:$K$428,0))*HLOOKUP(T$427,$J$424:$R$425,2)</f>
        <v>0</v>
      </c>
      <c r="U461" s="1013" cm="1">
        <f t="array" ref="U461">INDEX($H461:$K461,0,MATCH(U$428,$H$428:$K$428,0))*HLOOKUP(U$427,$J$424:$R$425,2)</f>
        <v>0</v>
      </c>
      <c r="V461" s="1013" cm="1">
        <f t="array" ref="V461">INDEX($H461:$K461,0,MATCH(V$428,$H$428:$K$428,0))*HLOOKUP(V$427,$J$424:$R$425,2)</f>
        <v>0</v>
      </c>
      <c r="W461" s="1013" cm="1">
        <f t="array" ref="W461">INDEX($H461:$K461,0,MATCH(W$428,$H$428:$K$428,0))*HLOOKUP(W$427,$J$424:$R$425,2)</f>
        <v>0</v>
      </c>
      <c r="X461" s="1013" cm="1">
        <f t="array" ref="X461">INDEX($H461:$K461,0,MATCH(X$428,$H$428:$K$428,0))*HLOOKUP(X$427,$J$424:$R$425,2)</f>
        <v>0</v>
      </c>
      <c r="Y461" s="1013" cm="1">
        <f t="array" ref="Y461">INDEX($H461:$K461,0,MATCH(Y$428,$H$428:$K$428,0))*HLOOKUP(Y$427,$J$424:$R$425,2)</f>
        <v>0</v>
      </c>
      <c r="Z461" s="1013" cm="1">
        <f t="array" ref="Z461">INDEX($H461:$K461,0,MATCH(Z$428,$H$428:$K$428,0))*HLOOKUP(Z$427,$J$424:$R$425,2)</f>
        <v>0</v>
      </c>
      <c r="AA461" s="1013" cm="1">
        <f t="array" ref="AA461">INDEX($H461:$K461,0,MATCH(AA$428,$H$428:$K$428,0))*HLOOKUP(AA$427,$J$424:$R$425,2)</f>
        <v>0</v>
      </c>
      <c r="AB461" s="1013" cm="1">
        <f t="array" ref="AB461">INDEX($H461:$K461,0,MATCH(AB$428,$H$428:$K$428,0))*HLOOKUP(AB$427,$J$424:$R$425,2)</f>
        <v>0</v>
      </c>
      <c r="AC461" s="1013" cm="1">
        <f t="array" ref="AC461">INDEX($H461:$K461,0,MATCH(AC$428,$H$428:$K$428,0))*HLOOKUP(AC$427,$J$424:$R$425,2)</f>
        <v>0</v>
      </c>
      <c r="AD461" s="1013" cm="1">
        <f t="array" ref="AD461">INDEX($H461:$K461,0,MATCH(AD$428,$H$428:$K$428,0))*HLOOKUP(AD$427,$J$424:$R$425,2)</f>
        <v>0</v>
      </c>
      <c r="AE461" s="1013" cm="1">
        <f t="array" ref="AE461">INDEX($H461:$K461,0,MATCH(AE$428,$H$428:$K$428,0))*HLOOKUP(AE$427,$J$424:$R$425,2)</f>
        <v>0</v>
      </c>
      <c r="AF461" s="1013" cm="1">
        <f t="array" ref="AF461">INDEX($H461:$K461,0,MATCH(AF$428,$H$428:$K$428,0))*HLOOKUP(AF$427,$J$424:$R$425,2)</f>
        <v>0</v>
      </c>
      <c r="AG461" s="1013" cm="1">
        <f t="array" ref="AG461">INDEX($H461:$K461,0,MATCH(AG$428,$H$428:$K$428,0))*HLOOKUP(AG$427,$J$424:$R$425,2)</f>
        <v>0</v>
      </c>
      <c r="AH461" s="1013" cm="1">
        <f t="array" ref="AH461">INDEX($H461:$K461,0,MATCH(AH$428,$H$428:$K$428,0))*HLOOKUP(AH$427,$J$424:$R$425,2)</f>
        <v>0</v>
      </c>
      <c r="AI461" s="1013" cm="1">
        <f t="array" ref="AI461">INDEX($H461:$K461,0,MATCH(AI$428,$H$428:$K$428,0))*HLOOKUP(AI$427,$J$424:$R$425,2)</f>
        <v>0</v>
      </c>
      <c r="AJ461" s="1013" cm="1">
        <f t="array" ref="AJ461">INDEX($H461:$K461,0,MATCH(AJ$428,$H$428:$K$428,0))*HLOOKUP(AJ$427,$J$424:$R$425,2)</f>
        <v>0</v>
      </c>
      <c r="AK461" s="1013" cm="1">
        <f t="array" ref="AK461">INDEX($H461:$K461,0,MATCH(AK$428,$H$428:$K$428,0))*HLOOKUP(AK$427,$J$424:$R$425,2)</f>
        <v>0</v>
      </c>
      <c r="AL461" s="1013" cm="1">
        <f t="array" ref="AL461">INDEX($H461:$K461,0,MATCH(AL$428,$H$428:$K$428,0))*HLOOKUP(AL$427,$J$424:$R$425,2)</f>
        <v>0</v>
      </c>
      <c r="AM461" s="1013" cm="1">
        <f t="array" ref="AM461">INDEX($H461:$K461,0,MATCH(AM$428,$H$428:$K$428,0))*HLOOKUP(AM$427,$J$424:$R$425,2)</f>
        <v>0</v>
      </c>
      <c r="AN461" s="1013" cm="1">
        <f t="array" ref="AN461">INDEX($H461:$K461,0,MATCH(AN$428,$H$428:$K$428,0))*HLOOKUP(AN$427,$J$424:$R$425,2)</f>
        <v>0</v>
      </c>
      <c r="AO461" s="1013" cm="1">
        <f t="array" ref="AO461">INDEX($H461:$K461,0,MATCH(AO$428,$H$428:$K$428,0))*HLOOKUP(AO$427,$J$424:$R$425,2)</f>
        <v>0</v>
      </c>
      <c r="AP461" s="1013" cm="1">
        <f t="array" ref="AP461">INDEX($H461:$K461,0,MATCH(AP$428,$H$428:$K$428,0))*HLOOKUP(AP$427,$J$424:$R$425,2)</f>
        <v>0</v>
      </c>
      <c r="AQ461" s="1013" cm="1">
        <f t="array" ref="AQ461">INDEX($H461:$K461,0,MATCH(AQ$428,$H$428:$K$428,0))*HLOOKUP(AQ$427,$J$424:$R$425,2)</f>
        <v>0</v>
      </c>
      <c r="AR461" s="1013" cm="1">
        <f t="array" ref="AR461">INDEX($H461:$K461,0,MATCH(AR$428,$H$428:$K$428,0))*HLOOKUP(AR$427,$J$424:$R$425,2)</f>
        <v>0</v>
      </c>
      <c r="AS461" s="1013" cm="1">
        <f t="array" ref="AS461">INDEX($H461:$K461,0,MATCH(AS$428,$H$428:$K$428,0))*HLOOKUP(AS$427,$J$424:$R$425,2)</f>
        <v>0</v>
      </c>
      <c r="AT461" s="1013" cm="1">
        <f t="array" ref="AT461">INDEX($H461:$K461,0,MATCH(AT$428,$H$428:$K$428,0))*HLOOKUP(AT$427,$J$424:$R$425,2)</f>
        <v>0</v>
      </c>
      <c r="AU461" s="1013" cm="1">
        <f t="array" ref="AU461">INDEX($H461:$K461,0,MATCH(AU$428,$H$428:$K$428,0))*HLOOKUP(AU$427,$J$424:$R$425,2)</f>
        <v>0</v>
      </c>
      <c r="AV461" s="305"/>
      <c r="AW461" s="305"/>
      <c r="AX461" s="237"/>
      <c r="AY461" s="691"/>
      <c r="AZ461" s="691"/>
      <c r="BA461" s="691"/>
      <c r="BB461" s="688"/>
      <c r="BC461" s="688"/>
      <c r="BD461" s="688"/>
      <c r="BE461" s="688"/>
      <c r="BF461" s="688"/>
      <c r="BG461" s="688"/>
      <c r="BH461" s="688"/>
      <c r="BI461" s="688"/>
      <c r="BJ461" s="688"/>
      <c r="BK461" s="688"/>
      <c r="BL461" s="688"/>
      <c r="BM461" s="688"/>
      <c r="BN461" s="688"/>
      <c r="BO461" s="688"/>
      <c r="BP461" s="688"/>
      <c r="BQ461" s="688"/>
      <c r="BR461" s="688"/>
      <c r="BS461" s="688"/>
      <c r="BT461" s="688"/>
      <c r="BU461" s="688"/>
      <c r="BV461" s="688"/>
      <c r="BW461" s="688"/>
      <c r="BX461" s="688"/>
      <c r="BY461" s="688"/>
      <c r="BZ461" s="688"/>
      <c r="CA461" s="688"/>
      <c r="CB461" s="688"/>
      <c r="CC461" s="688"/>
      <c r="CD461" s="688"/>
      <c r="CE461" s="688"/>
      <c r="CF461" s="688"/>
      <c r="CG461" s="688"/>
      <c r="CH461" s="688"/>
      <c r="CI461" s="688"/>
      <c r="CJ461" s="688"/>
      <c r="CK461" s="688"/>
      <c r="CL461" s="688"/>
      <c r="CM461" s="688"/>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1"/>
      <c r="AZ462" s="691"/>
      <c r="BA462" s="691"/>
      <c r="BB462" s="688"/>
      <c r="BC462" s="688"/>
      <c r="BD462" s="688"/>
      <c r="BE462" s="688"/>
      <c r="BF462" s="688"/>
      <c r="BG462" s="688"/>
      <c r="BH462" s="688"/>
      <c r="BI462" s="688"/>
      <c r="BJ462" s="688"/>
      <c r="BK462" s="688"/>
      <c r="BL462" s="688"/>
      <c r="BM462" s="688"/>
      <c r="BN462" s="688"/>
      <c r="BO462" s="688"/>
      <c r="BP462" s="688"/>
      <c r="BQ462" s="688"/>
      <c r="BR462" s="688"/>
      <c r="BS462" s="688"/>
      <c r="BT462" s="688"/>
      <c r="BU462" s="688"/>
      <c r="BV462" s="688"/>
      <c r="BW462" s="688"/>
      <c r="BX462" s="688"/>
      <c r="BY462" s="688"/>
      <c r="BZ462" s="688"/>
      <c r="CA462" s="688"/>
      <c r="CB462" s="688"/>
      <c r="CC462" s="688"/>
      <c r="CD462" s="688"/>
      <c r="CE462" s="688"/>
      <c r="CF462" s="688"/>
      <c r="CG462" s="688"/>
      <c r="CH462" s="688"/>
      <c r="CI462" s="688"/>
      <c r="CJ462" s="688"/>
      <c r="CK462" s="688"/>
      <c r="CL462" s="688"/>
      <c r="CM462" s="688"/>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1"/>
      <c r="AZ463" s="691"/>
      <c r="BA463" s="691"/>
      <c r="BB463" s="688"/>
      <c r="BC463" s="688"/>
      <c r="BD463" s="688"/>
      <c r="BE463" s="688"/>
      <c r="BF463" s="688"/>
      <c r="BG463" s="688"/>
      <c r="BH463" s="688"/>
      <c r="BI463" s="688"/>
      <c r="BJ463" s="688"/>
      <c r="BK463" s="688"/>
      <c r="BL463" s="688"/>
      <c r="BM463" s="688"/>
      <c r="BN463" s="688"/>
      <c r="BO463" s="688"/>
      <c r="BP463" s="688"/>
      <c r="BQ463" s="688"/>
      <c r="BR463" s="688"/>
      <c r="BS463" s="688"/>
      <c r="BT463" s="688"/>
      <c r="BU463" s="688"/>
      <c r="BV463" s="688"/>
      <c r="BW463" s="688"/>
      <c r="BX463" s="688"/>
      <c r="BY463" s="688"/>
      <c r="BZ463" s="688"/>
      <c r="CA463" s="688"/>
      <c r="CB463" s="688"/>
      <c r="CC463" s="688"/>
      <c r="CD463" s="688"/>
      <c r="CE463" s="688"/>
      <c r="CF463" s="688"/>
      <c r="CG463" s="688"/>
      <c r="CH463" s="688"/>
      <c r="CI463" s="688"/>
      <c r="CJ463" s="688"/>
      <c r="CK463" s="688"/>
      <c r="CL463" s="688"/>
      <c r="CM463" s="688"/>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1"/>
      <c r="AZ464" s="691"/>
      <c r="BA464" s="691"/>
      <c r="BB464" s="688"/>
      <c r="BC464" s="688"/>
      <c r="BD464" s="688"/>
      <c r="BE464" s="688"/>
      <c r="BF464" s="688"/>
      <c r="BG464" s="688"/>
      <c r="BH464" s="688"/>
      <c r="BI464" s="688"/>
      <c r="BJ464" s="688"/>
      <c r="BK464" s="688"/>
      <c r="BL464" s="688"/>
      <c r="BM464" s="688"/>
      <c r="BN464" s="688"/>
      <c r="BO464" s="688"/>
      <c r="BP464" s="688"/>
      <c r="BQ464" s="688"/>
      <c r="BR464" s="688"/>
      <c r="BS464" s="688"/>
      <c r="BT464" s="688"/>
      <c r="BU464" s="688"/>
      <c r="BV464" s="688"/>
      <c r="BW464" s="688"/>
      <c r="BX464" s="688"/>
      <c r="BY464" s="688"/>
      <c r="BZ464" s="688"/>
      <c r="CA464" s="688"/>
      <c r="CB464" s="688"/>
      <c r="CC464" s="688"/>
      <c r="CD464" s="688"/>
      <c r="CE464" s="688"/>
      <c r="CF464" s="688"/>
      <c r="CG464" s="688"/>
      <c r="CH464" s="688"/>
      <c r="CI464" s="688"/>
      <c r="CJ464" s="688"/>
      <c r="CK464" s="688"/>
      <c r="CL464" s="688"/>
      <c r="CM464" s="688"/>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1"/>
      <c r="AZ465" s="691"/>
      <c r="BA465" s="691"/>
      <c r="BB465" s="688"/>
      <c r="BC465" s="688"/>
      <c r="BD465" s="688"/>
      <c r="BE465" s="688"/>
      <c r="BF465" s="688"/>
      <c r="BG465" s="688"/>
      <c r="BH465" s="688"/>
      <c r="BI465" s="688"/>
      <c r="BJ465" s="688"/>
      <c r="BK465" s="688"/>
      <c r="BL465" s="688"/>
      <c r="BM465" s="688"/>
      <c r="BN465" s="688"/>
      <c r="BO465" s="688"/>
      <c r="BP465" s="688"/>
      <c r="BQ465" s="688"/>
      <c r="BR465" s="688"/>
      <c r="BS465" s="688"/>
      <c r="BT465" s="688"/>
      <c r="BU465" s="688"/>
      <c r="BV465" s="688"/>
      <c r="BW465" s="688"/>
      <c r="BX465" s="688"/>
      <c r="BY465" s="688"/>
      <c r="BZ465" s="688"/>
      <c r="CA465" s="688"/>
      <c r="CB465" s="688"/>
      <c r="CC465" s="688"/>
      <c r="CD465" s="688"/>
      <c r="CE465" s="688"/>
      <c r="CF465" s="688"/>
      <c r="CG465" s="688"/>
      <c r="CH465" s="688"/>
      <c r="CI465" s="688"/>
      <c r="CJ465" s="688"/>
      <c r="CK465" s="688"/>
      <c r="CL465" s="688"/>
      <c r="CM465" s="688"/>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1"/>
      <c r="O473" s="741"/>
      <c r="P473" s="741"/>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1"/>
      <c r="O474" s="741"/>
      <c r="P474" s="741"/>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918</v>
      </c>
      <c r="P476" s="244" t="s">
        <v>919</v>
      </c>
      <c r="Q476" s="244" t="s">
        <v>920</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1"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88" customFormat="1" ht="15" outlineLevel="1" x14ac:dyDescent="0.25">
      <c r="A478" s="692"/>
      <c r="B478" s="689"/>
      <c r="C478" s="701"/>
      <c r="D478" s="701"/>
      <c r="E478" s="701"/>
      <c r="F478" s="705"/>
      <c r="H478" s="706"/>
      <c r="I478" s="911" t="str">
        <f>General!H18</f>
        <v>bd</v>
      </c>
      <c r="J478" s="355">
        <v>0</v>
      </c>
      <c r="K478" s="355">
        <v>0.76</v>
      </c>
      <c r="L478" s="355">
        <v>1</v>
      </c>
      <c r="M478" s="355">
        <v>0.89</v>
      </c>
      <c r="N478" s="355">
        <v>0.97</v>
      </c>
      <c r="O478" s="355">
        <v>1.01</v>
      </c>
      <c r="P478" s="355">
        <v>0.94</v>
      </c>
      <c r="Q478" s="355">
        <v>0.97</v>
      </c>
      <c r="R478" s="63"/>
      <c r="S478" s="63"/>
      <c r="T478" s="63"/>
      <c r="U478" s="63"/>
      <c r="V478" s="61"/>
      <c r="W478" s="696"/>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c r="BM478" s="691"/>
      <c r="BN478" s="691"/>
      <c r="BO478" s="691"/>
      <c r="BP478" s="691"/>
    </row>
    <row r="479" spans="1:91" s="688" customFormat="1" ht="15" outlineLevel="1" x14ac:dyDescent="0.25">
      <c r="A479" s="692"/>
      <c r="B479" s="689"/>
      <c r="C479" s="701"/>
      <c r="D479" s="701"/>
      <c r="E479" s="701"/>
      <c r="F479" s="705"/>
      <c r="H479" s="706"/>
      <c r="I479" s="911" t="str">
        <f>General!H19</f>
        <v>f</v>
      </c>
      <c r="J479" s="355">
        <v>0</v>
      </c>
      <c r="K479" s="355">
        <v>0</v>
      </c>
      <c r="L479" s="355">
        <v>0</v>
      </c>
      <c r="M479" s="355">
        <v>0.86</v>
      </c>
      <c r="N479" s="355">
        <v>0.79</v>
      </c>
      <c r="O479" s="355">
        <v>1</v>
      </c>
      <c r="P479" s="355">
        <v>0.86</v>
      </c>
      <c r="Q479" s="355">
        <v>0.71</v>
      </c>
      <c r="R479" s="63"/>
      <c r="S479" s="63"/>
      <c r="T479" s="63"/>
      <c r="U479" s="63"/>
      <c r="V479" s="61"/>
      <c r="W479" s="696"/>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c r="BM479" s="691"/>
      <c r="BN479" s="691"/>
      <c r="BO479" s="691"/>
      <c r="BP479" s="691"/>
    </row>
    <row r="480" spans="1:91" ht="15" outlineLevel="1" x14ac:dyDescent="0.25">
      <c r="A480" s="6"/>
      <c r="B480" s="7"/>
      <c r="C480" s="18"/>
      <c r="D480" s="18"/>
      <c r="E480" s="18"/>
      <c r="F480" s="27"/>
      <c r="H480" s="28"/>
      <c r="I480" s="911"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88" customFormat="1" ht="12" customHeight="1" outlineLevel="1" x14ac:dyDescent="0.25">
      <c r="A481" s="692"/>
      <c r="B481" s="689"/>
      <c r="C481" s="701"/>
      <c r="D481" s="701"/>
      <c r="E481" s="701"/>
      <c r="F481" s="705"/>
      <c r="H481" s="706"/>
      <c r="I481" s="911" t="str">
        <f>General!H21</f>
        <v>i</v>
      </c>
      <c r="J481" s="356">
        <v>0</v>
      </c>
      <c r="K481" s="356">
        <v>0</v>
      </c>
      <c r="L481" s="356">
        <v>0</v>
      </c>
      <c r="M481" s="356">
        <v>0</v>
      </c>
      <c r="N481" s="356">
        <v>0</v>
      </c>
      <c r="O481" s="356">
        <v>0</v>
      </c>
      <c r="P481" s="356">
        <v>0</v>
      </c>
      <c r="Q481" s="356">
        <v>0</v>
      </c>
      <c r="R481" s="60"/>
      <c r="S481" s="60"/>
      <c r="T481" s="60"/>
      <c r="U481" s="60"/>
      <c r="V481" s="61"/>
      <c r="W481" s="696"/>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c r="BM481" s="691"/>
      <c r="BN481" s="691"/>
      <c r="BO481" s="691"/>
      <c r="BP481" s="691"/>
    </row>
    <row r="482" spans="1:68" ht="12" customHeight="1" outlineLevel="1" x14ac:dyDescent="0.25">
      <c r="A482" s="6"/>
      <c r="B482" s="7"/>
      <c r="C482" s="18"/>
      <c r="D482" s="18"/>
      <c r="E482" s="18"/>
      <c r="F482" s="27"/>
      <c r="H482" s="28"/>
      <c r="I482" s="911"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1"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88" customFormat="1" ht="12" customHeight="1" outlineLevel="1" x14ac:dyDescent="0.25">
      <c r="A484" s="692"/>
      <c r="B484" s="689"/>
      <c r="C484" s="701"/>
      <c r="D484" s="701"/>
      <c r="E484" s="701"/>
      <c r="F484" s="703"/>
      <c r="H484" s="706"/>
      <c r="I484" s="911" t="str">
        <f>General!H24</f>
        <v>o</v>
      </c>
      <c r="J484" s="355">
        <v>1</v>
      </c>
      <c r="K484" s="355">
        <v>0</v>
      </c>
      <c r="L484" s="355">
        <v>0</v>
      </c>
      <c r="M484" s="355">
        <v>0</v>
      </c>
      <c r="N484" s="355">
        <v>0</v>
      </c>
      <c r="O484" s="355">
        <v>0</v>
      </c>
      <c r="P484" s="355">
        <v>0</v>
      </c>
      <c r="Q484" s="355">
        <v>0</v>
      </c>
      <c r="R484" s="60"/>
      <c r="S484" s="60"/>
      <c r="T484" s="60"/>
      <c r="U484" s="60"/>
      <c r="V484" s="61"/>
      <c r="W484" s="696"/>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c r="BM484" s="691"/>
      <c r="BN484" s="691"/>
      <c r="BO484" s="691"/>
      <c r="BP484" s="691"/>
    </row>
    <row r="485" spans="1:68" ht="12" customHeight="1" outlineLevel="1" x14ac:dyDescent="0.25">
      <c r="A485" s="6"/>
      <c r="B485" s="7"/>
      <c r="C485" s="18"/>
      <c r="D485" s="18"/>
      <c r="E485" s="18"/>
      <c r="F485" s="34"/>
      <c r="H485" s="28"/>
      <c r="I485" s="911"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88" customFormat="1" ht="12" customHeight="1" outlineLevel="1" x14ac:dyDescent="0.25">
      <c r="A486" s="692"/>
      <c r="B486" s="689"/>
      <c r="C486" s="701"/>
      <c r="D486" s="701"/>
      <c r="E486" s="701"/>
      <c r="F486" s="703"/>
      <c r="H486" s="706"/>
      <c r="I486" s="911" t="str">
        <f>General!H26</f>
        <v>of</v>
      </c>
      <c r="J486" s="355">
        <v>1</v>
      </c>
      <c r="K486" s="355">
        <v>0</v>
      </c>
      <c r="L486" s="355">
        <v>0</v>
      </c>
      <c r="M486" s="355">
        <v>0</v>
      </c>
      <c r="N486" s="355">
        <v>0</v>
      </c>
      <c r="O486" s="355">
        <v>0</v>
      </c>
      <c r="P486" s="355">
        <v>0</v>
      </c>
      <c r="Q486" s="355">
        <v>0</v>
      </c>
      <c r="R486" s="60"/>
      <c r="S486" s="60"/>
      <c r="T486" s="60"/>
      <c r="U486" s="60"/>
      <c r="V486" s="61"/>
      <c r="W486" s="696"/>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c r="BM486" s="691"/>
      <c r="BN486" s="691"/>
      <c r="BO486" s="691"/>
      <c r="BP486" s="691"/>
    </row>
    <row r="487" spans="1:68" ht="12" customHeight="1" outlineLevel="1" x14ac:dyDescent="0.25">
      <c r="A487" s="6"/>
      <c r="B487" s="7"/>
      <c r="C487" s="18"/>
      <c r="D487" s="18"/>
      <c r="E487" s="18"/>
      <c r="F487" s="34"/>
      <c r="H487" s="28"/>
      <c r="I487" s="911"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1"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1"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1"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1"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1"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1"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1"/>
      <c r="N506" s="741"/>
      <c r="O506" s="741"/>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1"/>
      <c r="N507" s="741"/>
      <c r="O507" s="741"/>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918</v>
      </c>
      <c r="O509" s="244" t="s">
        <v>919</v>
      </c>
      <c r="P509" s="244" t="s">
        <v>920</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1"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88" customFormat="1" ht="15" outlineLevel="1" x14ac:dyDescent="0.25">
      <c r="A511" s="692"/>
      <c r="B511" s="689"/>
      <c r="C511" s="701"/>
      <c r="D511" s="701"/>
      <c r="E511" s="701"/>
      <c r="F511" s="705"/>
      <c r="G511" s="706"/>
      <c r="H511" s="911" t="str">
        <f>General!H18</f>
        <v>bd</v>
      </c>
      <c r="I511" s="352">
        <v>0</v>
      </c>
      <c r="J511" s="352">
        <v>0</v>
      </c>
      <c r="K511" s="352">
        <v>0</v>
      </c>
      <c r="L511" s="352">
        <v>0</v>
      </c>
      <c r="M511" s="352">
        <v>0</v>
      </c>
      <c r="N511" s="352">
        <v>0</v>
      </c>
      <c r="O511" s="352">
        <v>0</v>
      </c>
      <c r="P511" s="352">
        <v>0</v>
      </c>
      <c r="Q511" s="63"/>
      <c r="R511" s="63"/>
      <c r="S511" s="63"/>
      <c r="T511" s="63"/>
      <c r="U511" s="63"/>
      <c r="V511" s="61"/>
      <c r="W511" s="696"/>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c r="BM511" s="691"/>
      <c r="BN511" s="691"/>
      <c r="BO511" s="691"/>
      <c r="BP511" s="691"/>
    </row>
    <row r="512" spans="1:68" s="688" customFormat="1" ht="15" outlineLevel="1" x14ac:dyDescent="0.25">
      <c r="A512" s="692"/>
      <c r="B512" s="689"/>
      <c r="C512" s="701"/>
      <c r="D512" s="701"/>
      <c r="E512" s="701"/>
      <c r="F512" s="705"/>
      <c r="G512" s="706"/>
      <c r="H512" s="911" t="str">
        <f>General!H19</f>
        <v>f</v>
      </c>
      <c r="I512" s="352">
        <v>0</v>
      </c>
      <c r="J512" s="352">
        <v>0</v>
      </c>
      <c r="K512" s="352">
        <v>0</v>
      </c>
      <c r="L512" s="352">
        <v>0</v>
      </c>
      <c r="M512" s="352">
        <v>0</v>
      </c>
      <c r="N512" s="352">
        <v>0</v>
      </c>
      <c r="O512" s="352">
        <v>0</v>
      </c>
      <c r="P512" s="352">
        <v>0</v>
      </c>
      <c r="Q512" s="63"/>
      <c r="R512" s="63"/>
      <c r="S512" s="63"/>
      <c r="T512" s="63"/>
      <c r="U512" s="63"/>
      <c r="V512" s="61"/>
      <c r="W512" s="696"/>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c r="BM512" s="691"/>
      <c r="BN512" s="691"/>
      <c r="BO512" s="691"/>
      <c r="BP512" s="691"/>
    </row>
    <row r="513" spans="1:68" ht="15" outlineLevel="1" x14ac:dyDescent="0.25">
      <c r="A513" s="6"/>
      <c r="B513" s="7"/>
      <c r="C513" s="18"/>
      <c r="D513" s="18"/>
      <c r="E513" s="18"/>
      <c r="F513" s="27"/>
      <c r="G513" s="28"/>
      <c r="H513" s="911"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88" customFormat="1" ht="12" customHeight="1" outlineLevel="1" x14ac:dyDescent="0.25">
      <c r="A514" s="692"/>
      <c r="B514" s="689"/>
      <c r="C514" s="701"/>
      <c r="D514" s="701"/>
      <c r="E514" s="701"/>
      <c r="F514" s="705"/>
      <c r="G514" s="706"/>
      <c r="H514" s="911" t="str">
        <f>General!H21</f>
        <v>i</v>
      </c>
      <c r="I514" s="352">
        <v>0</v>
      </c>
      <c r="J514" s="352">
        <v>0</v>
      </c>
      <c r="K514" s="352">
        <v>0</v>
      </c>
      <c r="L514" s="352">
        <v>0</v>
      </c>
      <c r="M514" s="352">
        <v>0</v>
      </c>
      <c r="N514" s="352">
        <v>0</v>
      </c>
      <c r="O514" s="352">
        <v>0</v>
      </c>
      <c r="P514" s="352">
        <v>0</v>
      </c>
      <c r="Q514" s="60"/>
      <c r="R514" s="60"/>
      <c r="S514" s="60"/>
      <c r="T514" s="60"/>
      <c r="U514" s="60"/>
      <c r="V514" s="61"/>
      <c r="W514" s="696"/>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c r="BM514" s="691"/>
      <c r="BN514" s="691"/>
      <c r="BO514" s="691"/>
      <c r="BP514" s="691"/>
    </row>
    <row r="515" spans="1:68" ht="12" customHeight="1" outlineLevel="1" x14ac:dyDescent="0.25">
      <c r="A515" s="6"/>
      <c r="B515" s="7"/>
      <c r="C515" s="18"/>
      <c r="D515" s="18"/>
      <c r="E515" s="18"/>
      <c r="F515" s="27"/>
      <c r="G515" s="190"/>
      <c r="H515" s="911"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1"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88" customFormat="1" ht="12" customHeight="1" outlineLevel="1" x14ac:dyDescent="0.25">
      <c r="A517" s="692"/>
      <c r="B517" s="689"/>
      <c r="C517" s="701"/>
      <c r="D517" s="701"/>
      <c r="E517" s="701"/>
      <c r="F517" s="703"/>
      <c r="G517" s="706"/>
      <c r="H517" s="911" t="str">
        <f>General!H24</f>
        <v>o</v>
      </c>
      <c r="I517" s="352">
        <v>0</v>
      </c>
      <c r="J517" s="352">
        <v>0</v>
      </c>
      <c r="K517" s="352">
        <v>0</v>
      </c>
      <c r="L517" s="352">
        <v>0</v>
      </c>
      <c r="M517" s="352">
        <v>0</v>
      </c>
      <c r="N517" s="352">
        <v>0</v>
      </c>
      <c r="O517" s="352">
        <v>0</v>
      </c>
      <c r="P517" s="352">
        <v>0</v>
      </c>
      <c r="Q517" s="60"/>
      <c r="R517" s="60"/>
      <c r="S517" s="60"/>
      <c r="T517" s="60"/>
      <c r="U517" s="60"/>
      <c r="V517" s="61"/>
      <c r="W517" s="696"/>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c r="BM517" s="691"/>
      <c r="BN517" s="691"/>
      <c r="BO517" s="691"/>
      <c r="BP517" s="691"/>
    </row>
    <row r="518" spans="1:68" ht="12" customHeight="1" outlineLevel="1" x14ac:dyDescent="0.25">
      <c r="A518" s="6"/>
      <c r="B518" s="7"/>
      <c r="C518" s="18"/>
      <c r="D518" s="18"/>
      <c r="E518" s="18"/>
      <c r="F518" s="34"/>
      <c r="G518" s="190"/>
      <c r="H518" s="911"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88" customFormat="1" ht="12" customHeight="1" outlineLevel="1" x14ac:dyDescent="0.25">
      <c r="A519" s="692"/>
      <c r="B519" s="689"/>
      <c r="C519" s="701"/>
      <c r="D519" s="701"/>
      <c r="E519" s="701"/>
      <c r="F519" s="703"/>
      <c r="G519" s="706"/>
      <c r="H519" s="911" t="str">
        <f>General!H26</f>
        <v>of</v>
      </c>
      <c r="I519" s="352">
        <v>0</v>
      </c>
      <c r="J519" s="352">
        <v>0</v>
      </c>
      <c r="K519" s="352">
        <v>0</v>
      </c>
      <c r="L519" s="352">
        <v>0</v>
      </c>
      <c r="M519" s="352">
        <v>0</v>
      </c>
      <c r="N519" s="352">
        <v>0</v>
      </c>
      <c r="O519" s="352">
        <v>0</v>
      </c>
      <c r="P519" s="352">
        <v>0</v>
      </c>
      <c r="Q519" s="60"/>
      <c r="R519" s="60"/>
      <c r="S519" s="60"/>
      <c r="T519" s="60"/>
      <c r="U519" s="60"/>
      <c r="V519" s="61"/>
      <c r="W519" s="696"/>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c r="BM519" s="691"/>
      <c r="BN519" s="691"/>
      <c r="BO519" s="691"/>
      <c r="BP519" s="691"/>
    </row>
    <row r="520" spans="1:68" ht="12" customHeight="1" outlineLevel="1" x14ac:dyDescent="0.25">
      <c r="A520" s="6"/>
      <c r="B520" s="7"/>
      <c r="C520" s="18"/>
      <c r="D520" s="18"/>
      <c r="E520" s="18"/>
      <c r="F520" s="34"/>
      <c r="G520" s="190"/>
      <c r="H520" s="911"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1"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1"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1"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1"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1"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1" t="s">
        <v>118</v>
      </c>
      <c r="L539" s="18" t="s">
        <v>119</v>
      </c>
      <c r="M539" s="701"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7">
        <f>MIN(364,INT((M540 - DATE(YEAR(M540),1,1))))</f>
        <v>134</v>
      </c>
      <c r="L540" s="353">
        <v>5</v>
      </c>
      <c r="M540" s="1047">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7">
        <f t="shared" ref="K541:K548" si="85">MIN(364,INT((M541 - DATE(YEAR(M541),1,1))))</f>
        <v>151</v>
      </c>
      <c r="L541" s="353">
        <v>5</v>
      </c>
      <c r="M541" s="1047">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1145</v>
      </c>
      <c r="I542" s="353">
        <v>1</v>
      </c>
      <c r="J542" s="353">
        <v>0.7</v>
      </c>
      <c r="K542" s="1017">
        <f t="shared" si="85"/>
        <v>151</v>
      </c>
      <c r="L542" s="353">
        <v>5</v>
      </c>
      <c r="M542" s="1047">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88" customFormat="1" ht="12" customHeight="1" outlineLevel="1" x14ac:dyDescent="0.25">
      <c r="A543" s="692"/>
      <c r="B543" s="689"/>
      <c r="C543" s="701"/>
      <c r="D543" s="701"/>
      <c r="E543" s="701"/>
      <c r="F543" s="703"/>
      <c r="H543" s="317" t="s">
        <v>1143</v>
      </c>
      <c r="I543" s="353">
        <v>1</v>
      </c>
      <c r="J543" s="353">
        <v>0.7</v>
      </c>
      <c r="K543" s="1017">
        <f t="shared" si="85"/>
        <v>187</v>
      </c>
      <c r="L543" s="353">
        <v>5</v>
      </c>
      <c r="M543" s="1047">
        <v>43653</v>
      </c>
      <c r="N543" s="67"/>
      <c r="O543" s="67"/>
      <c r="P543" s="67"/>
      <c r="Q543" s="62"/>
      <c r="R543" s="62"/>
      <c r="S543" s="62"/>
      <c r="T543" s="62"/>
      <c r="U543" s="62"/>
      <c r="V543" s="61"/>
      <c r="W543" s="696"/>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c r="BM543" s="691"/>
      <c r="BN543" s="691"/>
      <c r="BO543" s="691"/>
      <c r="BP543" s="691"/>
    </row>
    <row r="544" spans="1:84" s="688" customFormat="1" ht="12" customHeight="1" outlineLevel="1" x14ac:dyDescent="0.25">
      <c r="A544" s="692"/>
      <c r="B544" s="689"/>
      <c r="C544" s="701"/>
      <c r="D544" s="701"/>
      <c r="E544" s="701"/>
      <c r="F544" s="703"/>
      <c r="H544" s="317" t="s">
        <v>1144</v>
      </c>
      <c r="I544" s="353">
        <v>1</v>
      </c>
      <c r="J544" s="353">
        <v>1.3</v>
      </c>
      <c r="K544" s="1017">
        <f t="shared" si="85"/>
        <v>187</v>
      </c>
      <c r="L544" s="353">
        <v>5</v>
      </c>
      <c r="M544" s="1047">
        <v>43653</v>
      </c>
      <c r="N544" s="67"/>
      <c r="O544" s="67"/>
      <c r="P544" s="67"/>
      <c r="Q544" s="62"/>
      <c r="R544" s="62"/>
      <c r="S544" s="62"/>
      <c r="T544" s="62"/>
      <c r="U544" s="62"/>
      <c r="V544" s="61"/>
      <c r="W544" s="696"/>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c r="BM544" s="691"/>
      <c r="BN544" s="691"/>
      <c r="BO544" s="691"/>
      <c r="BP544" s="691"/>
    </row>
    <row r="545" spans="1:68" ht="12" customHeight="1" outlineLevel="1" x14ac:dyDescent="0.25">
      <c r="A545" s="6"/>
      <c r="B545" s="7"/>
      <c r="C545" s="18"/>
      <c r="D545" s="18"/>
      <c r="E545" s="18"/>
      <c r="F545" s="34"/>
      <c r="H545" s="317" t="s">
        <v>371</v>
      </c>
      <c r="I545" s="353">
        <v>1</v>
      </c>
      <c r="J545" s="353">
        <v>0.87</v>
      </c>
      <c r="K545" s="1017">
        <f t="shared" si="85"/>
        <v>187</v>
      </c>
      <c r="L545" s="353">
        <v>5</v>
      </c>
      <c r="M545" s="1047">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7">
        <f t="shared" si="85"/>
        <v>90</v>
      </c>
      <c r="L546" s="353">
        <v>5</v>
      </c>
      <c r="M546" s="1047">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7">
        <f t="shared" si="85"/>
        <v>181</v>
      </c>
      <c r="L547" s="353">
        <v>5</v>
      </c>
      <c r="M547" s="1047">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7">
        <f t="shared" si="85"/>
        <v>45</v>
      </c>
      <c r="L548" s="353">
        <v>90</v>
      </c>
      <c r="M548" s="1047">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1"/>
      <c r="N560" s="741"/>
      <c r="O560" s="741"/>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918</v>
      </c>
      <c r="O563" s="244" t="s">
        <v>919</v>
      </c>
      <c r="P563" s="244" t="s">
        <v>920</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88" customFormat="1" ht="12" customHeight="1" outlineLevel="1" x14ac:dyDescent="0.25">
      <c r="A567" s="692"/>
      <c r="B567" s="689"/>
      <c r="C567" s="701"/>
      <c r="D567" s="701"/>
      <c r="E567" s="701"/>
      <c r="F567" s="703"/>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6"/>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c r="BM567" s="691"/>
      <c r="BN567" s="691"/>
      <c r="BO567" s="691"/>
      <c r="BP567" s="691"/>
    </row>
    <row r="568" spans="1:68" s="688" customFormat="1" ht="12" customHeight="1" outlineLevel="1" x14ac:dyDescent="0.25">
      <c r="A568" s="692"/>
      <c r="B568" s="689"/>
      <c r="C568" s="701"/>
      <c r="D568" s="701"/>
      <c r="E568" s="701"/>
      <c r="F568" s="703"/>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1"/>
      <c r="N585" s="741"/>
      <c r="O585" s="741"/>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1"/>
      <c r="N586" s="741"/>
      <c r="O586" s="741"/>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918</v>
      </c>
      <c r="O588" s="244" t="s">
        <v>919</v>
      </c>
      <c r="P588" s="244" t="s">
        <v>920</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1119</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6" t="s">
        <v>118</v>
      </c>
      <c r="K604" s="24" t="s">
        <v>119</v>
      </c>
      <c r="L604" s="24" t="s">
        <v>1118</v>
      </c>
      <c r="M604" s="726"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7">
        <f>MIN(364,INT((M605 - DATE(YEAR(M605),1,1))))</f>
        <v>104</v>
      </c>
      <c r="K605" s="357">
        <v>35</v>
      </c>
      <c r="L605" s="354">
        <v>0.25</v>
      </c>
      <c r="M605" s="1023">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7">
        <f t="shared" ref="J606:J608" si="87">MIN(364,INT((M606 - DATE(YEAR(M606),1,1))))</f>
        <v>134</v>
      </c>
      <c r="K606" s="357">
        <v>15</v>
      </c>
      <c r="L606" s="354">
        <v>0.25</v>
      </c>
      <c r="M606" s="1023">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7">
        <f t="shared" si="87"/>
        <v>151</v>
      </c>
      <c r="K607" s="357">
        <v>90</v>
      </c>
      <c r="L607" s="354">
        <v>0.25</v>
      </c>
      <c r="M607" s="1023">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7">
        <f t="shared" si="87"/>
        <v>195</v>
      </c>
      <c r="K608" s="357">
        <v>35</v>
      </c>
      <c r="L608" s="354">
        <v>0.25</v>
      </c>
      <c r="M608" s="1023">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1"/>
      <c r="O620" s="741"/>
      <c r="P620" s="741"/>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2"/>
      <c r="I621" s="18"/>
      <c r="J621" s="18"/>
      <c r="K621" s="23"/>
      <c r="L621" s="23"/>
      <c r="M621" s="23"/>
      <c r="N621" s="741"/>
      <c r="O621" s="741"/>
      <c r="P621" s="741"/>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2"/>
      <c r="I622" s="18"/>
      <c r="J622" s="1055" t="s">
        <v>1094</v>
      </c>
      <c r="K622" s="1056"/>
      <c r="L622" s="1056"/>
      <c r="M622" s="1056"/>
      <c r="N622" s="1056"/>
      <c r="O622" s="1056"/>
      <c r="P622" s="1056"/>
      <c r="Q622" s="1056"/>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2"/>
      <c r="I623" s="18"/>
      <c r="J623" s="244" t="s">
        <v>408</v>
      </c>
      <c r="K623" s="244" t="s">
        <v>59</v>
      </c>
      <c r="L623" s="244" t="s">
        <v>60</v>
      </c>
      <c r="M623" s="244" t="s">
        <v>61</v>
      </c>
      <c r="N623" s="244" t="s">
        <v>62</v>
      </c>
      <c r="O623" s="244" t="s">
        <v>918</v>
      </c>
      <c r="P623" s="244" t="s">
        <v>919</v>
      </c>
      <c r="Q623" s="244" t="s">
        <v>920</v>
      </c>
      <c r="R623" s="24"/>
      <c r="S623" s="726"/>
      <c r="T623" s="729" t="s">
        <v>1074</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1" t="str">
        <f>General!L17</f>
        <v>a</v>
      </c>
      <c r="J624" s="358">
        <v>0</v>
      </c>
      <c r="K624" s="358">
        <v>0</v>
      </c>
      <c r="L624" s="358">
        <v>0</v>
      </c>
      <c r="M624" s="358">
        <v>0</v>
      </c>
      <c r="N624" s="358">
        <v>0</v>
      </c>
      <c r="O624" s="358">
        <v>0</v>
      </c>
      <c r="P624" s="358">
        <v>0</v>
      </c>
      <c r="Q624" s="358">
        <v>0</v>
      </c>
      <c r="R624" s="28"/>
      <c r="S624" s="706"/>
      <c r="T624" s="928">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88" customFormat="1" ht="12" customHeight="1" outlineLevel="1" x14ac:dyDescent="0.25">
      <c r="A625" s="692"/>
      <c r="B625" s="689"/>
      <c r="C625" s="701"/>
      <c r="D625" s="701"/>
      <c r="E625" s="701"/>
      <c r="F625" s="705"/>
      <c r="G625" s="704"/>
      <c r="H625" s="32"/>
      <c r="I625" s="911" t="str">
        <f>General!L18</f>
        <v>ar</v>
      </c>
      <c r="J625" s="358">
        <v>10</v>
      </c>
      <c r="K625" s="358">
        <v>10</v>
      </c>
      <c r="L625" s="358">
        <v>10</v>
      </c>
      <c r="M625" s="358">
        <v>10</v>
      </c>
      <c r="N625" s="358">
        <v>10</v>
      </c>
      <c r="O625" s="358">
        <v>10</v>
      </c>
      <c r="P625" s="358">
        <v>10</v>
      </c>
      <c r="Q625" s="358">
        <v>10</v>
      </c>
      <c r="R625" s="706"/>
      <c r="S625" s="706"/>
      <c r="T625" s="928">
        <v>1</v>
      </c>
      <c r="U625" s="60"/>
      <c r="V625" s="61"/>
      <c r="W625" s="696"/>
      <c r="X625" s="691"/>
      <c r="Y625" s="691"/>
      <c r="Z625" s="691"/>
      <c r="AA625" s="691"/>
      <c r="AB625" s="691"/>
      <c r="AC625" s="691"/>
      <c r="AD625" s="691"/>
      <c r="AE625" s="691"/>
      <c r="AF625" s="691"/>
      <c r="AG625" s="691"/>
      <c r="AH625" s="691"/>
      <c r="AI625" s="691"/>
      <c r="AJ625" s="691"/>
      <c r="AK625" s="691"/>
      <c r="AL625" s="691"/>
      <c r="AM625" s="691"/>
      <c r="AN625" s="691"/>
      <c r="AO625" s="691"/>
      <c r="AP625" s="691"/>
      <c r="AQ625" s="691"/>
      <c r="AR625" s="691"/>
      <c r="AS625" s="691"/>
      <c r="AT625" s="691"/>
      <c r="AU625" s="691"/>
      <c r="AV625" s="691"/>
      <c r="AW625" s="691"/>
      <c r="AX625" s="691"/>
      <c r="AY625" s="691"/>
      <c r="AZ625" s="691"/>
      <c r="BA625" s="691"/>
      <c r="BB625" s="691"/>
      <c r="BC625" s="691"/>
      <c r="BD625" s="691"/>
      <c r="BE625" s="691"/>
      <c r="BF625" s="691"/>
      <c r="BG625" s="691"/>
      <c r="BH625" s="691"/>
      <c r="BI625" s="691"/>
      <c r="BJ625" s="691"/>
      <c r="BK625" s="691"/>
      <c r="BL625" s="691"/>
      <c r="BM625" s="691"/>
      <c r="BN625" s="691"/>
      <c r="BO625" s="691"/>
      <c r="BP625" s="691"/>
    </row>
    <row r="626" spans="1:68" s="688" customFormat="1" ht="12" customHeight="1" outlineLevel="1" x14ac:dyDescent="0.25">
      <c r="A626" s="692"/>
      <c r="B626" s="689"/>
      <c r="C626" s="701"/>
      <c r="D626" s="701"/>
      <c r="E626" s="701"/>
      <c r="F626" s="705"/>
      <c r="G626" s="704"/>
      <c r="H626" s="32"/>
      <c r="I626" s="911" t="str">
        <f>General!L19</f>
        <v>b</v>
      </c>
      <c r="J626" s="358">
        <v>100</v>
      </c>
      <c r="K626" s="358">
        <v>100</v>
      </c>
      <c r="L626" s="358">
        <v>100</v>
      </c>
      <c r="M626" s="358">
        <v>100</v>
      </c>
      <c r="N626" s="358">
        <v>100</v>
      </c>
      <c r="O626" s="358">
        <v>100</v>
      </c>
      <c r="P626" s="358">
        <v>100</v>
      </c>
      <c r="Q626" s="358">
        <v>100</v>
      </c>
      <c r="R626" s="706"/>
      <c r="S626" s="706"/>
      <c r="T626" s="928">
        <v>1</v>
      </c>
      <c r="U626" s="60"/>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27"/>
      <c r="G627" s="50"/>
      <c r="H627" s="32"/>
      <c r="I627" s="911" t="str">
        <f>General!L20</f>
        <v>bd</v>
      </c>
      <c r="J627" s="358">
        <v>100</v>
      </c>
      <c r="K627" s="358">
        <v>100</v>
      </c>
      <c r="L627" s="358">
        <v>100</v>
      </c>
      <c r="M627" s="358">
        <v>100</v>
      </c>
      <c r="N627" s="358">
        <v>100</v>
      </c>
      <c r="O627" s="358">
        <v>100</v>
      </c>
      <c r="P627" s="358">
        <v>100</v>
      </c>
      <c r="Q627" s="358">
        <v>100</v>
      </c>
      <c r="R627" s="28"/>
      <c r="S627" s="706"/>
      <c r="T627" s="928">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88" customFormat="1" ht="12" customHeight="1" outlineLevel="1" x14ac:dyDescent="0.25">
      <c r="A628" s="692"/>
      <c r="B628" s="689"/>
      <c r="C628" s="701"/>
      <c r="D628" s="701"/>
      <c r="E628" s="701"/>
      <c r="F628" s="705"/>
      <c r="G628" s="704"/>
      <c r="H628" s="32"/>
      <c r="I628" s="911" t="str">
        <f>General!L21</f>
        <v>f</v>
      </c>
      <c r="J628" s="359">
        <v>120</v>
      </c>
      <c r="K628" s="359">
        <v>120</v>
      </c>
      <c r="L628" s="359">
        <v>120</v>
      </c>
      <c r="M628" s="359">
        <v>120</v>
      </c>
      <c r="N628" s="359">
        <v>120</v>
      </c>
      <c r="O628" s="359">
        <v>120</v>
      </c>
      <c r="P628" s="359">
        <v>120</v>
      </c>
      <c r="Q628" s="359">
        <v>120</v>
      </c>
      <c r="R628" s="706"/>
      <c r="S628" s="706"/>
      <c r="T628" s="928">
        <v>1</v>
      </c>
      <c r="U628" s="60"/>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27"/>
      <c r="G629" s="50"/>
      <c r="H629" s="32"/>
      <c r="I629" s="911" t="str">
        <f>General!L22</f>
        <v>h</v>
      </c>
      <c r="J629" s="359">
        <v>140</v>
      </c>
      <c r="K629" s="359">
        <v>140</v>
      </c>
      <c r="L629" s="359">
        <v>140</v>
      </c>
      <c r="M629" s="359">
        <v>140</v>
      </c>
      <c r="N629" s="359">
        <v>140</v>
      </c>
      <c r="O629" s="359">
        <v>140</v>
      </c>
      <c r="P629" s="359">
        <v>140</v>
      </c>
      <c r="Q629" s="359">
        <v>140</v>
      </c>
      <c r="R629" s="28"/>
      <c r="S629" s="706"/>
      <c r="T629" s="928">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1" t="str">
        <f>General!L23</f>
        <v>i</v>
      </c>
      <c r="J630" s="359">
        <v>90</v>
      </c>
      <c r="K630" s="359">
        <v>90</v>
      </c>
      <c r="L630" s="359">
        <v>90</v>
      </c>
      <c r="M630" s="359">
        <v>90</v>
      </c>
      <c r="N630" s="359">
        <v>90</v>
      </c>
      <c r="O630" s="359">
        <v>90</v>
      </c>
      <c r="P630" s="359">
        <v>90</v>
      </c>
      <c r="Q630" s="359">
        <v>90</v>
      </c>
      <c r="R630" s="28"/>
      <c r="S630" s="706"/>
      <c r="T630" s="928">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88" customFormat="1" ht="12" customHeight="1" outlineLevel="1" x14ac:dyDescent="0.25">
      <c r="A631" s="692"/>
      <c r="B631" s="689"/>
      <c r="C631" s="701"/>
      <c r="D631" s="701"/>
      <c r="E631" s="701"/>
      <c r="F631" s="700"/>
      <c r="G631" s="704"/>
      <c r="H631" s="32"/>
      <c r="I631" s="911" t="str">
        <f>General!L24</f>
        <v>j</v>
      </c>
      <c r="J631" s="359">
        <v>0</v>
      </c>
      <c r="K631" s="359">
        <v>0</v>
      </c>
      <c r="L631" s="359">
        <v>0</v>
      </c>
      <c r="M631" s="359">
        <v>0</v>
      </c>
      <c r="N631" s="359">
        <v>0</v>
      </c>
      <c r="O631" s="359">
        <v>0</v>
      </c>
      <c r="P631" s="359">
        <v>0</v>
      </c>
      <c r="Q631" s="359">
        <v>0</v>
      </c>
      <c r="R631" s="706"/>
      <c r="S631" s="706"/>
      <c r="T631" s="928">
        <v>1</v>
      </c>
      <c r="U631" s="60"/>
      <c r="V631" s="61"/>
      <c r="W631" s="696"/>
      <c r="X631" s="691"/>
      <c r="Y631" s="691"/>
      <c r="Z631" s="691"/>
      <c r="AA631" s="691"/>
      <c r="AB631" s="691"/>
      <c r="AC631" s="691"/>
      <c r="AD631" s="691"/>
      <c r="AE631" s="691"/>
      <c r="AF631" s="691"/>
      <c r="AG631" s="691"/>
      <c r="AH631" s="691"/>
      <c r="AI631" s="691"/>
      <c r="AJ631" s="691"/>
      <c r="AK631" s="691"/>
      <c r="AL631" s="691"/>
      <c r="AM631" s="691"/>
      <c r="AN631" s="691"/>
      <c r="AO631" s="691"/>
      <c r="AP631" s="691"/>
      <c r="AQ631" s="691"/>
      <c r="AR631" s="691"/>
      <c r="AS631" s="691"/>
      <c r="AT631" s="691"/>
      <c r="AU631" s="691"/>
      <c r="AV631" s="691"/>
      <c r="AW631" s="691"/>
      <c r="AX631" s="691"/>
      <c r="AY631" s="691"/>
      <c r="AZ631" s="691"/>
      <c r="BA631" s="691"/>
      <c r="BB631" s="691"/>
      <c r="BC631" s="691"/>
      <c r="BD631" s="691"/>
      <c r="BE631" s="691"/>
      <c r="BF631" s="691"/>
      <c r="BG631" s="691"/>
      <c r="BH631" s="691"/>
      <c r="BI631" s="691"/>
      <c r="BJ631" s="691"/>
      <c r="BK631" s="691"/>
      <c r="BL631" s="691"/>
      <c r="BM631" s="691"/>
      <c r="BN631" s="691"/>
      <c r="BO631" s="691"/>
      <c r="BP631" s="691"/>
    </row>
    <row r="632" spans="1:68" s="688" customFormat="1" ht="12" customHeight="1" outlineLevel="1" x14ac:dyDescent="0.25">
      <c r="A632" s="692"/>
      <c r="B632" s="689"/>
      <c r="C632" s="701"/>
      <c r="D632" s="701"/>
      <c r="E632" s="701"/>
      <c r="F632" s="700"/>
      <c r="G632" s="704"/>
      <c r="H632" s="32"/>
      <c r="I632" s="911" t="str">
        <f>General!L25</f>
        <v>jc</v>
      </c>
      <c r="J632" s="931">
        <f>J633*$T$632+J631*(1-$T$632)</f>
        <v>1</v>
      </c>
      <c r="K632" s="931">
        <f t="shared" ref="K632:Q632" si="88">K633*$T$632+K631*(1-$T$632)</f>
        <v>1</v>
      </c>
      <c r="L632" s="931">
        <f t="shared" si="88"/>
        <v>1</v>
      </c>
      <c r="M632" s="931">
        <f t="shared" si="88"/>
        <v>1</v>
      </c>
      <c r="N632" s="931">
        <f t="shared" si="88"/>
        <v>1</v>
      </c>
      <c r="O632" s="931">
        <f t="shared" si="88"/>
        <v>1</v>
      </c>
      <c r="P632" s="931">
        <f t="shared" si="88"/>
        <v>1</v>
      </c>
      <c r="Q632" s="931">
        <f t="shared" si="88"/>
        <v>1</v>
      </c>
      <c r="R632" s="706"/>
      <c r="S632" s="706"/>
      <c r="T632" s="930">
        <v>0.1</v>
      </c>
      <c r="U632" s="60"/>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7"/>
      <c r="G633" s="50"/>
      <c r="H633" s="32"/>
      <c r="I633" s="911" t="str">
        <f>General!L26</f>
        <v>jr</v>
      </c>
      <c r="J633" s="359">
        <v>10</v>
      </c>
      <c r="K633" s="359">
        <v>10</v>
      </c>
      <c r="L633" s="359">
        <v>10</v>
      </c>
      <c r="M633" s="359">
        <v>10</v>
      </c>
      <c r="N633" s="359">
        <v>10</v>
      </c>
      <c r="O633" s="359">
        <v>10</v>
      </c>
      <c r="P633" s="359">
        <v>10</v>
      </c>
      <c r="Q633" s="359">
        <v>10</v>
      </c>
      <c r="R633" s="28"/>
      <c r="S633" s="706"/>
      <c r="T633" s="928">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3"/>
      <c r="G634" s="702"/>
      <c r="H634" s="702"/>
      <c r="I634" s="911" t="str">
        <f>General!L27</f>
        <v>k</v>
      </c>
      <c r="J634" s="359">
        <v>90</v>
      </c>
      <c r="K634" s="359">
        <v>90</v>
      </c>
      <c r="L634" s="359">
        <v>90</v>
      </c>
      <c r="M634" s="359">
        <v>90</v>
      </c>
      <c r="N634" s="359">
        <v>90</v>
      </c>
      <c r="O634" s="359">
        <v>90</v>
      </c>
      <c r="P634" s="359">
        <v>90</v>
      </c>
      <c r="Q634" s="359">
        <v>90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G635" s="35"/>
      <c r="H635" s="35"/>
      <c r="I635" s="911" t="str">
        <f>General!L28</f>
        <v>l</v>
      </c>
      <c r="J635" s="359">
        <v>90</v>
      </c>
      <c r="K635" s="359">
        <v>90</v>
      </c>
      <c r="L635" s="359">
        <v>90</v>
      </c>
      <c r="M635" s="359">
        <v>90</v>
      </c>
      <c r="N635" s="359">
        <v>90</v>
      </c>
      <c r="O635" s="359">
        <v>90</v>
      </c>
      <c r="P635" s="359">
        <v>90</v>
      </c>
      <c r="Q635" s="359">
        <v>90</v>
      </c>
      <c r="R635" s="28"/>
      <c r="S635" s="706"/>
      <c r="T635" s="928">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1" t="str">
        <f>General!L29</f>
        <v>m</v>
      </c>
      <c r="J636" s="359">
        <v>0</v>
      </c>
      <c r="K636" s="359">
        <v>0</v>
      </c>
      <c r="L636" s="359">
        <v>0</v>
      </c>
      <c r="M636" s="359">
        <v>0</v>
      </c>
      <c r="N636" s="359">
        <v>0</v>
      </c>
      <c r="O636" s="359">
        <v>0</v>
      </c>
      <c r="P636" s="359">
        <v>0</v>
      </c>
      <c r="Q636" s="359">
        <v>0</v>
      </c>
      <c r="R636" s="28"/>
      <c r="S636" s="706"/>
      <c r="T636" s="928">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1" t="str">
        <f>General!L30</f>
        <v>o</v>
      </c>
      <c r="J637" s="358">
        <v>120</v>
      </c>
      <c r="K637" s="358">
        <v>120</v>
      </c>
      <c r="L637" s="358">
        <v>120</v>
      </c>
      <c r="M637" s="358">
        <v>120</v>
      </c>
      <c r="N637" s="358">
        <v>120</v>
      </c>
      <c r="O637" s="358">
        <v>120</v>
      </c>
      <c r="P637" s="358">
        <v>120</v>
      </c>
      <c r="Q637" s="358">
        <v>120</v>
      </c>
      <c r="R637" s="28"/>
      <c r="S637" s="706"/>
      <c r="T637" s="928">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1" t="str">
        <f>General!L31</f>
        <v>od</v>
      </c>
      <c r="J638" s="360">
        <v>120</v>
      </c>
      <c r="K638" s="360">
        <v>120</v>
      </c>
      <c r="L638" s="360">
        <v>120</v>
      </c>
      <c r="M638" s="360">
        <v>120</v>
      </c>
      <c r="N638" s="360">
        <v>120</v>
      </c>
      <c r="O638" s="360">
        <v>120</v>
      </c>
      <c r="P638" s="360">
        <v>120</v>
      </c>
      <c r="Q638" s="360">
        <v>120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1" t="str">
        <f>General!L32</f>
        <v>of</v>
      </c>
      <c r="J639" s="360">
        <v>100</v>
      </c>
      <c r="K639" s="360">
        <v>100</v>
      </c>
      <c r="L639" s="360">
        <v>100</v>
      </c>
      <c r="M639" s="360">
        <v>100</v>
      </c>
      <c r="N639" s="360">
        <v>100</v>
      </c>
      <c r="O639" s="360">
        <v>100</v>
      </c>
      <c r="P639" s="360">
        <v>100</v>
      </c>
      <c r="Q639" s="360">
        <v>100</v>
      </c>
      <c r="R639" s="69"/>
      <c r="S639" s="265"/>
      <c r="T639" s="929">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1" t="str">
        <f>General!L33</f>
        <v>r</v>
      </c>
      <c r="J640" s="360">
        <v>3</v>
      </c>
      <c r="K640" s="360">
        <v>3</v>
      </c>
      <c r="L640" s="360">
        <v>3</v>
      </c>
      <c r="M640" s="360">
        <v>3</v>
      </c>
      <c r="N640" s="360">
        <v>3</v>
      </c>
      <c r="O640" s="360">
        <v>3</v>
      </c>
      <c r="P640" s="360">
        <v>3</v>
      </c>
      <c r="Q640" s="360">
        <v>3</v>
      </c>
      <c r="R640" s="69"/>
      <c r="S640" s="265"/>
      <c r="T640" s="929">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1" t="str">
        <f>General!L34</f>
        <v>rd</v>
      </c>
      <c r="J641" s="360">
        <v>3</v>
      </c>
      <c r="K641" s="360">
        <v>3</v>
      </c>
      <c r="L641" s="360">
        <v>3</v>
      </c>
      <c r="M641" s="360">
        <v>3</v>
      </c>
      <c r="N641" s="360">
        <v>3</v>
      </c>
      <c r="O641" s="360">
        <v>3</v>
      </c>
      <c r="P641" s="360">
        <v>3</v>
      </c>
      <c r="Q641" s="360">
        <v>3</v>
      </c>
      <c r="R641" s="69"/>
      <c r="S641" s="265"/>
      <c r="T641" s="929">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1" t="str">
        <f>General!L35</f>
        <v>s</v>
      </c>
      <c r="J642" s="360">
        <v>0</v>
      </c>
      <c r="K642" s="360">
        <v>0</v>
      </c>
      <c r="L642" s="360">
        <v>0</v>
      </c>
      <c r="M642" s="360">
        <v>0</v>
      </c>
      <c r="N642" s="360">
        <v>0</v>
      </c>
      <c r="O642" s="360">
        <v>0</v>
      </c>
      <c r="P642" s="360">
        <v>0</v>
      </c>
      <c r="Q642" s="360">
        <v>0</v>
      </c>
      <c r="R642" s="68"/>
      <c r="S642" s="68"/>
      <c r="T642" s="929">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1" t="str">
        <f>General!L36</f>
        <v>sr</v>
      </c>
      <c r="J643" s="360">
        <v>10</v>
      </c>
      <c r="K643" s="360">
        <v>10</v>
      </c>
      <c r="L643" s="360">
        <v>10</v>
      </c>
      <c r="M643" s="360">
        <v>10</v>
      </c>
      <c r="N643" s="360">
        <v>10</v>
      </c>
      <c r="O643" s="360">
        <v>10</v>
      </c>
      <c r="P643" s="360">
        <v>10</v>
      </c>
      <c r="Q643" s="360">
        <v>10</v>
      </c>
      <c r="R643" s="68"/>
      <c r="S643" s="68"/>
      <c r="T643" s="929">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88" customFormat="1" ht="12" customHeight="1" outlineLevel="1" x14ac:dyDescent="0.25">
      <c r="A644" s="692"/>
      <c r="B644" s="689"/>
      <c r="C644" s="701"/>
      <c r="D644" s="701"/>
      <c r="E644" s="701"/>
      <c r="F644" s="705"/>
      <c r="G644" s="51"/>
      <c r="H644" s="52"/>
      <c r="I644" s="911" t="str">
        <f>General!L37</f>
        <v>t</v>
      </c>
      <c r="J644" s="360">
        <v>0</v>
      </c>
      <c r="K644" s="360">
        <v>0</v>
      </c>
      <c r="L644" s="360">
        <v>0</v>
      </c>
      <c r="M644" s="360">
        <v>0</v>
      </c>
      <c r="N644" s="360">
        <v>0</v>
      </c>
      <c r="O644" s="360">
        <v>0</v>
      </c>
      <c r="P644" s="360">
        <v>0</v>
      </c>
      <c r="Q644" s="360">
        <v>0</v>
      </c>
      <c r="R644" s="68"/>
      <c r="S644" s="68"/>
      <c r="T644" s="929">
        <v>0</v>
      </c>
      <c r="U644" s="62"/>
      <c r="V644" s="61"/>
      <c r="W644" s="696"/>
      <c r="X644" s="691"/>
      <c r="Y644" s="691"/>
      <c r="Z644" s="691"/>
      <c r="AA644" s="691"/>
      <c r="AB644" s="691"/>
      <c r="AC644" s="691"/>
      <c r="AD644" s="691"/>
      <c r="AE644" s="691"/>
      <c r="AF644" s="691"/>
      <c r="AG644" s="691"/>
      <c r="AH644" s="691"/>
      <c r="AI644" s="691"/>
      <c r="AJ644" s="691"/>
      <c r="AK644" s="691"/>
      <c r="AL644" s="691"/>
      <c r="AM644" s="691"/>
      <c r="AN644" s="691"/>
      <c r="AO644" s="691"/>
      <c r="AP644" s="691"/>
      <c r="AQ644" s="691"/>
      <c r="AR644" s="691"/>
      <c r="AS644" s="691"/>
      <c r="AT644" s="691"/>
      <c r="AU644" s="691"/>
      <c r="AV644" s="691"/>
      <c r="AW644" s="691"/>
      <c r="AX644" s="691"/>
      <c r="AY644" s="691"/>
      <c r="AZ644" s="691"/>
      <c r="BA644" s="691"/>
      <c r="BB644" s="691"/>
      <c r="BC644" s="691"/>
      <c r="BD644" s="691"/>
      <c r="BE644" s="691"/>
      <c r="BF644" s="691"/>
      <c r="BG644" s="691"/>
      <c r="BH644" s="691"/>
      <c r="BI644" s="691"/>
      <c r="BJ644" s="691"/>
      <c r="BK644" s="691"/>
      <c r="BL644" s="691"/>
      <c r="BM644" s="691"/>
      <c r="BN644" s="691"/>
      <c r="BO644" s="691"/>
      <c r="BP644" s="691"/>
    </row>
    <row r="645" spans="1:68" s="688" customFormat="1" ht="12" customHeight="1" outlineLevel="1" x14ac:dyDescent="0.25">
      <c r="A645" s="692"/>
      <c r="B645" s="689"/>
      <c r="C645" s="701"/>
      <c r="D645" s="701"/>
      <c r="E645" s="701"/>
      <c r="F645" s="705"/>
      <c r="G645" s="51"/>
      <c r="H645" s="52"/>
      <c r="I645" s="911" t="str">
        <f>General!L38</f>
        <v>tc</v>
      </c>
      <c r="J645" s="931">
        <f>J646*$T$645+J644*(1-$T$645)</f>
        <v>1</v>
      </c>
      <c r="K645" s="931">
        <f t="shared" ref="K645:Q645" si="89">K646*$T$645+K644*(1-$T$645)</f>
        <v>1</v>
      </c>
      <c r="L645" s="931">
        <f t="shared" si="89"/>
        <v>1</v>
      </c>
      <c r="M645" s="931">
        <f t="shared" si="89"/>
        <v>1</v>
      </c>
      <c r="N645" s="931">
        <f t="shared" si="89"/>
        <v>1</v>
      </c>
      <c r="O645" s="931">
        <f t="shared" si="89"/>
        <v>1</v>
      </c>
      <c r="P645" s="931">
        <f t="shared" si="89"/>
        <v>1</v>
      </c>
      <c r="Q645" s="931">
        <f t="shared" si="89"/>
        <v>1</v>
      </c>
      <c r="R645" s="68"/>
      <c r="S645" s="68"/>
      <c r="T645" s="930">
        <v>0.1</v>
      </c>
      <c r="U645" s="62"/>
      <c r="V645" s="61"/>
      <c r="W645" s="696"/>
      <c r="X645" s="691"/>
      <c r="Y645" s="691"/>
      <c r="Z645" s="691"/>
      <c r="AA645" s="691"/>
      <c r="AB645" s="691"/>
      <c r="AC645" s="691"/>
      <c r="AD645" s="691"/>
      <c r="AE645" s="691"/>
      <c r="AF645" s="691"/>
      <c r="AG645" s="691"/>
      <c r="AH645" s="691"/>
      <c r="AI645" s="691"/>
      <c r="AJ645" s="691"/>
      <c r="AK645" s="691"/>
      <c r="AL645" s="691"/>
      <c r="AM645" s="691"/>
      <c r="AN645" s="691"/>
      <c r="AO645" s="691"/>
      <c r="AP645" s="691"/>
      <c r="AQ645" s="691"/>
      <c r="AR645" s="691"/>
      <c r="AS645" s="691"/>
      <c r="AT645" s="691"/>
      <c r="AU645" s="691"/>
      <c r="AV645" s="691"/>
      <c r="AW645" s="691"/>
      <c r="AX645" s="691"/>
      <c r="AY645" s="691"/>
      <c r="AZ645" s="691"/>
      <c r="BA645" s="691"/>
      <c r="BB645" s="691"/>
      <c r="BC645" s="691"/>
      <c r="BD645" s="691"/>
      <c r="BE645" s="691"/>
      <c r="BF645" s="691"/>
      <c r="BG645" s="691"/>
      <c r="BH645" s="691"/>
      <c r="BI645" s="691"/>
      <c r="BJ645" s="691"/>
      <c r="BK645" s="691"/>
      <c r="BL645" s="691"/>
      <c r="BM645" s="691"/>
      <c r="BN645" s="691"/>
      <c r="BO645" s="691"/>
      <c r="BP645" s="691"/>
    </row>
    <row r="646" spans="1:68" s="688" customFormat="1" ht="12" customHeight="1" outlineLevel="1" x14ac:dyDescent="0.25">
      <c r="A646" s="692"/>
      <c r="B646" s="689"/>
      <c r="C646" s="701"/>
      <c r="D646" s="701"/>
      <c r="E646" s="701"/>
      <c r="F646" s="705"/>
      <c r="G646" s="51"/>
      <c r="H646" s="52"/>
      <c r="I646" s="911" t="str">
        <f>General!L39</f>
        <v>tr</v>
      </c>
      <c r="J646" s="360">
        <v>10</v>
      </c>
      <c r="K646" s="360">
        <v>10</v>
      </c>
      <c r="L646" s="360">
        <v>10</v>
      </c>
      <c r="M646" s="360">
        <v>10</v>
      </c>
      <c r="N646" s="360">
        <v>10</v>
      </c>
      <c r="O646" s="360">
        <v>10</v>
      </c>
      <c r="P646" s="360">
        <v>10</v>
      </c>
      <c r="Q646" s="360">
        <v>10</v>
      </c>
      <c r="R646" s="68"/>
      <c r="S646" s="68"/>
      <c r="T646" s="929">
        <v>1</v>
      </c>
      <c r="U646" s="62"/>
      <c r="V646" s="61"/>
      <c r="W646" s="696"/>
      <c r="X646" s="691"/>
      <c r="Y646" s="691"/>
      <c r="Z646" s="691"/>
      <c r="AA646" s="691"/>
      <c r="AB646" s="691"/>
      <c r="AC646" s="691"/>
      <c r="AD646" s="691"/>
      <c r="AE646" s="691"/>
      <c r="AF646" s="691"/>
      <c r="AG646" s="691"/>
      <c r="AH646" s="691"/>
      <c r="AI646" s="691"/>
      <c r="AJ646" s="691"/>
      <c r="AK646" s="691"/>
      <c r="AL646" s="691"/>
      <c r="AM646" s="691"/>
      <c r="AN646" s="691"/>
      <c r="AO646" s="691"/>
      <c r="AP646" s="691"/>
      <c r="AQ646" s="691"/>
      <c r="AR646" s="691"/>
      <c r="AS646" s="691"/>
      <c r="AT646" s="691"/>
      <c r="AU646" s="691"/>
      <c r="AV646" s="691"/>
      <c r="AW646" s="691"/>
      <c r="AX646" s="691"/>
      <c r="AY646" s="691"/>
      <c r="AZ646" s="691"/>
      <c r="BA646" s="691"/>
      <c r="BB646" s="691"/>
      <c r="BC646" s="691"/>
      <c r="BD646" s="691"/>
      <c r="BE646" s="691"/>
      <c r="BF646" s="691"/>
      <c r="BG646" s="691"/>
      <c r="BH646" s="691"/>
      <c r="BI646" s="691"/>
      <c r="BJ646" s="691"/>
      <c r="BK646" s="691"/>
      <c r="BL646" s="691"/>
      <c r="BM646" s="691"/>
      <c r="BN646" s="691"/>
      <c r="BO646" s="691"/>
      <c r="BP646" s="691"/>
    </row>
    <row r="647" spans="1:68" s="688" customFormat="1" ht="12" customHeight="1" outlineLevel="1" x14ac:dyDescent="0.25">
      <c r="A647" s="692"/>
      <c r="B647" s="689"/>
      <c r="C647" s="701"/>
      <c r="D647" s="701"/>
      <c r="E647" s="701"/>
      <c r="F647" s="705"/>
      <c r="G647" s="51"/>
      <c r="H647" s="52"/>
      <c r="I647" s="911" t="str">
        <f>General!L40</f>
        <v>u</v>
      </c>
      <c r="J647" s="360">
        <v>0</v>
      </c>
      <c r="K647" s="360">
        <v>0</v>
      </c>
      <c r="L647" s="360">
        <v>0</v>
      </c>
      <c r="M647" s="360">
        <v>0</v>
      </c>
      <c r="N647" s="360">
        <v>0</v>
      </c>
      <c r="O647" s="360">
        <v>0</v>
      </c>
      <c r="P647" s="360">
        <v>0</v>
      </c>
      <c r="Q647" s="360">
        <v>0</v>
      </c>
      <c r="R647" s="68"/>
      <c r="S647" s="68"/>
      <c r="T647" s="929">
        <v>0</v>
      </c>
      <c r="U647" s="62"/>
      <c r="V647" s="61"/>
      <c r="W647" s="696"/>
      <c r="X647" s="691"/>
      <c r="Y647" s="691"/>
      <c r="Z647" s="691"/>
      <c r="AA647" s="691"/>
      <c r="AB647" s="691"/>
      <c r="AC647" s="691"/>
      <c r="AD647" s="691"/>
      <c r="AE647" s="691"/>
      <c r="AF647" s="691"/>
      <c r="AG647" s="691"/>
      <c r="AH647" s="691"/>
      <c r="AI647" s="691"/>
      <c r="AJ647" s="691"/>
      <c r="AK647" s="691"/>
      <c r="AL647" s="691"/>
      <c r="AM647" s="691"/>
      <c r="AN647" s="691"/>
      <c r="AO647" s="691"/>
      <c r="AP647" s="691"/>
      <c r="AQ647" s="691"/>
      <c r="AR647" s="691"/>
      <c r="AS647" s="691"/>
      <c r="AT647" s="691"/>
      <c r="AU647" s="691"/>
      <c r="AV647" s="691"/>
      <c r="AW647" s="691"/>
      <c r="AX647" s="691"/>
      <c r="AY647" s="691"/>
      <c r="AZ647" s="691"/>
      <c r="BA647" s="691"/>
      <c r="BB647" s="691"/>
      <c r="BC647" s="691"/>
      <c r="BD647" s="691"/>
      <c r="BE647" s="691"/>
      <c r="BF647" s="691"/>
      <c r="BG647" s="691"/>
      <c r="BH647" s="691"/>
      <c r="BI647" s="691"/>
      <c r="BJ647" s="691"/>
      <c r="BK647" s="691"/>
      <c r="BL647" s="691"/>
      <c r="BM647" s="691"/>
      <c r="BN647" s="691"/>
      <c r="BO647" s="691"/>
      <c r="BP647" s="691"/>
    </row>
    <row r="648" spans="1:68" s="688" customFormat="1" ht="12" customHeight="1" outlineLevel="1" x14ac:dyDescent="0.25">
      <c r="A648" s="692"/>
      <c r="B648" s="689"/>
      <c r="C648" s="701"/>
      <c r="D648" s="701"/>
      <c r="E648" s="701"/>
      <c r="F648" s="705"/>
      <c r="G648" s="51"/>
      <c r="H648" s="52"/>
      <c r="I648" s="911" t="str">
        <f>General!L41</f>
        <v>uc</v>
      </c>
      <c r="J648" s="931">
        <f>J649*$T$648+J647*(1-$T$648)</f>
        <v>1</v>
      </c>
      <c r="K648" s="931">
        <f t="shared" ref="K648:Q648" si="90">K649*$T$648+K647*(1-$T$648)</f>
        <v>1</v>
      </c>
      <c r="L648" s="931">
        <f t="shared" si="90"/>
        <v>1</v>
      </c>
      <c r="M648" s="931">
        <f t="shared" si="90"/>
        <v>1</v>
      </c>
      <c r="N648" s="931">
        <f t="shared" si="90"/>
        <v>1</v>
      </c>
      <c r="O648" s="931">
        <f t="shared" si="90"/>
        <v>1</v>
      </c>
      <c r="P648" s="931">
        <f t="shared" si="90"/>
        <v>1</v>
      </c>
      <c r="Q648" s="931">
        <f t="shared" si="90"/>
        <v>1</v>
      </c>
      <c r="R648" s="68"/>
      <c r="S648" s="68"/>
      <c r="T648" s="930">
        <v>0.1</v>
      </c>
      <c r="U648" s="62"/>
      <c r="V648" s="61"/>
      <c r="W648" s="696"/>
      <c r="X648" s="691"/>
      <c r="Y648" s="691"/>
      <c r="Z648" s="691"/>
      <c r="AA648" s="691"/>
      <c r="AB648" s="691"/>
      <c r="AC648" s="691"/>
      <c r="AD648" s="691"/>
      <c r="AE648" s="691"/>
      <c r="AF648" s="691"/>
      <c r="AG648" s="691"/>
      <c r="AH648" s="691"/>
      <c r="AI648" s="691"/>
      <c r="AJ648" s="691"/>
      <c r="AK648" s="691"/>
      <c r="AL648" s="691"/>
      <c r="AM648" s="691"/>
      <c r="AN648" s="691"/>
      <c r="AO648" s="691"/>
      <c r="AP648" s="691"/>
      <c r="AQ648" s="691"/>
      <c r="AR648" s="691"/>
      <c r="AS648" s="691"/>
      <c r="AT648" s="691"/>
      <c r="AU648" s="691"/>
      <c r="AV648" s="691"/>
      <c r="AW648" s="691"/>
      <c r="AX648" s="691"/>
      <c r="AY648" s="691"/>
      <c r="AZ648" s="691"/>
      <c r="BA648" s="691"/>
      <c r="BB648" s="691"/>
      <c r="BC648" s="691"/>
      <c r="BD648" s="691"/>
      <c r="BE648" s="691"/>
      <c r="BF648" s="691"/>
      <c r="BG648" s="691"/>
      <c r="BH648" s="691"/>
      <c r="BI648" s="691"/>
      <c r="BJ648" s="691"/>
      <c r="BK648" s="691"/>
      <c r="BL648" s="691"/>
      <c r="BM648" s="691"/>
      <c r="BN648" s="691"/>
      <c r="BO648" s="691"/>
      <c r="BP648" s="691"/>
    </row>
    <row r="649" spans="1:68" s="688" customFormat="1" ht="12" customHeight="1" outlineLevel="1" x14ac:dyDescent="0.25">
      <c r="A649" s="692"/>
      <c r="B649" s="689"/>
      <c r="C649" s="701"/>
      <c r="D649" s="701"/>
      <c r="E649" s="701"/>
      <c r="F649" s="705"/>
      <c r="G649" s="51"/>
      <c r="H649" s="52"/>
      <c r="I649" s="911" t="str">
        <f>General!L42</f>
        <v>ur</v>
      </c>
      <c r="J649" s="360">
        <v>10</v>
      </c>
      <c r="K649" s="360">
        <v>10</v>
      </c>
      <c r="L649" s="360">
        <v>10</v>
      </c>
      <c r="M649" s="360">
        <v>10</v>
      </c>
      <c r="N649" s="360">
        <v>10</v>
      </c>
      <c r="O649" s="360">
        <v>10</v>
      </c>
      <c r="P649" s="360">
        <v>10</v>
      </c>
      <c r="Q649" s="360">
        <v>10</v>
      </c>
      <c r="R649" s="68"/>
      <c r="S649" s="68"/>
      <c r="T649" s="929">
        <v>1</v>
      </c>
      <c r="U649" s="62"/>
      <c r="V649" s="61"/>
      <c r="W649" s="696"/>
      <c r="X649" s="691"/>
      <c r="Y649" s="691"/>
      <c r="Z649" s="691"/>
      <c r="AA649" s="691"/>
      <c r="AB649" s="691"/>
      <c r="AC649" s="691"/>
      <c r="AD649" s="691"/>
      <c r="AE649" s="691"/>
      <c r="AF649" s="691"/>
      <c r="AG649" s="691"/>
      <c r="AH649" s="691"/>
      <c r="AI649" s="691"/>
      <c r="AJ649" s="691"/>
      <c r="AK649" s="691"/>
      <c r="AL649" s="691"/>
      <c r="AM649" s="691"/>
      <c r="AN649" s="691"/>
      <c r="AO649" s="691"/>
      <c r="AP649" s="691"/>
      <c r="AQ649" s="691"/>
      <c r="AR649" s="691"/>
      <c r="AS649" s="691"/>
      <c r="AT649" s="691"/>
      <c r="AU649" s="691"/>
      <c r="AV649" s="691"/>
      <c r="AW649" s="691"/>
      <c r="AX649" s="691"/>
      <c r="AY649" s="691"/>
      <c r="AZ649" s="691"/>
      <c r="BA649" s="691"/>
      <c r="BB649" s="691"/>
      <c r="BC649" s="691"/>
      <c r="BD649" s="691"/>
      <c r="BE649" s="691"/>
      <c r="BF649" s="691"/>
      <c r="BG649" s="691"/>
      <c r="BH649" s="691"/>
      <c r="BI649" s="691"/>
      <c r="BJ649" s="691"/>
      <c r="BK649" s="691"/>
      <c r="BL649" s="691"/>
      <c r="BM649" s="691"/>
      <c r="BN649" s="691"/>
      <c r="BO649" s="691"/>
      <c r="BP649" s="691"/>
    </row>
    <row r="650" spans="1:68" s="688" customFormat="1" ht="12" customHeight="1" outlineLevel="1" x14ac:dyDescent="0.25">
      <c r="A650" s="692"/>
      <c r="B650" s="689"/>
      <c r="C650" s="701"/>
      <c r="D650" s="701"/>
      <c r="E650" s="701"/>
      <c r="F650" s="705"/>
      <c r="G650" s="51"/>
      <c r="H650" s="52"/>
      <c r="I650" s="911" t="str">
        <f>General!L43</f>
        <v>v</v>
      </c>
      <c r="J650" s="360">
        <v>90</v>
      </c>
      <c r="K650" s="360">
        <v>90</v>
      </c>
      <c r="L650" s="360">
        <v>90</v>
      </c>
      <c r="M650" s="360">
        <v>90</v>
      </c>
      <c r="N650" s="360">
        <v>90</v>
      </c>
      <c r="O650" s="360">
        <v>90</v>
      </c>
      <c r="P650" s="360">
        <v>90</v>
      </c>
      <c r="Q650" s="360">
        <v>90</v>
      </c>
      <c r="R650" s="68"/>
      <c r="S650" s="68"/>
      <c r="T650" s="929">
        <v>1</v>
      </c>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s="688" customFormat="1" ht="12" customHeight="1" outlineLevel="1" x14ac:dyDescent="0.25">
      <c r="A651" s="692"/>
      <c r="B651" s="689"/>
      <c r="C651" s="701"/>
      <c r="D651" s="701"/>
      <c r="E651" s="701"/>
      <c r="F651" s="705"/>
      <c r="G651" s="51"/>
      <c r="H651" s="52"/>
      <c r="I651" s="911" t="str">
        <f>General!L44</f>
        <v>w</v>
      </c>
      <c r="J651" s="360">
        <v>120</v>
      </c>
      <c r="K651" s="360">
        <v>120</v>
      </c>
      <c r="L651" s="360">
        <v>120</v>
      </c>
      <c r="M651" s="360">
        <v>120</v>
      </c>
      <c r="N651" s="360">
        <v>120</v>
      </c>
      <c r="O651" s="360">
        <v>120</v>
      </c>
      <c r="P651" s="360">
        <v>120</v>
      </c>
      <c r="Q651" s="360">
        <v>120</v>
      </c>
      <c r="R651" s="68"/>
      <c r="S651" s="68"/>
      <c r="T651" s="929">
        <v>1</v>
      </c>
      <c r="U651" s="62"/>
      <c r="V651" s="61"/>
      <c r="W651" s="696"/>
      <c r="X651" s="691"/>
      <c r="Y651" s="691"/>
      <c r="Z651" s="691"/>
      <c r="AA651" s="691"/>
      <c r="AB651" s="691"/>
      <c r="AC651" s="691"/>
      <c r="AD651" s="691"/>
      <c r="AE651" s="691"/>
      <c r="AF651" s="691"/>
      <c r="AG651" s="691"/>
      <c r="AH651" s="691"/>
      <c r="AI651" s="691"/>
      <c r="AJ651" s="691"/>
      <c r="AK651" s="691"/>
      <c r="AL651" s="691"/>
      <c r="AM651" s="691"/>
      <c r="AN651" s="691"/>
      <c r="AO651" s="691"/>
      <c r="AP651" s="691"/>
      <c r="AQ651" s="691"/>
      <c r="AR651" s="691"/>
      <c r="AS651" s="691"/>
      <c r="AT651" s="691"/>
      <c r="AU651" s="691"/>
      <c r="AV651" s="691"/>
      <c r="AW651" s="691"/>
      <c r="AX651" s="691"/>
      <c r="AY651" s="691"/>
      <c r="AZ651" s="691"/>
      <c r="BA651" s="691"/>
      <c r="BB651" s="691"/>
      <c r="BC651" s="691"/>
      <c r="BD651" s="691"/>
      <c r="BE651" s="691"/>
      <c r="BF651" s="691"/>
      <c r="BG651" s="691"/>
      <c r="BH651" s="691"/>
      <c r="BI651" s="691"/>
      <c r="BJ651" s="691"/>
      <c r="BK651" s="691"/>
      <c r="BL651" s="691"/>
      <c r="BM651" s="691"/>
      <c r="BN651" s="691"/>
      <c r="BO651" s="691"/>
      <c r="BP651" s="691"/>
    </row>
    <row r="652" spans="1:68" s="688" customFormat="1" ht="12" customHeight="1" outlineLevel="1" x14ac:dyDescent="0.25">
      <c r="A652" s="692"/>
      <c r="B652" s="689"/>
      <c r="C652" s="701"/>
      <c r="D652" s="701"/>
      <c r="E652" s="701"/>
      <c r="F652" s="705"/>
      <c r="G652" s="51"/>
      <c r="H652" s="52"/>
      <c r="I652" s="911" t="str">
        <f>General!L45</f>
        <v>wd</v>
      </c>
      <c r="J652" s="360">
        <v>120</v>
      </c>
      <c r="K652" s="360">
        <v>120</v>
      </c>
      <c r="L652" s="360">
        <v>120</v>
      </c>
      <c r="M652" s="360">
        <v>120</v>
      </c>
      <c r="N652" s="360">
        <v>120</v>
      </c>
      <c r="O652" s="360">
        <v>120</v>
      </c>
      <c r="P652" s="360">
        <v>120</v>
      </c>
      <c r="Q652" s="360">
        <v>120</v>
      </c>
      <c r="R652" s="68"/>
      <c r="S652" s="68"/>
      <c r="T652" s="929">
        <v>1</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s="688" customFormat="1" ht="12" customHeight="1" outlineLevel="1" x14ac:dyDescent="0.25">
      <c r="A653" s="692"/>
      <c r="B653" s="689"/>
      <c r="C653" s="701"/>
      <c r="D653" s="701"/>
      <c r="E653" s="701"/>
      <c r="F653" s="705"/>
      <c r="G653" s="51"/>
      <c r="H653" s="52"/>
      <c r="I653" s="911" t="str">
        <f>General!L46</f>
        <v>x</v>
      </c>
      <c r="J653" s="360">
        <v>0</v>
      </c>
      <c r="K653" s="360">
        <v>0</v>
      </c>
      <c r="L653" s="360">
        <v>0</v>
      </c>
      <c r="M653" s="360">
        <v>0</v>
      </c>
      <c r="N653" s="360">
        <v>0</v>
      </c>
      <c r="O653" s="360">
        <v>0</v>
      </c>
      <c r="P653" s="360">
        <v>0</v>
      </c>
      <c r="Q653" s="360">
        <v>0</v>
      </c>
      <c r="R653" s="68"/>
      <c r="S653" s="68"/>
      <c r="T653" s="929">
        <v>0</v>
      </c>
      <c r="U653" s="62"/>
      <c r="V653" s="61"/>
      <c r="W653" s="696"/>
      <c r="X653" s="691"/>
      <c r="Y653" s="691"/>
      <c r="Z653" s="691"/>
      <c r="AA653" s="691"/>
      <c r="AB653" s="691"/>
      <c r="AC653" s="691"/>
      <c r="AD653" s="691"/>
      <c r="AE653" s="691"/>
      <c r="AF653" s="691"/>
      <c r="AG653" s="691"/>
      <c r="AH653" s="691"/>
      <c r="AI653" s="691"/>
      <c r="AJ653" s="691"/>
      <c r="AK653" s="691"/>
      <c r="AL653" s="691"/>
      <c r="AM653" s="691"/>
      <c r="AN653" s="691"/>
      <c r="AO653" s="691"/>
      <c r="AP653" s="691"/>
      <c r="AQ653" s="691"/>
      <c r="AR653" s="691"/>
      <c r="AS653" s="691"/>
      <c r="AT653" s="691"/>
      <c r="AU653" s="691"/>
      <c r="AV653" s="691"/>
      <c r="AW653" s="691"/>
      <c r="AX653" s="691"/>
      <c r="AY653" s="691"/>
      <c r="AZ653" s="691"/>
      <c r="BA653" s="691"/>
      <c r="BB653" s="691"/>
      <c r="BC653" s="691"/>
      <c r="BD653" s="691"/>
      <c r="BE653" s="691"/>
      <c r="BF653" s="691"/>
      <c r="BG653" s="691"/>
      <c r="BH653" s="691"/>
      <c r="BI653" s="691"/>
      <c r="BJ653" s="691"/>
      <c r="BK653" s="691"/>
      <c r="BL653" s="691"/>
      <c r="BM653" s="691"/>
      <c r="BN653" s="691"/>
      <c r="BO653" s="691"/>
      <c r="BP653" s="691"/>
    </row>
    <row r="654" spans="1:68" s="688" customFormat="1" ht="12" customHeight="1" outlineLevel="1" x14ac:dyDescent="0.25">
      <c r="A654" s="692"/>
      <c r="B654" s="689"/>
      <c r="C654" s="701"/>
      <c r="D654" s="701"/>
      <c r="E654" s="701"/>
      <c r="F654" s="705"/>
      <c r="G654" s="51"/>
      <c r="H654" s="52"/>
      <c r="I654" s="911" t="str">
        <f>General!L47</f>
        <v>xc</v>
      </c>
      <c r="J654" s="931">
        <f>J655*$T$654+J653*(1-$T$654)</f>
        <v>1</v>
      </c>
      <c r="K654" s="931">
        <f t="shared" ref="K654:Q654" si="91">K655*$T$654+K653*(1-$T$654)</f>
        <v>1</v>
      </c>
      <c r="L654" s="931">
        <f t="shared" si="91"/>
        <v>1</v>
      </c>
      <c r="M654" s="931">
        <f t="shared" si="91"/>
        <v>1</v>
      </c>
      <c r="N654" s="931">
        <f t="shared" si="91"/>
        <v>1</v>
      </c>
      <c r="O654" s="931">
        <f t="shared" si="91"/>
        <v>1</v>
      </c>
      <c r="P654" s="931">
        <f t="shared" si="91"/>
        <v>1</v>
      </c>
      <c r="Q654" s="931">
        <f t="shared" si="91"/>
        <v>1</v>
      </c>
      <c r="R654" s="68"/>
      <c r="S654" s="68"/>
      <c r="T654" s="930">
        <v>0.1</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General!L48</f>
        <v>xr</v>
      </c>
      <c r="J655" s="360">
        <v>10</v>
      </c>
      <c r="K655" s="360">
        <v>10</v>
      </c>
      <c r="L655" s="360">
        <v>10</v>
      </c>
      <c r="M655" s="360">
        <v>10</v>
      </c>
      <c r="N655" s="360">
        <v>10</v>
      </c>
      <c r="O655" s="360">
        <v>10</v>
      </c>
      <c r="P655" s="360">
        <v>10</v>
      </c>
      <c r="Q655" s="360">
        <v>10</v>
      </c>
      <c r="R655" s="68"/>
      <c r="S655" s="68"/>
      <c r="T655" s="929">
        <v>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General!L49</f>
        <v>z</v>
      </c>
      <c r="J656" s="360">
        <v>5</v>
      </c>
      <c r="K656" s="360">
        <v>5</v>
      </c>
      <c r="L656" s="360">
        <v>5</v>
      </c>
      <c r="M656" s="360">
        <v>5</v>
      </c>
      <c r="N656" s="360">
        <v>5</v>
      </c>
      <c r="O656" s="360">
        <v>5</v>
      </c>
      <c r="P656" s="360">
        <v>5</v>
      </c>
      <c r="Q656" s="360">
        <v>5</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General!L50</f>
        <v>zd</v>
      </c>
      <c r="J657" s="360">
        <v>5</v>
      </c>
      <c r="K657" s="360">
        <v>5</v>
      </c>
      <c r="L657" s="360">
        <v>5</v>
      </c>
      <c r="M657" s="360">
        <v>5</v>
      </c>
      <c r="N657" s="360">
        <v>5</v>
      </c>
      <c r="O657" s="360">
        <v>5</v>
      </c>
      <c r="P657" s="360">
        <v>5</v>
      </c>
      <c r="Q657" s="360">
        <v>5</v>
      </c>
      <c r="R657" s="68"/>
      <c r="S657" s="68"/>
      <c r="T657" s="929">
        <v>1</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6">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7" t="str">
        <f>General!L17</f>
        <v>a</v>
      </c>
      <c r="H673" s="918">
        <v>0</v>
      </c>
      <c r="I673" s="918">
        <v>0</v>
      </c>
      <c r="J673" s="918">
        <v>0</v>
      </c>
      <c r="K673" s="919"/>
      <c r="L673" s="918">
        <v>0</v>
      </c>
      <c r="M673" s="918">
        <v>0</v>
      </c>
      <c r="N673" s="920"/>
      <c r="O673" s="918">
        <v>0</v>
      </c>
      <c r="P673" s="918">
        <v>0</v>
      </c>
      <c r="Q673" s="922">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88" customFormat="1" ht="12" customHeight="1" x14ac:dyDescent="0.25">
      <c r="A674" s="692"/>
      <c r="B674" s="689"/>
      <c r="C674" s="701"/>
      <c r="D674" s="701"/>
      <c r="E674" s="701"/>
      <c r="F674" s="705"/>
      <c r="G674" s="917" t="str">
        <f>General!L18</f>
        <v>ar</v>
      </c>
      <c r="H674" s="918">
        <v>3000</v>
      </c>
      <c r="I674" s="918">
        <v>27.5</v>
      </c>
      <c r="J674" s="918">
        <v>1</v>
      </c>
      <c r="K674" s="919"/>
      <c r="L674" s="918">
        <v>0</v>
      </c>
      <c r="M674" s="918">
        <v>0</v>
      </c>
      <c r="N674" s="920"/>
      <c r="O674" s="918">
        <v>0</v>
      </c>
      <c r="P674" s="918">
        <v>0</v>
      </c>
      <c r="Q674" s="922">
        <v>1</v>
      </c>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ht="12" customHeight="1" x14ac:dyDescent="0.25">
      <c r="A675" s="6"/>
      <c r="B675" s="7"/>
      <c r="C675" s="18"/>
      <c r="D675" s="18"/>
      <c r="E675" s="18"/>
      <c r="F675" s="27"/>
      <c r="G675" s="917" t="str">
        <f>General!L19</f>
        <v>b</v>
      </c>
      <c r="H675" s="918">
        <v>295</v>
      </c>
      <c r="I675" s="918">
        <v>27.5</v>
      </c>
      <c r="J675" s="918">
        <v>1</v>
      </c>
      <c r="K675" s="919" t="s">
        <v>50</v>
      </c>
      <c r="L675" s="918">
        <v>40</v>
      </c>
      <c r="M675" s="918">
        <v>240</v>
      </c>
      <c r="N675" s="920"/>
      <c r="O675" s="918">
        <v>0</v>
      </c>
      <c r="P675" s="918">
        <v>0</v>
      </c>
      <c r="Q675" s="922">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88" customFormat="1" ht="12" customHeight="1" x14ac:dyDescent="0.25">
      <c r="A676" s="692"/>
      <c r="B676" s="689"/>
      <c r="C676" s="701"/>
      <c r="D676" s="701"/>
      <c r="E676" s="701"/>
      <c r="F676" s="705"/>
      <c r="G676" s="917" t="str">
        <f>General!L20</f>
        <v>bd</v>
      </c>
      <c r="H676" s="918">
        <v>295</v>
      </c>
      <c r="I676" s="918">
        <v>27.5</v>
      </c>
      <c r="J676" s="918">
        <v>1</v>
      </c>
      <c r="K676" s="919" t="s">
        <v>50</v>
      </c>
      <c r="L676" s="918">
        <v>40</v>
      </c>
      <c r="M676" s="918">
        <v>240</v>
      </c>
      <c r="N676" s="920"/>
      <c r="O676" s="918">
        <v>0</v>
      </c>
      <c r="P676" s="918">
        <v>0</v>
      </c>
      <c r="Q676" s="922">
        <v>1</v>
      </c>
      <c r="W676" s="696"/>
      <c r="X676" s="691"/>
      <c r="Y676" s="691"/>
      <c r="Z676" s="691"/>
      <c r="AA676" s="691"/>
      <c r="AB676" s="691"/>
      <c r="AC676" s="691"/>
      <c r="AD676" s="691"/>
      <c r="AE676" s="691"/>
      <c r="AF676" s="691"/>
      <c r="AG676" s="691"/>
      <c r="AH676" s="691"/>
      <c r="AI676" s="691"/>
      <c r="AJ676" s="691"/>
      <c r="AK676" s="691"/>
      <c r="AL676" s="691"/>
      <c r="AM676" s="691"/>
      <c r="AN676" s="691"/>
      <c r="AO676" s="691"/>
      <c r="AP676" s="691"/>
      <c r="AQ676" s="691"/>
      <c r="AR676" s="691"/>
      <c r="AS676" s="691"/>
      <c r="AT676" s="691"/>
      <c r="AU676" s="691"/>
      <c r="AV676" s="691"/>
      <c r="AW676" s="691"/>
      <c r="AX676" s="691"/>
      <c r="AY676" s="691"/>
      <c r="AZ676" s="691"/>
      <c r="BA676" s="691"/>
      <c r="BB676" s="691"/>
      <c r="BC676" s="691"/>
      <c r="BD676" s="691"/>
      <c r="BE676" s="691"/>
      <c r="BF676" s="691"/>
      <c r="BG676" s="691"/>
      <c r="BH676" s="691"/>
      <c r="BI676" s="691"/>
      <c r="BJ676" s="691"/>
      <c r="BK676" s="691"/>
      <c r="BL676" s="691"/>
      <c r="BM676" s="691"/>
      <c r="BN676" s="691"/>
      <c r="BO676" s="691"/>
      <c r="BP676" s="691"/>
    </row>
    <row r="677" spans="1:68" ht="12" customHeight="1" x14ac:dyDescent="0.25">
      <c r="A677" s="6"/>
      <c r="B677" s="7"/>
      <c r="C677" s="18"/>
      <c r="D677" s="18"/>
      <c r="E677" s="18"/>
      <c r="F677" s="27"/>
      <c r="G677" s="917" t="str">
        <f>General!L21</f>
        <v>f</v>
      </c>
      <c r="H677" s="918">
        <v>350</v>
      </c>
      <c r="I677" s="918">
        <v>27.5</v>
      </c>
      <c r="J677" s="918">
        <v>1</v>
      </c>
      <c r="K677" s="920" t="s">
        <v>53</v>
      </c>
      <c r="L677" s="918">
        <v>48</v>
      </c>
      <c r="M677" s="918">
        <v>200</v>
      </c>
      <c r="N677" s="920"/>
      <c r="O677" s="918">
        <v>0</v>
      </c>
      <c r="P677" s="918">
        <v>0</v>
      </c>
      <c r="Q677" s="922">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88" customFormat="1" ht="12" customHeight="1" x14ac:dyDescent="0.25">
      <c r="A678" s="692"/>
      <c r="B678" s="689"/>
      <c r="C678" s="701"/>
      <c r="D678" s="701"/>
      <c r="E678" s="701"/>
      <c r="F678" s="705"/>
      <c r="G678" s="917" t="str">
        <f>General!L22</f>
        <v>h</v>
      </c>
      <c r="H678" s="918">
        <v>235</v>
      </c>
      <c r="I678" s="918">
        <v>27.5</v>
      </c>
      <c r="J678" s="918">
        <v>1</v>
      </c>
      <c r="K678" s="920" t="s">
        <v>51</v>
      </c>
      <c r="L678" s="918">
        <v>27.7</v>
      </c>
      <c r="M678" s="918">
        <v>100</v>
      </c>
      <c r="N678" s="920"/>
      <c r="O678" s="918">
        <v>0</v>
      </c>
      <c r="P678" s="918">
        <v>0</v>
      </c>
      <c r="Q678" s="922">
        <v>1</v>
      </c>
      <c r="W678" s="696"/>
      <c r="X678" s="691"/>
      <c r="Y678" s="691"/>
      <c r="Z678" s="691"/>
      <c r="AA678" s="691"/>
      <c r="AB678" s="691"/>
      <c r="AC678" s="691"/>
      <c r="AD678" s="691"/>
      <c r="AE678" s="691"/>
      <c r="AF678" s="691"/>
      <c r="AG678" s="691"/>
      <c r="AH678" s="691"/>
      <c r="AI678" s="691"/>
      <c r="AJ678" s="691"/>
      <c r="AK678" s="691"/>
      <c r="AL678" s="691"/>
      <c r="AM678" s="691"/>
      <c r="AN678" s="691"/>
      <c r="AO678" s="691"/>
      <c r="AP678" s="691"/>
      <c r="AQ678" s="691"/>
      <c r="AR678" s="691"/>
      <c r="AS678" s="691"/>
      <c r="AT678" s="691"/>
      <c r="AU678" s="691"/>
      <c r="AV678" s="691"/>
      <c r="AW678" s="691"/>
      <c r="AX678" s="691"/>
      <c r="AY678" s="691"/>
      <c r="AZ678" s="691"/>
      <c r="BA678" s="691"/>
      <c r="BB678" s="691"/>
      <c r="BC678" s="691"/>
      <c r="BD678" s="691"/>
      <c r="BE678" s="691"/>
      <c r="BF678" s="691"/>
      <c r="BG678" s="691"/>
      <c r="BH678" s="691"/>
      <c r="BI678" s="691"/>
      <c r="BJ678" s="691"/>
      <c r="BK678" s="691"/>
      <c r="BL678" s="691"/>
      <c r="BM678" s="691"/>
      <c r="BN678" s="691"/>
      <c r="BO678" s="691"/>
      <c r="BP678" s="691"/>
    </row>
    <row r="679" spans="1:68" ht="12" customHeight="1" x14ac:dyDescent="0.25">
      <c r="A679" s="6"/>
      <c r="B679" s="7"/>
      <c r="C679" s="18"/>
      <c r="D679" s="18"/>
      <c r="E679" s="18"/>
      <c r="F679" s="27"/>
      <c r="G679" s="917" t="str">
        <f>General!L23</f>
        <v>i</v>
      </c>
      <c r="H679" s="918">
        <v>350</v>
      </c>
      <c r="I679" s="918">
        <v>27.5</v>
      </c>
      <c r="J679" s="918">
        <v>1</v>
      </c>
      <c r="K679" s="920"/>
      <c r="L679" s="918">
        <v>0</v>
      </c>
      <c r="M679" s="918">
        <v>0</v>
      </c>
      <c r="N679" s="920"/>
      <c r="O679" s="918">
        <v>0</v>
      </c>
      <c r="P679" s="918">
        <v>0</v>
      </c>
      <c r="Q679" s="922">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88" customFormat="1" ht="12" customHeight="1" x14ac:dyDescent="0.25">
      <c r="A680" s="692"/>
      <c r="B680" s="689"/>
      <c r="C680" s="701"/>
      <c r="D680" s="701"/>
      <c r="E680" s="701"/>
      <c r="F680" s="700"/>
      <c r="G680" s="917" t="str">
        <f>General!L24</f>
        <v>j</v>
      </c>
      <c r="H680" s="918">
        <v>0</v>
      </c>
      <c r="I680" s="918">
        <v>0</v>
      </c>
      <c r="J680" s="918">
        <v>0</v>
      </c>
      <c r="K680" s="920"/>
      <c r="L680" s="918">
        <v>0</v>
      </c>
      <c r="M680" s="918">
        <v>0</v>
      </c>
      <c r="N680" s="920"/>
      <c r="O680" s="918">
        <v>0</v>
      </c>
      <c r="P680" s="918">
        <v>0</v>
      </c>
      <c r="Q680" s="922">
        <v>0</v>
      </c>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2" customHeight="1" x14ac:dyDescent="0.25">
      <c r="A681" s="692"/>
      <c r="B681" s="689"/>
      <c r="C681" s="701"/>
      <c r="D681" s="701"/>
      <c r="E681" s="701"/>
      <c r="F681" s="700"/>
      <c r="G681" s="917" t="str">
        <f>General!L25</f>
        <v>jc</v>
      </c>
      <c r="H681" s="931">
        <f>H682</f>
        <v>3000</v>
      </c>
      <c r="I681" s="931">
        <f t="shared" ref="I681:Q681" si="92">I682</f>
        <v>27.5</v>
      </c>
      <c r="J681" s="931">
        <f t="shared" si="92"/>
        <v>1</v>
      </c>
      <c r="K681" s="931">
        <f t="shared" si="92"/>
        <v>0</v>
      </c>
      <c r="L681" s="931">
        <f t="shared" si="92"/>
        <v>0</v>
      </c>
      <c r="M681" s="931">
        <f t="shared" si="92"/>
        <v>0</v>
      </c>
      <c r="N681" s="931">
        <f t="shared" si="92"/>
        <v>0</v>
      </c>
      <c r="O681" s="931">
        <f t="shared" si="92"/>
        <v>0</v>
      </c>
      <c r="P681" s="931">
        <f t="shared" si="92"/>
        <v>0</v>
      </c>
      <c r="Q681" s="932">
        <f t="shared" si="92"/>
        <v>1</v>
      </c>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x14ac:dyDescent="0.25">
      <c r="A682" s="6"/>
      <c r="B682" s="7"/>
      <c r="C682" s="18"/>
      <c r="D682" s="18"/>
      <c r="E682" s="18"/>
      <c r="F682" s="37"/>
      <c r="G682" s="917" t="str">
        <f>General!L26</f>
        <v>jr</v>
      </c>
      <c r="H682" s="918">
        <v>3000</v>
      </c>
      <c r="I682" s="918">
        <v>27.5</v>
      </c>
      <c r="J682" s="918">
        <v>1</v>
      </c>
      <c r="K682" s="920"/>
      <c r="L682" s="918">
        <v>0</v>
      </c>
      <c r="M682" s="918">
        <v>0</v>
      </c>
      <c r="N682" s="920"/>
      <c r="O682" s="918">
        <v>0</v>
      </c>
      <c r="P682" s="918">
        <v>0</v>
      </c>
      <c r="Q682" s="922">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88" customFormat="1" ht="12" customHeight="1" x14ac:dyDescent="0.25">
      <c r="A683" s="692"/>
      <c r="B683" s="689"/>
      <c r="C683" s="701"/>
      <c r="D683" s="701"/>
      <c r="E683" s="701"/>
      <c r="F683" s="703"/>
      <c r="G683" s="917" t="str">
        <f>General!L27</f>
        <v>k</v>
      </c>
      <c r="H683" s="918">
        <v>350</v>
      </c>
      <c r="I683" s="918">
        <v>27.5</v>
      </c>
      <c r="J683" s="918">
        <v>1</v>
      </c>
      <c r="K683" s="920"/>
      <c r="L683" s="918">
        <v>0</v>
      </c>
      <c r="M683" s="918">
        <v>0</v>
      </c>
      <c r="N683" s="920"/>
      <c r="O683" s="918">
        <v>0</v>
      </c>
      <c r="P683" s="918">
        <v>0</v>
      </c>
      <c r="Q683" s="922">
        <v>1</v>
      </c>
      <c r="W683" s="696"/>
      <c r="X683" s="691"/>
      <c r="Y683" s="691"/>
      <c r="Z683" s="691"/>
      <c r="AA683" s="691"/>
      <c r="AB683" s="691"/>
      <c r="AC683" s="691"/>
      <c r="AD683" s="691"/>
      <c r="AE683" s="691"/>
      <c r="AF683" s="691"/>
      <c r="AG683" s="691"/>
      <c r="AH683" s="691"/>
      <c r="AI683" s="691"/>
      <c r="AJ683" s="691"/>
      <c r="AK683" s="691"/>
      <c r="AL683" s="691"/>
      <c r="AM683" s="691"/>
      <c r="AN683" s="691"/>
      <c r="AO683" s="691"/>
      <c r="AP683" s="691"/>
      <c r="AQ683" s="691"/>
      <c r="AR683" s="691"/>
      <c r="AS683" s="691"/>
      <c r="AT683" s="691"/>
      <c r="AU683" s="691"/>
      <c r="AV683" s="691"/>
      <c r="AW683" s="691"/>
      <c r="AX683" s="691"/>
      <c r="AY683" s="691"/>
      <c r="AZ683" s="691"/>
      <c r="BA683" s="691"/>
      <c r="BB683" s="691"/>
      <c r="BC683" s="691"/>
      <c r="BD683" s="691"/>
      <c r="BE683" s="691"/>
      <c r="BF683" s="691"/>
      <c r="BG683" s="691"/>
      <c r="BH683" s="691"/>
      <c r="BI683" s="691"/>
      <c r="BJ683" s="691"/>
      <c r="BK683" s="691"/>
      <c r="BL683" s="691"/>
      <c r="BM683" s="691"/>
      <c r="BN683" s="691"/>
      <c r="BO683" s="691"/>
      <c r="BP683" s="691"/>
    </row>
    <row r="684" spans="1:68" ht="12" customHeight="1" x14ac:dyDescent="0.25">
      <c r="A684" s="6"/>
      <c r="B684" s="7"/>
      <c r="C684" s="18"/>
      <c r="D684" s="18"/>
      <c r="E684" s="18"/>
      <c r="F684" s="34"/>
      <c r="G684" s="917" t="str">
        <f>General!L28</f>
        <v>l</v>
      </c>
      <c r="H684" s="918">
        <v>305</v>
      </c>
      <c r="I684" s="918">
        <v>27.5</v>
      </c>
      <c r="J684" s="918">
        <v>1</v>
      </c>
      <c r="K684" s="920" t="s">
        <v>52</v>
      </c>
      <c r="L684" s="918">
        <v>31.3</v>
      </c>
      <c r="M684" s="918">
        <v>100</v>
      </c>
      <c r="N684" s="920"/>
      <c r="O684" s="918">
        <v>0</v>
      </c>
      <c r="P684" s="918">
        <v>0</v>
      </c>
      <c r="Q684" s="922">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7" t="str">
        <f>General!L29</f>
        <v>m</v>
      </c>
      <c r="H685" s="918">
        <v>0</v>
      </c>
      <c r="I685" s="918">
        <v>0</v>
      </c>
      <c r="J685" s="918">
        <v>0</v>
      </c>
      <c r="K685" s="920"/>
      <c r="L685" s="918">
        <v>0</v>
      </c>
      <c r="M685" s="918">
        <v>0</v>
      </c>
      <c r="N685" s="920"/>
      <c r="O685" s="918">
        <v>0</v>
      </c>
      <c r="P685" s="918">
        <v>0</v>
      </c>
      <c r="Q685" s="922">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7" t="str">
        <f>General!L30</f>
        <v>o</v>
      </c>
      <c r="H686" s="918">
        <v>235</v>
      </c>
      <c r="I686" s="918">
        <v>27.5</v>
      </c>
      <c r="J686" s="918">
        <v>1</v>
      </c>
      <c r="K686" s="920"/>
      <c r="L686" s="921">
        <v>0</v>
      </c>
      <c r="M686" s="921">
        <v>0</v>
      </c>
      <c r="N686" s="920"/>
      <c r="O686" s="918">
        <v>0</v>
      </c>
      <c r="P686" s="918">
        <v>0</v>
      </c>
      <c r="Q686" s="922">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7" t="str">
        <f>General!L31</f>
        <v>od</v>
      </c>
      <c r="H687" s="918">
        <v>235</v>
      </c>
      <c r="I687" s="918">
        <v>27.5</v>
      </c>
      <c r="J687" s="918">
        <v>1</v>
      </c>
      <c r="K687" s="920"/>
      <c r="L687" s="921">
        <v>0</v>
      </c>
      <c r="M687" s="921">
        <v>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7" t="str">
        <f>General!L32</f>
        <v>of</v>
      </c>
      <c r="H688" s="1006">
        <v>1000</v>
      </c>
      <c r="I688" s="918">
        <v>27.5</v>
      </c>
      <c r="J688" s="918">
        <v>1</v>
      </c>
      <c r="K688" s="920" t="s">
        <v>51</v>
      </c>
      <c r="L688" s="918">
        <v>27.7</v>
      </c>
      <c r="M688" s="918">
        <v>100</v>
      </c>
      <c r="N688" s="920"/>
      <c r="O688" s="918">
        <v>0</v>
      </c>
      <c r="P688" s="918">
        <v>0</v>
      </c>
      <c r="Q688" s="922">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7" t="str">
        <f>General!L33</f>
        <v>r</v>
      </c>
      <c r="H689" s="918">
        <v>26250</v>
      </c>
      <c r="I689" s="918">
        <v>27.5</v>
      </c>
      <c r="J689" s="918">
        <v>1</v>
      </c>
      <c r="K689" s="920" t="s">
        <v>54</v>
      </c>
      <c r="L689" s="918">
        <v>431</v>
      </c>
      <c r="M689" s="918">
        <v>100</v>
      </c>
      <c r="N689" s="920" t="s">
        <v>55</v>
      </c>
      <c r="O689" s="918">
        <v>125</v>
      </c>
      <c r="P689" s="918">
        <v>1000</v>
      </c>
      <c r="Q689" s="922">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7" t="str">
        <f>General!L34</f>
        <v>rd</v>
      </c>
      <c r="H690" s="918">
        <v>26250</v>
      </c>
      <c r="I690" s="918">
        <v>27.5</v>
      </c>
      <c r="J690" s="918">
        <v>1</v>
      </c>
      <c r="K690" s="920" t="s">
        <v>54</v>
      </c>
      <c r="L690" s="918">
        <v>431</v>
      </c>
      <c r="M690" s="918">
        <v>100</v>
      </c>
      <c r="N690" s="920" t="s">
        <v>55</v>
      </c>
      <c r="O690" s="918">
        <v>125</v>
      </c>
      <c r="P690" s="918">
        <v>1000</v>
      </c>
      <c r="Q690" s="922">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88" customFormat="1" ht="12" customHeight="1" x14ac:dyDescent="0.25">
      <c r="A691" s="692"/>
      <c r="B691" s="689"/>
      <c r="C691" s="701"/>
      <c r="D691" s="701"/>
      <c r="E691" s="701"/>
      <c r="F691" s="703"/>
      <c r="G691" s="917" t="str">
        <f>General!L35</f>
        <v>s</v>
      </c>
      <c r="H691" s="918">
        <v>0</v>
      </c>
      <c r="I691" s="918">
        <v>0</v>
      </c>
      <c r="J691" s="918">
        <v>0</v>
      </c>
      <c r="K691" s="920"/>
      <c r="L691" s="918">
        <v>0</v>
      </c>
      <c r="M691" s="918">
        <v>0</v>
      </c>
      <c r="N691" s="920"/>
      <c r="O691" s="918">
        <v>0</v>
      </c>
      <c r="P691" s="918">
        <v>0</v>
      </c>
      <c r="Q691" s="922">
        <v>0</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s="688" customFormat="1" ht="12" customHeight="1" x14ac:dyDescent="0.25">
      <c r="A692" s="692"/>
      <c r="B692" s="689"/>
      <c r="C692" s="701"/>
      <c r="D692" s="701"/>
      <c r="E692" s="701"/>
      <c r="F692" s="703"/>
      <c r="G692" s="917" t="str">
        <f>General!L36</f>
        <v>sr</v>
      </c>
      <c r="H692" s="918">
        <v>3000</v>
      </c>
      <c r="I692" s="918">
        <v>27.5</v>
      </c>
      <c r="J692" s="918">
        <v>1</v>
      </c>
      <c r="K692" s="920"/>
      <c r="L692" s="918">
        <v>0</v>
      </c>
      <c r="M692" s="918">
        <v>0</v>
      </c>
      <c r="N692" s="920"/>
      <c r="O692" s="918">
        <v>0</v>
      </c>
      <c r="P692" s="918">
        <v>0</v>
      </c>
      <c r="Q692" s="922">
        <v>1</v>
      </c>
      <c r="W692" s="696"/>
      <c r="X692" s="691"/>
      <c r="Y692" s="691"/>
      <c r="Z692" s="691"/>
      <c r="AA692" s="691"/>
      <c r="AB692" s="691"/>
      <c r="AC692" s="691"/>
      <c r="AD692" s="691"/>
      <c r="AE692" s="691"/>
      <c r="AF692" s="691"/>
      <c r="AG692" s="691"/>
      <c r="AH692" s="691"/>
      <c r="AI692" s="691"/>
      <c r="AJ692" s="691"/>
      <c r="AK692" s="691"/>
      <c r="AL692" s="691"/>
      <c r="AM692" s="691"/>
      <c r="AN692" s="691"/>
      <c r="AO692" s="691"/>
      <c r="AP692" s="691"/>
      <c r="AQ692" s="691"/>
      <c r="AR692" s="691"/>
      <c r="AS692" s="691"/>
      <c r="AT692" s="691"/>
      <c r="AU692" s="691"/>
      <c r="AV692" s="691"/>
      <c r="AW692" s="691"/>
      <c r="AX692" s="691"/>
      <c r="AY692" s="691"/>
      <c r="AZ692" s="691"/>
      <c r="BA692" s="691"/>
      <c r="BB692" s="691"/>
      <c r="BC692" s="691"/>
      <c r="BD692" s="691"/>
      <c r="BE692" s="691"/>
      <c r="BF692" s="691"/>
      <c r="BG692" s="691"/>
      <c r="BH692" s="691"/>
      <c r="BI692" s="691"/>
      <c r="BJ692" s="691"/>
      <c r="BK692" s="691"/>
      <c r="BL692" s="691"/>
      <c r="BM692" s="691"/>
      <c r="BN692" s="691"/>
      <c r="BO692" s="691"/>
      <c r="BP692" s="691"/>
    </row>
    <row r="693" spans="1:68" s="688" customFormat="1" ht="12" customHeight="1" x14ac:dyDescent="0.25">
      <c r="A693" s="692"/>
      <c r="B693" s="689"/>
      <c r="C693" s="701"/>
      <c r="D693" s="701"/>
      <c r="E693" s="701"/>
      <c r="F693" s="703"/>
      <c r="G693" s="917" t="str">
        <f>General!L37</f>
        <v>t</v>
      </c>
      <c r="H693" s="918">
        <v>0</v>
      </c>
      <c r="I693" s="918">
        <v>0</v>
      </c>
      <c r="J693" s="918">
        <v>0</v>
      </c>
      <c r="K693" s="920"/>
      <c r="L693" s="918">
        <v>0</v>
      </c>
      <c r="M693" s="918">
        <v>0</v>
      </c>
      <c r="N693" s="920"/>
      <c r="O693" s="918">
        <v>0</v>
      </c>
      <c r="P693" s="918">
        <v>0</v>
      </c>
      <c r="Q693" s="922">
        <v>0</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s="688" customFormat="1" ht="12" customHeight="1" x14ac:dyDescent="0.25">
      <c r="A694" s="692"/>
      <c r="B694" s="689"/>
      <c r="C694" s="701"/>
      <c r="D694" s="701"/>
      <c r="E694" s="701"/>
      <c r="F694" s="703"/>
      <c r="G694" s="917" t="str">
        <f>General!L38</f>
        <v>tc</v>
      </c>
      <c r="H694" s="931">
        <f>H695</f>
        <v>3000</v>
      </c>
      <c r="I694" s="931">
        <f t="shared" ref="I694:Q694" si="93">I695</f>
        <v>27.5</v>
      </c>
      <c r="J694" s="931">
        <f t="shared" si="93"/>
        <v>1</v>
      </c>
      <c r="K694" s="931">
        <f t="shared" si="93"/>
        <v>0</v>
      </c>
      <c r="L694" s="931">
        <f t="shared" si="93"/>
        <v>0</v>
      </c>
      <c r="M694" s="931">
        <f t="shared" si="93"/>
        <v>0</v>
      </c>
      <c r="N694" s="931">
        <f t="shared" si="93"/>
        <v>0</v>
      </c>
      <c r="O694" s="931">
        <f t="shared" si="93"/>
        <v>0</v>
      </c>
      <c r="P694" s="931">
        <f t="shared" si="93"/>
        <v>0</v>
      </c>
      <c r="Q694" s="932">
        <f t="shared" si="93"/>
        <v>1</v>
      </c>
      <c r="W694" s="696"/>
      <c r="X694" s="691"/>
      <c r="Y694" s="691"/>
      <c r="Z694" s="691"/>
      <c r="AA694" s="691"/>
      <c r="AB694" s="691"/>
      <c r="AC694" s="691"/>
      <c r="AD694" s="691"/>
      <c r="AE694" s="691"/>
      <c r="AF694" s="691"/>
      <c r="AG694" s="691"/>
      <c r="AH694" s="691"/>
      <c r="AI694" s="691"/>
      <c r="AJ694" s="691"/>
      <c r="AK694" s="691"/>
      <c r="AL694" s="691"/>
      <c r="AM694" s="691"/>
      <c r="AN694" s="691"/>
      <c r="AO694" s="691"/>
      <c r="AP694" s="691"/>
      <c r="AQ694" s="691"/>
      <c r="AR694" s="691"/>
      <c r="AS694" s="691"/>
      <c r="AT694" s="691"/>
      <c r="AU694" s="691"/>
      <c r="AV694" s="691"/>
      <c r="AW694" s="691"/>
      <c r="AX694" s="691"/>
      <c r="AY694" s="691"/>
      <c r="AZ694" s="691"/>
      <c r="BA694" s="691"/>
      <c r="BB694" s="691"/>
      <c r="BC694" s="691"/>
      <c r="BD694" s="691"/>
      <c r="BE694" s="691"/>
      <c r="BF694" s="691"/>
      <c r="BG694" s="691"/>
      <c r="BH694" s="691"/>
      <c r="BI694" s="691"/>
      <c r="BJ694" s="691"/>
      <c r="BK694" s="691"/>
      <c r="BL694" s="691"/>
      <c r="BM694" s="691"/>
      <c r="BN694" s="691"/>
      <c r="BO694" s="691"/>
      <c r="BP694" s="691"/>
    </row>
    <row r="695" spans="1:68" s="688" customFormat="1" ht="12" customHeight="1" x14ac:dyDescent="0.25">
      <c r="A695" s="692"/>
      <c r="B695" s="689"/>
      <c r="C695" s="701"/>
      <c r="D695" s="701"/>
      <c r="E695" s="701"/>
      <c r="F695" s="703"/>
      <c r="G695" s="917" t="str">
        <f>General!L39</f>
        <v>tr</v>
      </c>
      <c r="H695" s="918">
        <v>3000</v>
      </c>
      <c r="I695" s="918">
        <v>27.5</v>
      </c>
      <c r="J695" s="918">
        <v>1</v>
      </c>
      <c r="K695" s="920"/>
      <c r="L695" s="918">
        <v>0</v>
      </c>
      <c r="M695" s="918">
        <v>0</v>
      </c>
      <c r="N695" s="920"/>
      <c r="O695" s="918">
        <v>0</v>
      </c>
      <c r="P695" s="918">
        <v>0</v>
      </c>
      <c r="Q695" s="922">
        <v>1</v>
      </c>
      <c r="W695" s="696"/>
      <c r="X695" s="691"/>
      <c r="Y695" s="691"/>
      <c r="Z695" s="691"/>
      <c r="AA695" s="691"/>
      <c r="AB695" s="691"/>
      <c r="AC695" s="691"/>
      <c r="AD695" s="691"/>
      <c r="AE695" s="691"/>
      <c r="AF695" s="691"/>
      <c r="AG695" s="691"/>
      <c r="AH695" s="691"/>
      <c r="AI695" s="691"/>
      <c r="AJ695" s="691"/>
      <c r="AK695" s="691"/>
      <c r="AL695" s="691"/>
      <c r="AM695" s="691"/>
      <c r="AN695" s="691"/>
      <c r="AO695" s="691"/>
      <c r="AP695" s="691"/>
      <c r="AQ695" s="691"/>
      <c r="AR695" s="691"/>
      <c r="AS695" s="691"/>
      <c r="AT695" s="691"/>
      <c r="AU695" s="691"/>
      <c r="AV695" s="691"/>
      <c r="AW695" s="691"/>
      <c r="AX695" s="691"/>
      <c r="AY695" s="691"/>
      <c r="AZ695" s="691"/>
      <c r="BA695" s="691"/>
      <c r="BB695" s="691"/>
      <c r="BC695" s="691"/>
      <c r="BD695" s="691"/>
      <c r="BE695" s="691"/>
      <c r="BF695" s="691"/>
      <c r="BG695" s="691"/>
      <c r="BH695" s="691"/>
      <c r="BI695" s="691"/>
      <c r="BJ695" s="691"/>
      <c r="BK695" s="691"/>
      <c r="BL695" s="691"/>
      <c r="BM695" s="691"/>
      <c r="BN695" s="691"/>
      <c r="BO695" s="691"/>
      <c r="BP695" s="691"/>
    </row>
    <row r="696" spans="1:68" s="688" customFormat="1" ht="12" customHeight="1" x14ac:dyDescent="0.25">
      <c r="A696" s="692"/>
      <c r="B696" s="689"/>
      <c r="C696" s="701"/>
      <c r="D696" s="701"/>
      <c r="E696" s="701"/>
      <c r="F696" s="703"/>
      <c r="G696" s="917" t="str">
        <f>General!L40</f>
        <v>u</v>
      </c>
      <c r="H696" s="918">
        <v>0</v>
      </c>
      <c r="I696" s="918">
        <v>0</v>
      </c>
      <c r="J696" s="918">
        <v>0</v>
      </c>
      <c r="K696" s="920"/>
      <c r="L696" s="918">
        <v>0</v>
      </c>
      <c r="M696" s="918">
        <v>0</v>
      </c>
      <c r="N696" s="920"/>
      <c r="O696" s="918">
        <v>0</v>
      </c>
      <c r="P696" s="918">
        <v>0</v>
      </c>
      <c r="Q696" s="922">
        <v>0</v>
      </c>
      <c r="W696" s="696"/>
      <c r="X696" s="691"/>
      <c r="Y696" s="691"/>
      <c r="Z696" s="691"/>
      <c r="AA696" s="691"/>
      <c r="AB696" s="691"/>
      <c r="AC696" s="691"/>
      <c r="AD696" s="691"/>
      <c r="AE696" s="691"/>
      <c r="AF696" s="691"/>
      <c r="AG696" s="691"/>
      <c r="AH696" s="691"/>
      <c r="AI696" s="691"/>
      <c r="AJ696" s="691"/>
      <c r="AK696" s="691"/>
      <c r="AL696" s="691"/>
      <c r="AM696" s="691"/>
      <c r="AN696" s="691"/>
      <c r="AO696" s="691"/>
      <c r="AP696" s="691"/>
      <c r="AQ696" s="691"/>
      <c r="AR696" s="691"/>
      <c r="AS696" s="691"/>
      <c r="AT696" s="691"/>
      <c r="AU696" s="691"/>
      <c r="AV696" s="691"/>
      <c r="AW696" s="691"/>
      <c r="AX696" s="691"/>
      <c r="AY696" s="691"/>
      <c r="AZ696" s="691"/>
      <c r="BA696" s="691"/>
      <c r="BB696" s="691"/>
      <c r="BC696" s="691"/>
      <c r="BD696" s="691"/>
      <c r="BE696" s="691"/>
      <c r="BF696" s="691"/>
      <c r="BG696" s="691"/>
      <c r="BH696" s="691"/>
      <c r="BI696" s="691"/>
      <c r="BJ696" s="691"/>
      <c r="BK696" s="691"/>
      <c r="BL696" s="691"/>
      <c r="BM696" s="691"/>
      <c r="BN696" s="691"/>
      <c r="BO696" s="691"/>
      <c r="BP696" s="691"/>
    </row>
    <row r="697" spans="1:68" s="688" customFormat="1" ht="12" customHeight="1" x14ac:dyDescent="0.25">
      <c r="A697" s="692"/>
      <c r="B697" s="689"/>
      <c r="C697" s="701"/>
      <c r="D697" s="701"/>
      <c r="E697" s="701"/>
      <c r="F697" s="703"/>
      <c r="G697" s="917" t="str">
        <f>General!L41</f>
        <v>uc</v>
      </c>
      <c r="H697" s="931">
        <f>H698</f>
        <v>3000</v>
      </c>
      <c r="I697" s="931">
        <f t="shared" ref="I697:Q697" si="94">I698</f>
        <v>27.5</v>
      </c>
      <c r="J697" s="931">
        <f t="shared" si="94"/>
        <v>1</v>
      </c>
      <c r="K697" s="931">
        <f t="shared" si="94"/>
        <v>0</v>
      </c>
      <c r="L697" s="931">
        <f t="shared" si="94"/>
        <v>0</v>
      </c>
      <c r="M697" s="931">
        <f t="shared" si="94"/>
        <v>0</v>
      </c>
      <c r="N697" s="931">
        <f t="shared" si="94"/>
        <v>0</v>
      </c>
      <c r="O697" s="931">
        <f t="shared" si="94"/>
        <v>0</v>
      </c>
      <c r="P697" s="931">
        <f t="shared" si="94"/>
        <v>0</v>
      </c>
      <c r="Q697" s="932">
        <f t="shared" si="94"/>
        <v>1</v>
      </c>
      <c r="W697" s="696"/>
      <c r="X697" s="691"/>
      <c r="Y697" s="691"/>
      <c r="Z697" s="691"/>
      <c r="AA697" s="691"/>
      <c r="AB697" s="691"/>
      <c r="AC697" s="691"/>
      <c r="AD697" s="691"/>
      <c r="AE697" s="691"/>
      <c r="AF697" s="691"/>
      <c r="AG697" s="691"/>
      <c r="AH697" s="691"/>
      <c r="AI697" s="691"/>
      <c r="AJ697" s="691"/>
      <c r="AK697" s="691"/>
      <c r="AL697" s="691"/>
      <c r="AM697" s="691"/>
      <c r="AN697" s="691"/>
      <c r="AO697" s="691"/>
      <c r="AP697" s="691"/>
      <c r="AQ697" s="691"/>
      <c r="AR697" s="691"/>
      <c r="AS697" s="691"/>
      <c r="AT697" s="691"/>
      <c r="AU697" s="691"/>
      <c r="AV697" s="691"/>
      <c r="AW697" s="691"/>
      <c r="AX697" s="691"/>
      <c r="AY697" s="691"/>
      <c r="AZ697" s="691"/>
      <c r="BA697" s="691"/>
      <c r="BB697" s="691"/>
      <c r="BC697" s="691"/>
      <c r="BD697" s="691"/>
      <c r="BE697" s="691"/>
      <c r="BF697" s="691"/>
      <c r="BG697" s="691"/>
      <c r="BH697" s="691"/>
      <c r="BI697" s="691"/>
      <c r="BJ697" s="691"/>
      <c r="BK697" s="691"/>
      <c r="BL697" s="691"/>
      <c r="BM697" s="691"/>
      <c r="BN697" s="691"/>
      <c r="BO697" s="691"/>
      <c r="BP697" s="691"/>
    </row>
    <row r="698" spans="1:68" s="688" customFormat="1" ht="12" customHeight="1" x14ac:dyDescent="0.25">
      <c r="A698" s="692"/>
      <c r="B698" s="689"/>
      <c r="C698" s="701"/>
      <c r="D698" s="701"/>
      <c r="E698" s="701"/>
      <c r="F698" s="703"/>
      <c r="G698" s="917" t="str">
        <f>General!L42</f>
        <v>ur</v>
      </c>
      <c r="H698" s="918">
        <v>3000</v>
      </c>
      <c r="I698" s="918">
        <v>27.5</v>
      </c>
      <c r="J698" s="918">
        <v>1</v>
      </c>
      <c r="K698" s="920"/>
      <c r="L698" s="918">
        <v>0</v>
      </c>
      <c r="M698" s="918">
        <v>0</v>
      </c>
      <c r="N698" s="920"/>
      <c r="O698" s="918">
        <v>0</v>
      </c>
      <c r="P698" s="918">
        <v>0</v>
      </c>
      <c r="Q698" s="922">
        <v>1</v>
      </c>
      <c r="W698" s="696"/>
      <c r="X698" s="691"/>
      <c r="Y698" s="691"/>
      <c r="Z698" s="691"/>
      <c r="AA698" s="691"/>
      <c r="AB698" s="691"/>
      <c r="AC698" s="691"/>
      <c r="AD698" s="691"/>
      <c r="AE698" s="691"/>
      <c r="AF698" s="691"/>
      <c r="AG698" s="691"/>
      <c r="AH698" s="691"/>
      <c r="AI698" s="691"/>
      <c r="AJ698" s="691"/>
      <c r="AK698" s="691"/>
      <c r="AL698" s="691"/>
      <c r="AM698" s="691"/>
      <c r="AN698" s="691"/>
      <c r="AO698" s="691"/>
      <c r="AP698" s="691"/>
      <c r="AQ698" s="691"/>
      <c r="AR698" s="691"/>
      <c r="AS698" s="691"/>
      <c r="AT698" s="691"/>
      <c r="AU698" s="691"/>
      <c r="AV698" s="691"/>
      <c r="AW698" s="691"/>
      <c r="AX698" s="691"/>
      <c r="AY698" s="691"/>
      <c r="AZ698" s="691"/>
      <c r="BA698" s="691"/>
      <c r="BB698" s="691"/>
      <c r="BC698" s="691"/>
      <c r="BD698" s="691"/>
      <c r="BE698" s="691"/>
      <c r="BF698" s="691"/>
      <c r="BG698" s="691"/>
      <c r="BH698" s="691"/>
      <c r="BI698" s="691"/>
      <c r="BJ698" s="691"/>
      <c r="BK698" s="691"/>
      <c r="BL698" s="691"/>
      <c r="BM698" s="691"/>
      <c r="BN698" s="691"/>
      <c r="BO698" s="691"/>
      <c r="BP698" s="691"/>
    </row>
    <row r="699" spans="1:68" s="688" customFormat="1" ht="12" customHeight="1" x14ac:dyDescent="0.25">
      <c r="A699" s="692"/>
      <c r="B699" s="689"/>
      <c r="C699" s="701"/>
      <c r="D699" s="701"/>
      <c r="E699" s="701"/>
      <c r="F699" s="703"/>
      <c r="G699" s="917" t="str">
        <f>General!L43</f>
        <v>v</v>
      </c>
      <c r="H699" s="918">
        <v>350</v>
      </c>
      <c r="I699" s="918">
        <v>27.5</v>
      </c>
      <c r="J699" s="918">
        <v>1</v>
      </c>
      <c r="K699" s="920"/>
      <c r="L699" s="918">
        <v>0</v>
      </c>
      <c r="M699" s="918">
        <v>0</v>
      </c>
      <c r="N699" s="920"/>
      <c r="O699" s="918">
        <v>0</v>
      </c>
      <c r="P699" s="918">
        <v>0</v>
      </c>
      <c r="Q699" s="922">
        <v>1</v>
      </c>
      <c r="W699" s="696"/>
      <c r="X699" s="691"/>
      <c r="Y699" s="691"/>
      <c r="Z699" s="691"/>
      <c r="AA699" s="691"/>
      <c r="AB699" s="691"/>
      <c r="AC699" s="691"/>
      <c r="AD699" s="691"/>
      <c r="AE699" s="691"/>
      <c r="AF699" s="691"/>
      <c r="AG699" s="691"/>
      <c r="AH699" s="691"/>
      <c r="AI699" s="691"/>
      <c r="AJ699" s="691"/>
      <c r="AK699" s="691"/>
      <c r="AL699" s="691"/>
      <c r="AM699" s="691"/>
      <c r="AN699" s="691"/>
      <c r="AO699" s="691"/>
      <c r="AP699" s="691"/>
      <c r="AQ699" s="691"/>
      <c r="AR699" s="691"/>
      <c r="AS699" s="691"/>
      <c r="AT699" s="691"/>
      <c r="AU699" s="691"/>
      <c r="AV699" s="691"/>
      <c r="AW699" s="691"/>
      <c r="AX699" s="691"/>
      <c r="AY699" s="691"/>
      <c r="AZ699" s="691"/>
      <c r="BA699" s="691"/>
      <c r="BB699" s="691"/>
      <c r="BC699" s="691"/>
      <c r="BD699" s="691"/>
      <c r="BE699" s="691"/>
      <c r="BF699" s="691"/>
      <c r="BG699" s="691"/>
      <c r="BH699" s="691"/>
      <c r="BI699" s="691"/>
      <c r="BJ699" s="691"/>
      <c r="BK699" s="691"/>
      <c r="BL699" s="691"/>
      <c r="BM699" s="691"/>
      <c r="BN699" s="691"/>
      <c r="BO699" s="691"/>
      <c r="BP699" s="691"/>
    </row>
    <row r="700" spans="1:68" ht="12" customHeight="1" x14ac:dyDescent="0.25">
      <c r="A700" s="6"/>
      <c r="B700" s="7"/>
      <c r="C700" s="18"/>
      <c r="D700" s="18"/>
      <c r="E700" s="18"/>
      <c r="F700" s="34"/>
      <c r="G700" s="917" t="str">
        <f>General!L44</f>
        <v>w</v>
      </c>
      <c r="H700" s="918">
        <v>295</v>
      </c>
      <c r="I700" s="918">
        <v>27.5</v>
      </c>
      <c r="J700" s="918">
        <v>1</v>
      </c>
      <c r="K700" s="920"/>
      <c r="L700" s="918">
        <v>0</v>
      </c>
      <c r="M700" s="918">
        <v>0</v>
      </c>
      <c r="N700" s="920"/>
      <c r="O700" s="918">
        <v>0</v>
      </c>
      <c r="P700" s="918">
        <v>0</v>
      </c>
      <c r="Q700" s="922">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7" t="str">
        <f>General!L45</f>
        <v>wd</v>
      </c>
      <c r="H701" s="918">
        <v>295</v>
      </c>
      <c r="I701" s="918">
        <v>27.5</v>
      </c>
      <c r="J701" s="918">
        <v>1</v>
      </c>
      <c r="K701" s="920"/>
      <c r="L701" s="918">
        <v>0</v>
      </c>
      <c r="M701" s="918">
        <v>0</v>
      </c>
      <c r="N701" s="920"/>
      <c r="O701" s="918">
        <v>0</v>
      </c>
      <c r="P701" s="918">
        <v>0</v>
      </c>
      <c r="Q701" s="922">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7" t="str">
        <f>General!L46</f>
        <v>x</v>
      </c>
      <c r="H702" s="918">
        <v>0</v>
      </c>
      <c r="I702" s="918">
        <v>0</v>
      </c>
      <c r="J702" s="918">
        <v>0</v>
      </c>
      <c r="K702" s="920"/>
      <c r="L702" s="918">
        <v>0</v>
      </c>
      <c r="M702" s="918">
        <v>0</v>
      </c>
      <c r="N702" s="920"/>
      <c r="O702" s="918">
        <v>0</v>
      </c>
      <c r="P702" s="918">
        <v>0</v>
      </c>
      <c r="Q702" s="922">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88" customFormat="1" ht="12" customHeight="1" x14ac:dyDescent="0.25">
      <c r="A703" s="692"/>
      <c r="B703" s="689"/>
      <c r="C703" s="701"/>
      <c r="D703" s="701"/>
      <c r="E703" s="701"/>
      <c r="F703" s="703"/>
      <c r="G703" s="917" t="str">
        <f>General!L47</f>
        <v>xc</v>
      </c>
      <c r="H703" s="931">
        <f>H704</f>
        <v>3000</v>
      </c>
      <c r="I703" s="931">
        <f t="shared" ref="I703:Q703" si="95">I704</f>
        <v>27.5</v>
      </c>
      <c r="J703" s="931">
        <f t="shared" si="95"/>
        <v>1</v>
      </c>
      <c r="K703" s="931">
        <f t="shared" si="95"/>
        <v>0</v>
      </c>
      <c r="L703" s="931">
        <f t="shared" si="95"/>
        <v>0</v>
      </c>
      <c r="M703" s="931">
        <f t="shared" si="95"/>
        <v>0</v>
      </c>
      <c r="N703" s="931">
        <f t="shared" si="95"/>
        <v>0</v>
      </c>
      <c r="O703" s="931">
        <f t="shared" si="95"/>
        <v>0</v>
      </c>
      <c r="P703" s="931">
        <f t="shared" si="95"/>
        <v>0</v>
      </c>
      <c r="Q703" s="932">
        <f t="shared" si="95"/>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ht="12" customHeight="1" x14ac:dyDescent="0.25">
      <c r="A704" s="6"/>
      <c r="B704" s="7"/>
      <c r="C704" s="18"/>
      <c r="D704" s="18"/>
      <c r="E704" s="18"/>
      <c r="F704" s="34"/>
      <c r="G704" s="917" t="str">
        <f>General!L48</f>
        <v>xr</v>
      </c>
      <c r="H704" s="918">
        <v>3000</v>
      </c>
      <c r="I704" s="918">
        <v>27.5</v>
      </c>
      <c r="J704" s="918">
        <v>1</v>
      </c>
      <c r="K704" s="920"/>
      <c r="L704" s="918">
        <v>0</v>
      </c>
      <c r="M704" s="918">
        <v>0</v>
      </c>
      <c r="N704" s="920"/>
      <c r="O704" s="918">
        <v>0</v>
      </c>
      <c r="P704" s="918">
        <v>0</v>
      </c>
      <c r="Q704" s="922">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7" t="str">
        <f>General!L49</f>
        <v>z</v>
      </c>
      <c r="H705" s="918">
        <v>4500</v>
      </c>
      <c r="I705" s="918">
        <v>27.5</v>
      </c>
      <c r="J705" s="918">
        <v>1</v>
      </c>
      <c r="K705" s="920" t="s">
        <v>54</v>
      </c>
      <c r="L705" s="918">
        <v>431</v>
      </c>
      <c r="M705" s="918">
        <v>100</v>
      </c>
      <c r="N705" s="920" t="s">
        <v>55</v>
      </c>
      <c r="O705" s="918">
        <v>125</v>
      </c>
      <c r="P705" s="918">
        <v>1000</v>
      </c>
      <c r="Q705" s="922">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7" t="str">
        <f>General!L50</f>
        <v>zd</v>
      </c>
      <c r="H706" s="918">
        <v>4500</v>
      </c>
      <c r="I706" s="918">
        <v>27.5</v>
      </c>
      <c r="J706" s="918">
        <v>1</v>
      </c>
      <c r="K706" s="920" t="s">
        <v>54</v>
      </c>
      <c r="L706" s="918">
        <v>431</v>
      </c>
      <c r="M706" s="918">
        <v>100</v>
      </c>
      <c r="N706" s="920" t="s">
        <v>55</v>
      </c>
      <c r="O706" s="918">
        <v>125</v>
      </c>
      <c r="P706" s="918">
        <v>1000</v>
      </c>
      <c r="Q706" s="922">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80" workbookViewId="0">
      <selection activeCell="K71" sqref="K71:T240"/>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968</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979</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918</v>
      </c>
      <c r="N20" s="26" t="s">
        <v>919</v>
      </c>
      <c r="O20" s="26" t="s">
        <v>920</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978</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983</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984</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976</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977</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969</v>
      </c>
      <c r="H55" s="701"/>
      <c r="I55" s="701"/>
      <c r="J55" s="812"/>
      <c r="K55" s="726" t="s">
        <v>407</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856</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422</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824</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825</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826</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827</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828</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829</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830</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831</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973</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970</v>
      </c>
      <c r="H69" s="701"/>
      <c r="I69" s="701"/>
      <c r="J69" s="726" t="s">
        <v>785</v>
      </c>
      <c r="K69" s="726" t="s">
        <v>407</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972</v>
      </c>
      <c r="L70" s="726" t="s">
        <v>972</v>
      </c>
      <c r="M70" s="726" t="s">
        <v>972</v>
      </c>
      <c r="N70" s="726" t="s">
        <v>972</v>
      </c>
      <c r="O70" s="726" t="s">
        <v>972</v>
      </c>
      <c r="P70" s="726" t="s">
        <v>972</v>
      </c>
      <c r="Q70" s="726" t="s">
        <v>972</v>
      </c>
      <c r="R70" s="726" t="s">
        <v>972</v>
      </c>
      <c r="S70" s="726" t="s">
        <v>972</v>
      </c>
      <c r="T70" s="726" t="s">
        <v>972</v>
      </c>
      <c r="U70" s="726"/>
      <c r="V70" s="805"/>
      <c r="W70" s="696"/>
      <c r="X70" s="691"/>
    </row>
    <row r="71" spans="1:24" x14ac:dyDescent="0.25">
      <c r="A71" s="690"/>
      <c r="B71" s="689"/>
      <c r="C71" s="701"/>
      <c r="D71" s="701"/>
      <c r="E71" s="701"/>
      <c r="F71" s="705"/>
      <c r="G71" s="705"/>
      <c r="H71" s="705"/>
      <c r="I71" s="688" t="s">
        <v>856</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856</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856</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856</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856</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856</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856</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856</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856</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856</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856</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856</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856</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856</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856</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856</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856</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422</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422</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422</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422</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422</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422</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422</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422</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422</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422</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422</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422</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422</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422</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422</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422</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422</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824</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824</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824</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824</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824</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824</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824</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824</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824</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824</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824</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824</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824</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824</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824</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824</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824</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825</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825</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825</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825</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825</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825</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825</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825</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825</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825</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825</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825</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825</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825</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825</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825</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825</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826</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826</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826</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826</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826</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826</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826</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826</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826</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826</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826</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826</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826</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826</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826</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826</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826</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827</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827</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827</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827</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827</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827</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827</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827</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827</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827</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827</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827</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827</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827</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827</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827</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827</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828</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828</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828</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828</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828</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828</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828</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828</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828</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828</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828</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828</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828</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828</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828</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828</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828</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829</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829</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829</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829</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829</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829</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829</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829</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829</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829</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829</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829</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829</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829</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829</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829</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829</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830</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830</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830</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830</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830</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830</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830</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830</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830</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830</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830</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830</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830</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830</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830</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830</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830</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831</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831</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831</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831</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831</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831</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831</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831</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831</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831</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831</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831</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831</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831</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831</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831</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831</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971</v>
      </c>
      <c r="H242" s="701"/>
      <c r="I242" s="701"/>
      <c r="J242" s="726"/>
      <c r="K242" s="726" t="s">
        <v>399</v>
      </c>
      <c r="L242" s="726" t="s">
        <v>400</v>
      </c>
      <c r="M242" s="726" t="s">
        <v>402</v>
      </c>
      <c r="N242" s="726" t="s">
        <v>403</v>
      </c>
      <c r="O242" s="726" t="s">
        <v>404</v>
      </c>
      <c r="P242" s="726" t="s">
        <v>406</v>
      </c>
      <c r="Q242" s="726" t="s">
        <v>921</v>
      </c>
      <c r="R242" s="726" t="s">
        <v>922</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966</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785</v>
      </c>
      <c r="K269" s="726" t="s">
        <v>407</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481</v>
      </c>
      <c r="H270" s="701"/>
      <c r="I270" s="701"/>
      <c r="J270" s="726"/>
      <c r="K270" s="726" t="s">
        <v>481</v>
      </c>
      <c r="L270" s="726" t="s">
        <v>481</v>
      </c>
      <c r="M270" s="726" t="s">
        <v>481</v>
      </c>
      <c r="N270" s="726" t="s">
        <v>481</v>
      </c>
      <c r="O270" s="726" t="s">
        <v>481</v>
      </c>
      <c r="P270" s="726" t="s">
        <v>481</v>
      </c>
      <c r="Q270" s="726" t="s">
        <v>481</v>
      </c>
      <c r="R270" s="726" t="s">
        <v>481</v>
      </c>
      <c r="S270" s="726" t="s">
        <v>481</v>
      </c>
      <c r="T270" s="726" t="s">
        <v>481</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975</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974</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781</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980</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967</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965</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985</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407</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5" zoomScale="90" zoomScaleNormal="90" workbookViewId="0">
      <selection activeCell="F99" sqref="F9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797</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1153</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856</v>
      </c>
      <c r="G20" s="623" t="s">
        <v>796</v>
      </c>
      <c r="H20" s="623" t="s">
        <v>788</v>
      </c>
      <c r="I20" s="623" t="s">
        <v>789</v>
      </c>
      <c r="J20" s="623" t="s">
        <v>790</v>
      </c>
      <c r="K20" s="623" t="s">
        <v>791</v>
      </c>
      <c r="L20" s="623" t="s">
        <v>792</v>
      </c>
      <c r="M20" s="623" t="s">
        <v>793</v>
      </c>
      <c r="N20" s="623" t="s">
        <v>794</v>
      </c>
      <c r="O20" s="623" t="s">
        <v>795</v>
      </c>
      <c r="P20" s="628"/>
      <c r="Q20" s="628"/>
      <c r="R20" s="628"/>
      <c r="S20" s="628"/>
      <c r="T20" s="1008" t="s">
        <v>101</v>
      </c>
      <c r="U20" s="1008" t="s">
        <v>856</v>
      </c>
      <c r="V20" s="1008" t="s">
        <v>796</v>
      </c>
      <c r="W20" s="1008" t="s">
        <v>788</v>
      </c>
      <c r="X20" s="1008" t="s">
        <v>789</v>
      </c>
      <c r="Y20" s="1008" t="s">
        <v>790</v>
      </c>
      <c r="Z20" s="1008" t="s">
        <v>791</v>
      </c>
      <c r="AA20" s="1008" t="s">
        <v>792</v>
      </c>
      <c r="AB20" s="1008" t="s">
        <v>793</v>
      </c>
      <c r="AC20" s="1008" t="s">
        <v>794</v>
      </c>
      <c r="AD20" s="1008" t="s">
        <v>795</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409</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1019</v>
      </c>
      <c r="T21" s="688" t="s">
        <v>409</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410</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410</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411</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411</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412</v>
      </c>
      <c r="F24" s="866">
        <v>43665</v>
      </c>
      <c r="G24" s="866">
        <v>43684</v>
      </c>
      <c r="H24" s="1">
        <f>G24</f>
        <v>43684</v>
      </c>
      <c r="I24" s="866">
        <v>43684</v>
      </c>
      <c r="J24" s="1">
        <f>I24</f>
        <v>43684</v>
      </c>
      <c r="K24" s="866">
        <v>43684</v>
      </c>
      <c r="L24" s="1">
        <f>K24</f>
        <v>43684</v>
      </c>
      <c r="M24" s="866">
        <v>43684</v>
      </c>
      <c r="N24" s="1">
        <f t="shared" si="0"/>
        <v>43684</v>
      </c>
      <c r="O24" s="1">
        <f t="shared" si="0"/>
        <v>43684</v>
      </c>
      <c r="T24" s="688" t="s">
        <v>412</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413</v>
      </c>
      <c r="F25" s="866">
        <v>43721</v>
      </c>
      <c r="G25" s="866">
        <v>43733</v>
      </c>
      <c r="H25" s="1">
        <f>G25</f>
        <v>43733</v>
      </c>
      <c r="I25" s="866">
        <v>43733</v>
      </c>
      <c r="J25" s="1">
        <f>I25</f>
        <v>43733</v>
      </c>
      <c r="K25" s="866">
        <v>43733</v>
      </c>
      <c r="L25" s="1">
        <f>K25</f>
        <v>43733</v>
      </c>
      <c r="M25" s="866">
        <v>43733</v>
      </c>
      <c r="N25" s="1">
        <f t="shared" si="0"/>
        <v>43733</v>
      </c>
      <c r="O25" s="1">
        <f t="shared" si="0"/>
        <v>43733</v>
      </c>
      <c r="T25" s="688" t="s">
        <v>413</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414</v>
      </c>
      <c r="F26" s="866">
        <v>43749</v>
      </c>
      <c r="G26" s="866">
        <v>43753</v>
      </c>
      <c r="H26" s="1">
        <f>G26</f>
        <v>43753</v>
      </c>
      <c r="I26" s="866">
        <v>43753</v>
      </c>
      <c r="J26" s="1">
        <f>I26</f>
        <v>43753</v>
      </c>
      <c r="K26" s="866">
        <v>43753</v>
      </c>
      <c r="L26" s="1">
        <f>K26</f>
        <v>43753</v>
      </c>
      <c r="M26" s="866">
        <v>43753</v>
      </c>
      <c r="N26" s="1">
        <f t="shared" si="0"/>
        <v>43753</v>
      </c>
      <c r="O26" s="1">
        <f t="shared" si="0"/>
        <v>43753</v>
      </c>
      <c r="T26" s="688" t="s">
        <v>414</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415</v>
      </c>
      <c r="F27" s="866">
        <v>43770</v>
      </c>
      <c r="G27" s="866">
        <v>43784</v>
      </c>
      <c r="H27" s="866">
        <v>43769</v>
      </c>
      <c r="I27" s="866">
        <v>43784</v>
      </c>
      <c r="J27" s="866">
        <v>43766</v>
      </c>
      <c r="K27" s="866">
        <v>43789</v>
      </c>
      <c r="L27" s="866">
        <v>43775</v>
      </c>
      <c r="M27" s="866">
        <v>43797</v>
      </c>
      <c r="N27" s="866">
        <v>43770</v>
      </c>
      <c r="O27" s="1">
        <f>N27</f>
        <v>43770</v>
      </c>
      <c r="T27" s="688" t="s">
        <v>415</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416</v>
      </c>
      <c r="F28" s="866">
        <v>43805</v>
      </c>
      <c r="G28" s="866">
        <v>43852</v>
      </c>
      <c r="H28" s="866">
        <v>43852</v>
      </c>
      <c r="I28" s="866">
        <v>43852</v>
      </c>
      <c r="J28" s="866">
        <v>43852</v>
      </c>
      <c r="K28" s="866">
        <v>43852</v>
      </c>
      <c r="L28" s="866">
        <v>43852</v>
      </c>
      <c r="M28" s="866">
        <v>43852</v>
      </c>
      <c r="N28" s="866">
        <v>43852</v>
      </c>
      <c r="O28" s="1">
        <f>N28</f>
        <v>43852</v>
      </c>
      <c r="T28" s="688" t="s">
        <v>416</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417</v>
      </c>
      <c r="F29" s="866">
        <v>43918</v>
      </c>
      <c r="G29" s="866">
        <v>43891</v>
      </c>
      <c r="H29" s="866">
        <v>43891</v>
      </c>
      <c r="I29" s="866">
        <v>43891</v>
      </c>
      <c r="J29" s="866">
        <v>43891</v>
      </c>
      <c r="K29" s="866">
        <v>43891</v>
      </c>
      <c r="L29" s="866">
        <v>43891</v>
      </c>
      <c r="M29" s="866">
        <v>43891</v>
      </c>
      <c r="N29" s="866">
        <v>43891</v>
      </c>
      <c r="O29" s="1">
        <f>N29</f>
        <v>43891</v>
      </c>
      <c r="T29" s="688" t="s">
        <v>417</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418</v>
      </c>
      <c r="F30" s="866">
        <v>43946</v>
      </c>
      <c r="G30" s="866">
        <v>43922</v>
      </c>
      <c r="H30" s="866">
        <v>43922</v>
      </c>
      <c r="I30" s="866">
        <v>43922</v>
      </c>
      <c r="J30" s="866">
        <v>43922</v>
      </c>
      <c r="K30" s="866">
        <v>43922</v>
      </c>
      <c r="L30" s="866">
        <v>43922</v>
      </c>
      <c r="M30" s="866">
        <v>43922</v>
      </c>
      <c r="N30" s="866">
        <v>43922</v>
      </c>
      <c r="O30" s="1">
        <f>N30</f>
        <v>43922</v>
      </c>
      <c r="T30" s="688" t="s">
        <v>418</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419</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798</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856</v>
      </c>
      <c r="H46" s="623" t="s">
        <v>796</v>
      </c>
      <c r="I46" s="623" t="s">
        <v>788</v>
      </c>
      <c r="J46" s="623" t="s">
        <v>789</v>
      </c>
      <c r="K46" s="623" t="s">
        <v>790</v>
      </c>
      <c r="L46" s="623" t="s">
        <v>791</v>
      </c>
      <c r="M46" s="623" t="s">
        <v>792</v>
      </c>
      <c r="N46" s="623" t="s">
        <v>793</v>
      </c>
      <c r="O46" s="623" t="s">
        <v>794</v>
      </c>
      <c r="P46" s="623" t="s">
        <v>795</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803</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840</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840</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1154</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1154</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1154</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1154</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787</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8"/>
      <c r="G95" s="1057" t="s">
        <v>800</v>
      </c>
      <c r="H95" s="1057"/>
      <c r="I95" s="1057"/>
      <c r="J95" s="1057"/>
      <c r="K95" s="1057" t="s">
        <v>801</v>
      </c>
      <c r="L95" s="1057"/>
      <c r="M95" s="1057" t="s">
        <v>802</v>
      </c>
      <c r="N95" s="1057"/>
      <c r="O95" s="1048"/>
      <c r="P95" s="1008"/>
      <c r="Q95" s="1008"/>
      <c r="R95" s="1008"/>
      <c r="S95" s="1008"/>
      <c r="T95" s="1008"/>
      <c r="U95" s="701" t="s">
        <v>1153</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856</v>
      </c>
      <c r="G97" s="623" t="s">
        <v>796</v>
      </c>
      <c r="H97" s="623" t="s">
        <v>788</v>
      </c>
      <c r="I97" s="623" t="s">
        <v>789</v>
      </c>
      <c r="J97" s="623" t="s">
        <v>790</v>
      </c>
      <c r="K97" s="623" t="s">
        <v>791</v>
      </c>
      <c r="L97" s="623" t="s">
        <v>792</v>
      </c>
      <c r="M97" s="623" t="s">
        <v>793</v>
      </c>
      <c r="N97" s="623" t="s">
        <v>794</v>
      </c>
      <c r="O97" s="623" t="s">
        <v>795</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804</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818</v>
      </c>
      <c r="Q98" s="688"/>
      <c r="R98" s="2"/>
      <c r="S98" s="2"/>
      <c r="T98" s="2" t="s">
        <v>804</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805</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805</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806</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806</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807</v>
      </c>
      <c r="F101" s="845">
        <f t="shared" ref="F101:L101" si="25">F99+G51</f>
        <v>43623</v>
      </c>
      <c r="G101" s="845">
        <f t="shared" si="25"/>
        <v>43614</v>
      </c>
      <c r="H101" s="845">
        <f t="shared" si="25"/>
        <v>43614</v>
      </c>
      <c r="I101" s="845">
        <f t="shared" si="25"/>
        <v>43614</v>
      </c>
      <c r="J101" s="845">
        <f t="shared" si="25"/>
        <v>43600</v>
      </c>
      <c r="K101" s="845">
        <f t="shared" si="25"/>
        <v>43614</v>
      </c>
      <c r="L101" s="845">
        <f t="shared" si="25"/>
        <v>43614</v>
      </c>
      <c r="M101" s="845">
        <f t="shared" ref="M101:O103" si="26">M100+N51</f>
        <v>43621</v>
      </c>
      <c r="N101" s="845">
        <f t="shared" si="26"/>
        <v>43621</v>
      </c>
      <c r="O101" s="845">
        <f t="shared" si="26"/>
        <v>43621</v>
      </c>
      <c r="P101" s="688"/>
      <c r="Q101" s="688"/>
      <c r="R101" s="1025"/>
      <c r="S101" s="1025"/>
      <c r="T101" s="1025" t="s">
        <v>807</v>
      </c>
      <c r="U101" s="1017">
        <f t="shared" si="15"/>
        <v>154</v>
      </c>
      <c r="V101" s="1017">
        <f t="shared" si="16"/>
        <v>147</v>
      </c>
      <c r="W101" s="1017">
        <f t="shared" si="17"/>
        <v>147</v>
      </c>
      <c r="X101" s="1017">
        <f t="shared" si="18"/>
        <v>147</v>
      </c>
      <c r="Y101" s="1017">
        <f t="shared" si="19"/>
        <v>133</v>
      </c>
      <c r="Z101" s="1017">
        <f t="shared" si="20"/>
        <v>147</v>
      </c>
      <c r="AA101" s="1017">
        <f t="shared" si="21"/>
        <v>147</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808</v>
      </c>
      <c r="F102" s="845">
        <f t="shared" ref="F102:L102" si="27">F101+G52</f>
        <v>43630</v>
      </c>
      <c r="G102" s="845">
        <f t="shared" si="27"/>
        <v>43621</v>
      </c>
      <c r="H102" s="845">
        <f t="shared" si="27"/>
        <v>43621</v>
      </c>
      <c r="I102" s="845">
        <f t="shared" si="27"/>
        <v>43621</v>
      </c>
      <c r="J102" s="845">
        <f t="shared" si="27"/>
        <v>43607</v>
      </c>
      <c r="K102" s="845">
        <f t="shared" si="27"/>
        <v>43621</v>
      </c>
      <c r="L102" s="845">
        <f t="shared" si="27"/>
        <v>43621</v>
      </c>
      <c r="M102" s="845">
        <f t="shared" si="26"/>
        <v>43628</v>
      </c>
      <c r="N102" s="845">
        <f t="shared" si="26"/>
        <v>43628</v>
      </c>
      <c r="O102" s="845">
        <f t="shared" si="26"/>
        <v>43628</v>
      </c>
      <c r="P102" s="844"/>
      <c r="Q102" s="688" t="s">
        <v>1000</v>
      </c>
      <c r="R102" s="1025"/>
      <c r="S102" s="1027"/>
      <c r="T102" s="1027" t="s">
        <v>808</v>
      </c>
      <c r="U102" s="1017">
        <f t="shared" si="15"/>
        <v>161</v>
      </c>
      <c r="V102" s="1017">
        <f t="shared" si="16"/>
        <v>154</v>
      </c>
      <c r="W102" s="1017">
        <f t="shared" si="17"/>
        <v>154</v>
      </c>
      <c r="X102" s="1017">
        <f t="shared" si="18"/>
        <v>154</v>
      </c>
      <c r="Y102" s="1017">
        <f t="shared" si="19"/>
        <v>140</v>
      </c>
      <c r="Z102" s="1017">
        <f t="shared" si="20"/>
        <v>154</v>
      </c>
      <c r="AA102" s="1017">
        <f t="shared" si="21"/>
        <v>154</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809</v>
      </c>
      <c r="F103" s="845">
        <f>F102+G53</f>
        <v>43637</v>
      </c>
      <c r="G103" s="845">
        <f>G102+H53</f>
        <v>43628</v>
      </c>
      <c r="H103" s="845">
        <f>H102+I53</f>
        <v>43628</v>
      </c>
      <c r="I103" s="845">
        <f>I102+J53</f>
        <v>43628</v>
      </c>
      <c r="J103" s="845">
        <f>J101+K53</f>
        <v>43607</v>
      </c>
      <c r="K103" s="845">
        <f>K101+L53</f>
        <v>43621</v>
      </c>
      <c r="L103" s="845">
        <f>L101+M53</f>
        <v>43621</v>
      </c>
      <c r="M103" s="845">
        <f t="shared" si="26"/>
        <v>43635</v>
      </c>
      <c r="N103" s="845">
        <f t="shared" si="26"/>
        <v>43635</v>
      </c>
      <c r="O103" s="845">
        <f t="shared" si="26"/>
        <v>43635</v>
      </c>
      <c r="P103" s="847"/>
      <c r="Q103" s="1025" t="s">
        <v>999</v>
      </c>
      <c r="R103" s="1025"/>
      <c r="S103" s="1025"/>
      <c r="T103" s="1025" t="s">
        <v>809</v>
      </c>
      <c r="U103" s="1017">
        <f t="shared" si="15"/>
        <v>168</v>
      </c>
      <c r="V103" s="1017">
        <f t="shared" si="16"/>
        <v>161</v>
      </c>
      <c r="W103" s="1017">
        <f t="shared" si="17"/>
        <v>161</v>
      </c>
      <c r="X103" s="1017">
        <f t="shared" si="18"/>
        <v>161</v>
      </c>
      <c r="Y103" s="1017">
        <f t="shared" si="19"/>
        <v>140</v>
      </c>
      <c r="Z103" s="1017">
        <f t="shared" si="20"/>
        <v>154</v>
      </c>
      <c r="AA103" s="1017">
        <f t="shared" si="21"/>
        <v>154</v>
      </c>
      <c r="AB103" s="1017">
        <f t="shared" si="22"/>
        <v>168</v>
      </c>
      <c r="AC103" s="1017">
        <f t="shared" si="23"/>
        <v>168</v>
      </c>
      <c r="AD103" s="1017">
        <f t="shared" si="24"/>
        <v>168</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810</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810</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811</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811</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812</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812</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813</v>
      </c>
      <c r="F107" s="845">
        <f>G59</f>
        <v>43794</v>
      </c>
      <c r="G107" s="845">
        <f t="shared" ref="G107:O107" si="28">H59</f>
        <v>43794</v>
      </c>
      <c r="H107" s="845">
        <f t="shared" si="28"/>
        <v>43794</v>
      </c>
      <c r="I107" s="845">
        <f t="shared" si="28"/>
        <v>43794</v>
      </c>
      <c r="J107" s="845">
        <f t="shared" si="28"/>
        <v>43794</v>
      </c>
      <c r="K107" s="845">
        <f t="shared" si="28"/>
        <v>43794</v>
      </c>
      <c r="L107" s="845">
        <f t="shared" si="28"/>
        <v>43794</v>
      </c>
      <c r="M107" s="845">
        <f t="shared" si="28"/>
        <v>43794</v>
      </c>
      <c r="N107" s="845">
        <f t="shared" si="28"/>
        <v>43794</v>
      </c>
      <c r="O107" s="845">
        <f t="shared" si="28"/>
        <v>43794</v>
      </c>
      <c r="P107" s="688" t="s">
        <v>816</v>
      </c>
      <c r="Q107" s="688"/>
      <c r="R107" s="1025"/>
      <c r="S107" s="1025"/>
      <c r="T107" s="1025" t="s">
        <v>813</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519</v>
      </c>
      <c r="F108" s="845">
        <f>F107+G64</f>
        <v>43801</v>
      </c>
      <c r="G108" s="845">
        <f t="shared" ref="G108:O108" si="29">G107+H64</f>
        <v>43801</v>
      </c>
      <c r="H108" s="845">
        <f t="shared" si="29"/>
        <v>43801</v>
      </c>
      <c r="I108" s="845">
        <f t="shared" si="29"/>
        <v>43801</v>
      </c>
      <c r="J108" s="845">
        <f t="shared" si="29"/>
        <v>43801</v>
      </c>
      <c r="K108" s="845">
        <f t="shared" si="29"/>
        <v>43801</v>
      </c>
      <c r="L108" s="845">
        <f t="shared" si="29"/>
        <v>43801</v>
      </c>
      <c r="M108" s="845">
        <f t="shared" si="29"/>
        <v>43801</v>
      </c>
      <c r="N108" s="845">
        <f t="shared" si="29"/>
        <v>43801</v>
      </c>
      <c r="O108" s="845">
        <f t="shared" si="29"/>
        <v>43801</v>
      </c>
      <c r="P108" s="688" t="s">
        <v>817</v>
      </c>
      <c r="Q108" s="688"/>
      <c r="R108" s="1025"/>
      <c r="S108" s="1025"/>
      <c r="T108" s="1025" t="s">
        <v>519</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814</v>
      </c>
      <c r="F109" s="845">
        <f>F108+G65</f>
        <v>43822</v>
      </c>
      <c r="G109" s="845">
        <f t="shared" ref="G109:O109" si="30">G108+H65</f>
        <v>43822</v>
      </c>
      <c r="H109" s="845">
        <f t="shared" si="30"/>
        <v>43822</v>
      </c>
      <c r="I109" s="845">
        <f t="shared" si="30"/>
        <v>43822</v>
      </c>
      <c r="J109" s="845">
        <f t="shared" si="30"/>
        <v>43822</v>
      </c>
      <c r="K109" s="845">
        <f t="shared" si="30"/>
        <v>43822</v>
      </c>
      <c r="L109" s="845">
        <f t="shared" si="30"/>
        <v>43822</v>
      </c>
      <c r="M109" s="845">
        <f t="shared" si="30"/>
        <v>43822</v>
      </c>
      <c r="N109" s="845">
        <f t="shared" si="30"/>
        <v>43822</v>
      </c>
      <c r="O109" s="845">
        <f t="shared" si="30"/>
        <v>43822</v>
      </c>
      <c r="P109" s="688" t="s">
        <v>819</v>
      </c>
      <c r="Q109" s="688"/>
      <c r="R109" s="2"/>
      <c r="S109" s="2"/>
      <c r="T109" s="2" t="s">
        <v>814</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815</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815</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820</v>
      </c>
      <c r="F111" s="624">
        <v>43891</v>
      </c>
      <c r="G111" s="624">
        <v>43891</v>
      </c>
      <c r="H111" s="624">
        <v>43891</v>
      </c>
      <c r="I111" s="624">
        <v>43891</v>
      </c>
      <c r="J111" s="624">
        <v>43891</v>
      </c>
      <c r="K111" s="624">
        <v>43891</v>
      </c>
      <c r="L111" s="624">
        <v>43891</v>
      </c>
      <c r="M111" s="624">
        <v>43891</v>
      </c>
      <c r="N111" s="624">
        <v>43891</v>
      </c>
      <c r="O111" s="624">
        <v>43891</v>
      </c>
      <c r="R111" s="2"/>
      <c r="S111" s="2"/>
      <c r="T111" s="2" t="s">
        <v>820</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1155</v>
      </c>
      <c r="F112" s="845">
        <f>F98+365</f>
        <v>43960</v>
      </c>
      <c r="G112" s="845">
        <f>G98+365</f>
        <v>43937</v>
      </c>
      <c r="H112" s="845">
        <f t="shared" ref="H112:O112" si="31">H98+365</f>
        <v>43937</v>
      </c>
      <c r="I112" s="845">
        <f t="shared" si="31"/>
        <v>43937</v>
      </c>
      <c r="J112" s="845">
        <f t="shared" si="31"/>
        <v>43937</v>
      </c>
      <c r="K112" s="845">
        <f t="shared" si="31"/>
        <v>43937</v>
      </c>
      <c r="L112" s="845">
        <f t="shared" si="31"/>
        <v>43937</v>
      </c>
      <c r="M112" s="845">
        <f t="shared" si="31"/>
        <v>43937</v>
      </c>
      <c r="N112" s="845">
        <f t="shared" si="31"/>
        <v>43937</v>
      </c>
      <c r="O112" s="845">
        <f t="shared" si="31"/>
        <v>43937</v>
      </c>
      <c r="P112" s="688" t="s">
        <v>1156</v>
      </c>
      <c r="Q112" s="688"/>
      <c r="R112" s="2"/>
      <c r="S112" s="2"/>
      <c r="T112" s="2" t="s">
        <v>1155</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91" workbookViewId="0">
      <selection activeCell="G100" sqref="G100:H11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964</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t="s">
        <v>423</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t="s">
        <v>423</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386</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963</v>
      </c>
      <c r="H72" s="189" t="s">
        <v>274</v>
      </c>
      <c r="I72" s="1015"/>
      <c r="J72" s="726" t="s">
        <v>102</v>
      </c>
      <c r="K72" s="726" t="s">
        <v>963</v>
      </c>
      <c r="L72" s="726" t="s">
        <v>274</v>
      </c>
      <c r="M72" s="1015"/>
      <c r="N72" s="726" t="s">
        <v>102</v>
      </c>
      <c r="O72" s="726" t="s">
        <v>963</v>
      </c>
      <c r="P72" s="726" t="s">
        <v>274</v>
      </c>
      <c r="Q72" s="1015"/>
      <c r="R72" s="726" t="s">
        <v>102</v>
      </c>
      <c r="S72" s="726" t="s">
        <v>963</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962</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391</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057"/>
      <c r="F99" s="1058"/>
      <c r="G99" s="726" t="s">
        <v>281</v>
      </c>
      <c r="H99" s="726"/>
      <c r="I99" s="726"/>
      <c r="J99" s="727" t="s">
        <v>387</v>
      </c>
      <c r="K99" s="727"/>
      <c r="L99" s="727"/>
      <c r="M99" s="810"/>
      <c r="N99" s="727" t="s">
        <v>388</v>
      </c>
      <c r="O99" s="727"/>
      <c r="P99" s="365"/>
      <c r="Q99" s="729"/>
      <c r="R99" s="365" t="s">
        <v>389</v>
      </c>
      <c r="S99" s="177"/>
      <c r="T99" s="177"/>
      <c r="U99" s="729"/>
      <c r="V99" s="177" t="s">
        <v>390</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963</v>
      </c>
      <c r="L100" s="726" t="s">
        <v>274</v>
      </c>
      <c r="M100" s="726"/>
      <c r="N100" s="726" t="s">
        <v>102</v>
      </c>
      <c r="O100" s="726" t="s">
        <v>963</v>
      </c>
      <c r="P100" s="726" t="s">
        <v>274</v>
      </c>
      <c r="Q100" s="726"/>
      <c r="R100" s="726" t="s">
        <v>102</v>
      </c>
      <c r="S100" s="726" t="s">
        <v>963</v>
      </c>
      <c r="T100" s="726" t="s">
        <v>274</v>
      </c>
      <c r="U100" s="726"/>
      <c r="V100" s="726" t="s">
        <v>102</v>
      </c>
      <c r="W100" s="726" t="s">
        <v>963</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[1]General!H17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[1]General!H18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[1]General!H19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[1]General!H20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[1]General!H21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[1]General!H22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[1]General!H23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[1]General!H24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[1]General!H25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[1]General!H26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[1]General!H27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[1]General!H28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[1]General!H29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[1]General!H30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[1]General!H31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[1]General!H32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[1]General!H33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772</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773</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771</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[1]General!H17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[1]General!H18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[1]General!H19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[1]General!H20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[1]General!H21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[1]General!H22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[1]General!H23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[1]General!H24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[1]General!H25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[1]General!H26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[1]General!H27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[1]General!H28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[1]General!H29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[1]General!H30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[1]General!H31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[1]General!H32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[1]General!H33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38" zoomScale="84" zoomScaleNormal="84" workbookViewId="0">
      <selection activeCell="V478" sqref="V47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464</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1111</v>
      </c>
      <c r="I20" s="967"/>
      <c r="J20" s="967" t="s">
        <v>409</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410</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411</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412</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413</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414</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415</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416</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417</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418</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862</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59" t="s">
        <v>1112</v>
      </c>
      <c r="I57" s="1060"/>
      <c r="J57" s="1060"/>
      <c r="K57" s="1060"/>
      <c r="L57" s="1060"/>
      <c r="M57" s="1060"/>
      <c r="N57" s="1060"/>
      <c r="O57" s="1060"/>
      <c r="P57" s="1060"/>
      <c r="Q57" s="1060"/>
      <c r="R57" s="1060"/>
      <c r="S57" s="1060"/>
      <c r="T57" s="1061"/>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856</v>
      </c>
      <c r="K71" s="107" t="s">
        <v>422</v>
      </c>
      <c r="L71" s="244" t="s">
        <v>824</v>
      </c>
      <c r="M71" s="244" t="s">
        <v>825</v>
      </c>
      <c r="N71" s="244" t="s">
        <v>826</v>
      </c>
      <c r="O71" s="244" t="s">
        <v>827</v>
      </c>
      <c r="P71" s="244" t="s">
        <v>828</v>
      </c>
      <c r="Q71" s="244" t="s">
        <v>829</v>
      </c>
      <c r="R71" s="244" t="s">
        <v>830</v>
      </c>
      <c r="S71" s="244" t="s">
        <v>831</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926</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855</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1012</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1013</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1"/>
      <c r="O92" s="741"/>
      <c r="P92" s="741"/>
      <c r="Q92" s="106"/>
      <c r="R92" s="106"/>
      <c r="S92" s="664"/>
      <c r="T92" s="664"/>
      <c r="U92" s="664"/>
      <c r="V92" s="106"/>
      <c r="W92" s="106"/>
      <c r="X92" s="664"/>
      <c r="Y92" s="664"/>
      <c r="Z92" s="664"/>
      <c r="AA92" s="664"/>
      <c r="AB92" s="66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1"/>
      <c r="O93" s="741"/>
      <c r="P93" s="741"/>
      <c r="Q93" s="106"/>
      <c r="R93" s="106"/>
      <c r="S93" s="664"/>
      <c r="T93" s="664"/>
      <c r="U93" s="664"/>
      <c r="V93" s="106"/>
      <c r="W93" s="106"/>
      <c r="X93" s="664"/>
      <c r="Y93" s="664"/>
      <c r="Z93" s="664"/>
      <c r="AA93" s="664"/>
      <c r="AB93" s="66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1015</v>
      </c>
      <c r="K94" s="130"/>
      <c r="L94" s="130"/>
      <c r="M94" s="130"/>
      <c r="N94" s="130"/>
      <c r="O94" s="130"/>
      <c r="P94" s="130"/>
      <c r="Q94" s="130"/>
      <c r="R94" s="130"/>
      <c r="S94" s="244"/>
      <c r="T94" s="130" t="s">
        <v>1016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486</v>
      </c>
      <c r="I95" s="107" t="s">
        <v>38</v>
      </c>
      <c r="J95" s="107" t="s">
        <v>399</v>
      </c>
      <c r="K95" s="107" t="s">
        <v>400</v>
      </c>
      <c r="L95" s="107" t="s">
        <v>402</v>
      </c>
      <c r="M95" s="107" t="s">
        <v>403</v>
      </c>
      <c r="N95" s="244" t="s">
        <v>404</v>
      </c>
      <c r="O95" s="244" t="s">
        <v>406</v>
      </c>
      <c r="P95" s="244" t="s">
        <v>921</v>
      </c>
      <c r="Q95" s="244" t="s">
        <v>922</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5" t="s">
        <v>856</v>
      </c>
      <c r="I98" s="964">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5" t="s">
        <v>422</v>
      </c>
      <c r="I99" s="964">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5" t="s">
        <v>824</v>
      </c>
      <c r="I100" s="964">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5" t="s">
        <v>825</v>
      </c>
      <c r="I101" s="964">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5" t="s">
        <v>826</v>
      </c>
      <c r="I102" s="964">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5" t="s">
        <v>827</v>
      </c>
      <c r="I103" s="964">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5" t="s">
        <v>828</v>
      </c>
      <c r="I104" s="964">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5" t="s">
        <v>829</v>
      </c>
      <c r="I105" s="964">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5" t="s">
        <v>830</v>
      </c>
      <c r="I106" s="964">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5" t="s">
        <v>831</v>
      </c>
      <c r="I107" s="964">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4"/>
      <c r="V119" s="664"/>
      <c r="W119" s="664"/>
      <c r="X119" s="664"/>
      <c r="Y119" s="664"/>
      <c r="Z119" s="106"/>
      <c r="AA119" s="747"/>
      <c r="AB119" s="747"/>
      <c r="AC119" s="747"/>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4"/>
      <c r="V120" s="664"/>
      <c r="W120" s="664"/>
      <c r="X120" s="664"/>
      <c r="Y120" s="664"/>
      <c r="Z120" s="106"/>
      <c r="AA120" s="747"/>
      <c r="AB120" s="747"/>
      <c r="AC120" s="747"/>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48"/>
      <c r="AB121" s="748"/>
      <c r="AC121" s="748"/>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48"/>
      <c r="AB122" s="748"/>
      <c r="AC122" s="748"/>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48"/>
      <c r="AB123" s="748"/>
      <c r="AC123" s="748"/>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0"/>
      <c r="H125" s="967" t="s">
        <v>168</v>
      </c>
      <c r="I125" s="967"/>
      <c r="J125" s="1032">
        <v>43570</v>
      </c>
      <c r="K125" s="1032">
        <v>43570</v>
      </c>
      <c r="L125" s="1032">
        <v>43570</v>
      </c>
      <c r="M125" s="1032">
        <v>43570</v>
      </c>
      <c r="N125" s="1032">
        <v>43570</v>
      </c>
      <c r="O125" s="1032">
        <v>43570</v>
      </c>
      <c r="P125" s="1032">
        <v>43570</v>
      </c>
      <c r="Q125" s="1032">
        <v>43570</v>
      </c>
      <c r="R125" s="1032">
        <v>43570</v>
      </c>
      <c r="S125" s="1032">
        <v>43570</v>
      </c>
      <c r="T125" s="830"/>
      <c r="U125" s="830"/>
      <c r="V125" s="830"/>
      <c r="W125" s="830"/>
      <c r="X125" s="830"/>
      <c r="Y125" s="830"/>
      <c r="Z125" s="830"/>
      <c r="AA125" s="110"/>
      <c r="AB125" s="110"/>
      <c r="AC125" s="110"/>
      <c r="AD125" s="110"/>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3.15" customHeight="1" outlineLevel="1" x14ac:dyDescent="0.25">
      <c r="A126" s="134"/>
      <c r="B126" s="126"/>
      <c r="C126" s="108"/>
      <c r="D126" s="108"/>
      <c r="E126" s="108"/>
      <c r="F126" s="110"/>
      <c r="G126" s="112"/>
      <c r="H126" s="967"/>
      <c r="I126" s="967" t="s">
        <v>1157</v>
      </c>
      <c r="J126" s="1033">
        <f>MIN(364,INT((J125 - DATE(YEAR(J125),1,1))))</f>
        <v>104</v>
      </c>
      <c r="K126" s="1033">
        <f t="shared" ref="K126:S126" si="1">MIN(364,INT((K125 - DATE(YEAR(K125),1,1))))</f>
        <v>104</v>
      </c>
      <c r="L126" s="1033">
        <f t="shared" si="1"/>
        <v>104</v>
      </c>
      <c r="M126" s="1033">
        <f t="shared" si="1"/>
        <v>104</v>
      </c>
      <c r="N126" s="1033">
        <f t="shared" si="1"/>
        <v>104</v>
      </c>
      <c r="O126" s="1033">
        <f t="shared" si="1"/>
        <v>104</v>
      </c>
      <c r="P126" s="1033">
        <f t="shared" si="1"/>
        <v>104</v>
      </c>
      <c r="Q126" s="1033">
        <f t="shared" si="1"/>
        <v>104</v>
      </c>
      <c r="R126" s="1033">
        <f t="shared" si="1"/>
        <v>104</v>
      </c>
      <c r="S126" s="103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7" t="s">
        <v>169</v>
      </c>
      <c r="I127" s="967"/>
      <c r="J127" s="1032">
        <v>43580</v>
      </c>
      <c r="K127" s="1032">
        <v>43580</v>
      </c>
      <c r="L127" s="1032">
        <v>43580</v>
      </c>
      <c r="M127" s="1032">
        <v>43580</v>
      </c>
      <c r="N127" s="1032">
        <v>43610</v>
      </c>
      <c r="O127" s="1032">
        <v>43580</v>
      </c>
      <c r="P127" s="1032">
        <v>43580</v>
      </c>
      <c r="Q127" s="1032">
        <v>43580</v>
      </c>
      <c r="R127" s="1032">
        <v>43580</v>
      </c>
      <c r="S127" s="1032">
        <v>43580</v>
      </c>
      <c r="T127" s="112"/>
      <c r="U127" s="112"/>
      <c r="V127" s="112"/>
      <c r="W127" s="112"/>
      <c r="X127" s="112"/>
      <c r="Y127" s="112"/>
      <c r="Z127" s="112"/>
      <c r="AA127" s="110"/>
      <c r="AB127" s="110"/>
      <c r="AC127" s="110"/>
      <c r="AD127" s="110"/>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13.15" customHeight="1" outlineLevel="1" x14ac:dyDescent="0.25">
      <c r="A128" s="134"/>
      <c r="B128" s="126"/>
      <c r="C128" s="108"/>
      <c r="D128" s="108"/>
      <c r="E128" s="108"/>
      <c r="F128" s="110"/>
      <c r="G128" s="112"/>
      <c r="H128" s="967"/>
      <c r="I128" s="967" t="s">
        <v>1157</v>
      </c>
      <c r="J128" s="1033">
        <f>MIN(364,INT((J127 - DATE(YEAR(J127),1,1))))</f>
        <v>114</v>
      </c>
      <c r="K128" s="1033">
        <f t="shared" ref="K128:S128" si="2">MIN(364,INT((K127 - DATE(YEAR(K127),1,1))))</f>
        <v>114</v>
      </c>
      <c r="L128" s="1033">
        <f t="shared" si="2"/>
        <v>114</v>
      </c>
      <c r="M128" s="1033">
        <f t="shared" si="2"/>
        <v>114</v>
      </c>
      <c r="N128" s="1033">
        <f t="shared" si="2"/>
        <v>144</v>
      </c>
      <c r="O128" s="1033">
        <f t="shared" si="2"/>
        <v>114</v>
      </c>
      <c r="P128" s="1033">
        <f t="shared" si="2"/>
        <v>114</v>
      </c>
      <c r="Q128" s="1033">
        <f t="shared" si="2"/>
        <v>114</v>
      </c>
      <c r="R128" s="1033">
        <f t="shared" si="2"/>
        <v>114</v>
      </c>
      <c r="S128" s="103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7" t="s">
        <v>285</v>
      </c>
      <c r="I129" s="967"/>
      <c r="J129" s="1032">
        <v>43615</v>
      </c>
      <c r="K129" s="1032">
        <v>43615</v>
      </c>
      <c r="L129" s="1032">
        <v>43615</v>
      </c>
      <c r="M129" s="1032">
        <v>43615</v>
      </c>
      <c r="N129" s="1032">
        <v>43615</v>
      </c>
      <c r="O129" s="1032">
        <v>43615</v>
      </c>
      <c r="P129" s="1032">
        <v>43615</v>
      </c>
      <c r="Q129" s="1032">
        <v>43615</v>
      </c>
      <c r="R129" s="1032">
        <v>43615</v>
      </c>
      <c r="S129" s="1032">
        <v>43615</v>
      </c>
      <c r="T129" s="112"/>
      <c r="U129" s="112"/>
      <c r="V129" s="112"/>
      <c r="W129" s="112"/>
      <c r="X129" s="112"/>
      <c r="Y129" s="112"/>
      <c r="Z129" s="112"/>
      <c r="AA129" s="110"/>
      <c r="AB129" s="110"/>
      <c r="AC129" s="110"/>
      <c r="AD129" s="110"/>
      <c r="AE129" s="696"/>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3.15" customHeight="1" outlineLevel="1" x14ac:dyDescent="0.25">
      <c r="A130" s="134"/>
      <c r="B130" s="126"/>
      <c r="C130" s="108"/>
      <c r="D130" s="108"/>
      <c r="E130" s="108"/>
      <c r="F130" s="110"/>
      <c r="G130" s="112"/>
      <c r="H130" s="967"/>
      <c r="I130" s="967" t="s">
        <v>1157</v>
      </c>
      <c r="J130" s="1033">
        <f>MIN(364,INT((J129 - DATE(YEAR(J129),1,1))))</f>
        <v>149</v>
      </c>
      <c r="K130" s="1033">
        <f t="shared" ref="K130:S130" si="3">MIN(364,INT((K129 - DATE(YEAR(K129),1,1))))</f>
        <v>149</v>
      </c>
      <c r="L130" s="1033">
        <f t="shared" si="3"/>
        <v>149</v>
      </c>
      <c r="M130" s="1033">
        <f t="shared" si="3"/>
        <v>149</v>
      </c>
      <c r="N130" s="1033">
        <f t="shared" si="3"/>
        <v>149</v>
      </c>
      <c r="O130" s="1033">
        <f t="shared" si="3"/>
        <v>149</v>
      </c>
      <c r="P130" s="1033">
        <f t="shared" si="3"/>
        <v>149</v>
      </c>
      <c r="Q130" s="1033">
        <f t="shared" si="3"/>
        <v>149</v>
      </c>
      <c r="R130" s="1033">
        <f t="shared" si="3"/>
        <v>149</v>
      </c>
      <c r="S130" s="103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7" t="s">
        <v>170</v>
      </c>
      <c r="I131" s="967"/>
      <c r="J131" s="1032">
        <v>43658</v>
      </c>
      <c r="K131" s="1032">
        <v>43658</v>
      </c>
      <c r="L131" s="1032">
        <v>43658</v>
      </c>
      <c r="M131" s="1032">
        <v>43658</v>
      </c>
      <c r="N131" s="1032">
        <v>43658</v>
      </c>
      <c r="O131" s="1032">
        <v>43658</v>
      </c>
      <c r="P131" s="1032">
        <v>43658</v>
      </c>
      <c r="Q131" s="1032">
        <v>43658</v>
      </c>
      <c r="R131" s="1032">
        <v>43658</v>
      </c>
      <c r="S131" s="1032">
        <v>43658</v>
      </c>
      <c r="T131" s="112"/>
      <c r="U131" s="112"/>
      <c r="V131" s="112"/>
      <c r="W131" s="112"/>
      <c r="X131" s="112"/>
      <c r="Y131" s="112"/>
      <c r="Z131" s="112"/>
      <c r="AA131" s="110"/>
      <c r="AB131" s="110"/>
      <c r="AC131" s="110"/>
      <c r="AD131" s="110"/>
      <c r="AE131" s="696"/>
      <c r="AF131" s="691"/>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13.15" customHeight="1" outlineLevel="1" x14ac:dyDescent="0.25">
      <c r="A132" s="134"/>
      <c r="B132" s="126"/>
      <c r="C132" s="108"/>
      <c r="D132" s="108"/>
      <c r="E132" s="108"/>
      <c r="F132" s="110"/>
      <c r="G132" s="112"/>
      <c r="H132" s="967"/>
      <c r="I132" s="967" t="s">
        <v>1157</v>
      </c>
      <c r="J132" s="1033">
        <f>MIN(364,INT((J131 - DATE(YEAR(J131),1,1))))</f>
        <v>192</v>
      </c>
      <c r="K132" s="1033">
        <f t="shared" ref="K132:S132" si="4">MIN(364,INT((K131 - DATE(YEAR(K131),1,1))))</f>
        <v>192</v>
      </c>
      <c r="L132" s="1033">
        <f t="shared" si="4"/>
        <v>192</v>
      </c>
      <c r="M132" s="1033">
        <f t="shared" si="4"/>
        <v>192</v>
      </c>
      <c r="N132" s="1033">
        <f t="shared" si="4"/>
        <v>192</v>
      </c>
      <c r="O132" s="1033">
        <f t="shared" si="4"/>
        <v>192</v>
      </c>
      <c r="P132" s="1033">
        <f t="shared" si="4"/>
        <v>192</v>
      </c>
      <c r="Q132" s="1033">
        <f t="shared" si="4"/>
        <v>192</v>
      </c>
      <c r="R132" s="1033">
        <f t="shared" si="4"/>
        <v>192</v>
      </c>
      <c r="S132" s="103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7" t="s">
        <v>340</v>
      </c>
      <c r="I133" s="967"/>
      <c r="J133" s="671">
        <v>500</v>
      </c>
      <c r="K133" s="671">
        <v>500</v>
      </c>
      <c r="L133" s="671">
        <v>500</v>
      </c>
      <c r="M133" s="671">
        <v>500</v>
      </c>
      <c r="N133" s="671">
        <v>500</v>
      </c>
      <c r="O133" s="671">
        <v>500</v>
      </c>
      <c r="P133" s="671">
        <v>500</v>
      </c>
      <c r="Q133" s="671">
        <v>500</v>
      </c>
      <c r="R133" s="671">
        <v>500</v>
      </c>
      <c r="S133" s="67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4" t="s">
        <v>341</v>
      </c>
      <c r="I134" s="967"/>
      <c r="J134" s="629">
        <f t="shared" ref="J134:S134" si="5">IF(Date_Destocking&lt;=INDEX(i_break,MATCH(J122,_xlfn.ANCHORARRAY($J$122),0)),0,J133)</f>
        <v>0</v>
      </c>
      <c r="K134" s="629">
        <f t="shared" si="5"/>
        <v>0</v>
      </c>
      <c r="L134" s="629">
        <f t="shared" si="5"/>
        <v>0</v>
      </c>
      <c r="M134" s="629">
        <f t="shared" si="5"/>
        <v>0</v>
      </c>
      <c r="N134" s="629">
        <f t="shared" si="5"/>
        <v>0</v>
      </c>
      <c r="O134" s="629">
        <f t="shared" si="5"/>
        <v>0</v>
      </c>
      <c r="P134" s="629">
        <f t="shared" si="5"/>
        <v>0</v>
      </c>
      <c r="Q134" s="629">
        <f t="shared" si="5"/>
        <v>0</v>
      </c>
      <c r="R134" s="629">
        <f t="shared" si="5"/>
        <v>0</v>
      </c>
      <c r="S134" s="629">
        <f t="shared" si="5"/>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921</v>
      </c>
      <c r="T140" s="168" t="s">
        <v>922</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5">
        <v>500</v>
      </c>
      <c r="M141" s="966">
        <v>0.2</v>
      </c>
      <c r="N141" s="966">
        <v>0.3</v>
      </c>
      <c r="O141" s="966">
        <v>1.28</v>
      </c>
      <c r="P141" s="966">
        <v>0.43</v>
      </c>
      <c r="Q141" s="966">
        <v>1</v>
      </c>
      <c r="R141" s="966">
        <v>1.87</v>
      </c>
      <c r="S141" s="966">
        <v>1.1299999999999999</v>
      </c>
      <c r="T141" s="966">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49"/>
      <c r="AB143" s="749"/>
      <c r="AC143" s="749"/>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88"/>
      <c r="N144" s="688"/>
      <c r="O144" s="688"/>
      <c r="P144" s="688"/>
      <c r="Q144" s="688"/>
      <c r="R144" s="688"/>
      <c r="S144" s="688"/>
      <c r="T144" s="688"/>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1014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4"/>
      <c r="V155" s="664"/>
      <c r="W155" s="664"/>
      <c r="X155" s="664"/>
      <c r="Y155" s="664"/>
      <c r="Z155" s="106"/>
      <c r="AA155" s="747"/>
      <c r="AB155" s="747"/>
      <c r="AC155" s="747"/>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4"/>
      <c r="V156" s="664"/>
      <c r="W156" s="664"/>
      <c r="X156" s="664"/>
      <c r="Y156" s="664"/>
      <c r="Z156" s="106"/>
      <c r="AA156" s="747"/>
      <c r="AB156" s="747"/>
      <c r="AC156" s="747"/>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48"/>
      <c r="AB157" s="748"/>
      <c r="AC157" s="748"/>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6"/>
      <c r="P158" s="157" t="s">
        <v>161</v>
      </c>
      <c r="Q158" s="726" t="s">
        <v>1158</v>
      </c>
      <c r="R158" s="107"/>
      <c r="S158" s="107"/>
      <c r="T158" s="107"/>
      <c r="U158" s="244"/>
      <c r="V158" s="244"/>
      <c r="W158" s="244"/>
      <c r="X158" s="244"/>
      <c r="Y158" s="244"/>
      <c r="Z158" s="107"/>
      <c r="AA158" s="748"/>
      <c r="AB158" s="748"/>
      <c r="AC158" s="748"/>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1"/>
      <c r="P179" s="741"/>
      <c r="Q179" s="741"/>
      <c r="R179" s="106"/>
      <c r="S179" s="106"/>
      <c r="T179" s="106"/>
      <c r="U179" s="106"/>
      <c r="V179" s="106"/>
      <c r="W179" s="106"/>
      <c r="X179" s="106"/>
      <c r="Y179" s="741"/>
      <c r="Z179" s="741"/>
      <c r="AA179" s="741"/>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1"/>
      <c r="P180" s="741"/>
      <c r="Q180" s="741"/>
      <c r="R180" s="106"/>
      <c r="S180" s="106"/>
      <c r="T180" s="106"/>
      <c r="U180" s="106"/>
      <c r="V180" s="106"/>
      <c r="W180" s="106"/>
      <c r="X180" s="106"/>
      <c r="Y180" s="741"/>
      <c r="Z180" s="741"/>
      <c r="AA180" s="741"/>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486</v>
      </c>
      <c r="J181" s="107" t="s">
        <v>785</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921</v>
      </c>
      <c r="R182" s="244" t="s">
        <v>922</v>
      </c>
      <c r="S182" s="107"/>
      <c r="T182" s="107"/>
      <c r="U182" s="107" t="s">
        <v>399</v>
      </c>
      <c r="V182" s="107" t="s">
        <v>400</v>
      </c>
      <c r="W182" s="107" t="s">
        <v>402</v>
      </c>
      <c r="X182" s="107" t="s">
        <v>403</v>
      </c>
      <c r="Y182" s="244" t="s">
        <v>404</v>
      </c>
      <c r="Z182" s="244" t="s">
        <v>406</v>
      </c>
      <c r="AA182" s="244" t="s">
        <v>921</v>
      </c>
      <c r="AB182" s="244" t="s">
        <v>922</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856</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6">K307/2</f>
        <v>100</v>
      </c>
      <c r="L193" s="369">
        <f t="shared" si="6"/>
        <v>150</v>
      </c>
      <c r="M193" s="369">
        <f t="shared" si="6"/>
        <v>150</v>
      </c>
      <c r="N193" s="369">
        <f t="shared" si="6"/>
        <v>200</v>
      </c>
      <c r="O193" s="369">
        <f t="shared" ref="O193" si="7">O307/2</f>
        <v>200</v>
      </c>
      <c r="P193" s="174">
        <v>0</v>
      </c>
      <c r="Q193" s="174">
        <v>0</v>
      </c>
      <c r="R193" s="174">
        <v>0</v>
      </c>
      <c r="S193" s="112"/>
      <c r="T193" s="131" t="s">
        <v>407</v>
      </c>
      <c r="U193" s="5">
        <f t="shared" ref="U193:X194" si="8">U307*0.6</f>
        <v>3.1350000000000002</v>
      </c>
      <c r="V193" s="5">
        <f t="shared" si="8"/>
        <v>7.2674999999999992</v>
      </c>
      <c r="W193" s="5">
        <f t="shared" si="8"/>
        <v>7.6950000000000003</v>
      </c>
      <c r="X193" s="5">
        <f t="shared" si="8"/>
        <v>11.4</v>
      </c>
      <c r="Y193" s="5">
        <f t="shared" ref="Y193" si="9">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10">K308/2</f>
        <v>366.5</v>
      </c>
      <c r="L194" s="369">
        <f t="shared" si="10"/>
        <v>366.5</v>
      </c>
      <c r="M194" s="369">
        <f t="shared" si="10"/>
        <v>366.5</v>
      </c>
      <c r="N194" s="369">
        <f t="shared" si="10"/>
        <v>366.5</v>
      </c>
      <c r="O194" s="369">
        <f t="shared" ref="O194" si="11">O308/2</f>
        <v>366.5</v>
      </c>
      <c r="P194" s="174">
        <v>0</v>
      </c>
      <c r="Q194" s="174">
        <v>0</v>
      </c>
      <c r="R194" s="174">
        <v>0</v>
      </c>
      <c r="S194" s="112"/>
      <c r="T194" s="131" t="s">
        <v>145</v>
      </c>
      <c r="U194" s="5">
        <f t="shared" si="8"/>
        <v>5.28</v>
      </c>
      <c r="V194" s="5">
        <f t="shared" si="8"/>
        <v>8.16</v>
      </c>
      <c r="W194" s="5">
        <f t="shared" si="8"/>
        <v>8.64</v>
      </c>
      <c r="X194" s="5">
        <f t="shared" si="8"/>
        <v>9.6</v>
      </c>
      <c r="Y194" s="5">
        <f t="shared" ref="Y194" si="12">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3">K309/2</f>
        <v>535.5</v>
      </c>
      <c r="L195" s="369">
        <f t="shared" si="13"/>
        <v>535.5</v>
      </c>
      <c r="M195" s="369">
        <f t="shared" si="13"/>
        <v>535.5</v>
      </c>
      <c r="N195" s="369">
        <f t="shared" si="13"/>
        <v>535.5</v>
      </c>
      <c r="O195" s="369">
        <f t="shared" ref="O195" si="14">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5">K310/2</f>
        <v>650</v>
      </c>
      <c r="L196" s="369">
        <f t="shared" si="15"/>
        <v>650</v>
      </c>
      <c r="M196" s="369">
        <f t="shared" si="15"/>
        <v>650</v>
      </c>
      <c r="N196" s="369">
        <f t="shared" si="15"/>
        <v>650</v>
      </c>
      <c r="O196" s="369">
        <f t="shared" ref="O196" si="16">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7">K311/2</f>
        <v>750</v>
      </c>
      <c r="L197" s="369">
        <f t="shared" si="17"/>
        <v>750</v>
      </c>
      <c r="M197" s="369">
        <f t="shared" si="17"/>
        <v>750</v>
      </c>
      <c r="N197" s="369">
        <f t="shared" si="17"/>
        <v>750</v>
      </c>
      <c r="O197" s="369">
        <f t="shared" ref="O197" si="18">O311/2</f>
        <v>750</v>
      </c>
      <c r="P197" s="174">
        <v>0</v>
      </c>
      <c r="Q197" s="174">
        <v>0</v>
      </c>
      <c r="R197" s="174">
        <v>0</v>
      </c>
      <c r="S197" s="112"/>
      <c r="T197" s="131" t="s">
        <v>148</v>
      </c>
      <c r="U197" s="5">
        <f t="shared" ref="U197:X202" si="19">U311*0.83</f>
        <v>39.259</v>
      </c>
      <c r="V197" s="5">
        <f t="shared" si="19"/>
        <v>60.672999999999995</v>
      </c>
      <c r="W197" s="5">
        <f t="shared" si="19"/>
        <v>64.242000000000004</v>
      </c>
      <c r="X197" s="5">
        <f t="shared" si="19"/>
        <v>49.965999999999994</v>
      </c>
      <c r="Y197" s="5">
        <f t="shared" ref="Y197" si="20">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1">K312*0.8</f>
        <v>80</v>
      </c>
      <c r="L198" s="369">
        <f t="shared" si="21"/>
        <v>80</v>
      </c>
      <c r="M198" s="369">
        <f t="shared" si="21"/>
        <v>80</v>
      </c>
      <c r="N198" s="369">
        <f t="shared" si="21"/>
        <v>80</v>
      </c>
      <c r="O198" s="369">
        <f t="shared" ref="O198" si="22">O312*0.8</f>
        <v>80</v>
      </c>
      <c r="P198" s="174">
        <v>0</v>
      </c>
      <c r="Q198" s="174">
        <v>0</v>
      </c>
      <c r="R198" s="174">
        <v>0</v>
      </c>
      <c r="S198" s="112"/>
      <c r="T198" s="131" t="s">
        <v>149</v>
      </c>
      <c r="U198" s="5">
        <f t="shared" si="19"/>
        <v>0.45650000000000002</v>
      </c>
      <c r="V198" s="5">
        <f t="shared" si="19"/>
        <v>0.7054999999999999</v>
      </c>
      <c r="W198" s="5">
        <f t="shared" si="19"/>
        <v>0.747</v>
      </c>
      <c r="X198" s="5">
        <f t="shared" si="19"/>
        <v>0.83</v>
      </c>
      <c r="Y198" s="5">
        <f t="shared" ref="Y198" si="23">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4">K313*0.8</f>
        <v>80</v>
      </c>
      <c r="L199" s="369">
        <f t="shared" si="24"/>
        <v>80</v>
      </c>
      <c r="M199" s="369">
        <f t="shared" si="24"/>
        <v>80</v>
      </c>
      <c r="N199" s="369">
        <f t="shared" si="24"/>
        <v>80</v>
      </c>
      <c r="O199" s="369">
        <f t="shared" ref="O199" si="25">O313*0.8</f>
        <v>80</v>
      </c>
      <c r="P199" s="174">
        <v>0</v>
      </c>
      <c r="Q199" s="174">
        <v>0</v>
      </c>
      <c r="R199" s="174">
        <v>0</v>
      </c>
      <c r="S199" s="112"/>
      <c r="T199" s="131" t="s">
        <v>150</v>
      </c>
      <c r="U199" s="5">
        <f t="shared" si="19"/>
        <v>0.45650000000000002</v>
      </c>
      <c r="V199" s="5">
        <f t="shared" si="19"/>
        <v>0.7054999999999999</v>
      </c>
      <c r="W199" s="5">
        <f t="shared" si="19"/>
        <v>0.747</v>
      </c>
      <c r="X199" s="5">
        <f t="shared" si="19"/>
        <v>0.83</v>
      </c>
      <c r="Y199" s="5">
        <f t="shared" ref="Y199" si="26">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7">K314*0.8</f>
        <v>80</v>
      </c>
      <c r="L200" s="369">
        <f t="shared" si="27"/>
        <v>80</v>
      </c>
      <c r="M200" s="369">
        <f t="shared" si="27"/>
        <v>80</v>
      </c>
      <c r="N200" s="369">
        <f t="shared" si="27"/>
        <v>80</v>
      </c>
      <c r="O200" s="369">
        <f t="shared" ref="O200" si="28">O314*0.8</f>
        <v>80</v>
      </c>
      <c r="P200" s="174">
        <v>0</v>
      </c>
      <c r="Q200" s="174">
        <v>0</v>
      </c>
      <c r="R200" s="174">
        <v>0</v>
      </c>
      <c r="S200" s="112"/>
      <c r="T200" s="131" t="s">
        <v>151</v>
      </c>
      <c r="U200" s="5">
        <f t="shared" si="19"/>
        <v>0.45650000000000002</v>
      </c>
      <c r="V200" s="5">
        <f t="shared" si="19"/>
        <v>0.7054999999999999</v>
      </c>
      <c r="W200" s="5">
        <f t="shared" si="19"/>
        <v>0.747</v>
      </c>
      <c r="X200" s="5">
        <f t="shared" si="19"/>
        <v>0.83</v>
      </c>
      <c r="Y200" s="5">
        <f t="shared" ref="Y200" si="29">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30">K315*0.8</f>
        <v>80</v>
      </c>
      <c r="L201" s="369">
        <f t="shared" si="30"/>
        <v>80</v>
      </c>
      <c r="M201" s="369">
        <f t="shared" si="30"/>
        <v>80</v>
      </c>
      <c r="N201" s="369">
        <f t="shared" si="30"/>
        <v>80</v>
      </c>
      <c r="O201" s="369">
        <f t="shared" ref="O201" si="31">O315*0.8</f>
        <v>80</v>
      </c>
      <c r="P201" s="174">
        <v>0</v>
      </c>
      <c r="Q201" s="174">
        <v>0</v>
      </c>
      <c r="R201" s="174">
        <v>0</v>
      </c>
      <c r="S201" s="112"/>
      <c r="T201" s="131" t="s">
        <v>152</v>
      </c>
      <c r="U201" s="5">
        <f t="shared" si="19"/>
        <v>0.45650000000000002</v>
      </c>
      <c r="V201" s="5">
        <f t="shared" si="19"/>
        <v>0.7054999999999999</v>
      </c>
      <c r="W201" s="5">
        <f t="shared" si="19"/>
        <v>0.747</v>
      </c>
      <c r="X201" s="5">
        <f t="shared" si="19"/>
        <v>0.83</v>
      </c>
      <c r="Y201" s="5">
        <f t="shared" ref="Y201" si="32">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3">K316*0.8</f>
        <v>80</v>
      </c>
      <c r="L202" s="369">
        <f t="shared" si="33"/>
        <v>80</v>
      </c>
      <c r="M202" s="369">
        <f t="shared" si="33"/>
        <v>80</v>
      </c>
      <c r="N202" s="369">
        <f t="shared" si="33"/>
        <v>80</v>
      </c>
      <c r="O202" s="369">
        <f t="shared" ref="O202" si="34">O316*0.8</f>
        <v>80</v>
      </c>
      <c r="P202" s="174">
        <v>0</v>
      </c>
      <c r="Q202" s="174">
        <v>0</v>
      </c>
      <c r="R202" s="174">
        <v>0</v>
      </c>
      <c r="S202" s="112"/>
      <c r="T202" s="131" t="s">
        <v>153</v>
      </c>
      <c r="U202" s="5">
        <f t="shared" si="19"/>
        <v>0.45650000000000002</v>
      </c>
      <c r="V202" s="5">
        <f t="shared" si="19"/>
        <v>0.7054999999999999</v>
      </c>
      <c r="W202" s="5">
        <f t="shared" si="19"/>
        <v>0.747</v>
      </c>
      <c r="X202" s="5">
        <f t="shared" si="19"/>
        <v>0.83</v>
      </c>
      <c r="Y202" s="5">
        <f t="shared" ref="Y202" si="35">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824</v>
      </c>
      <c r="J203" s="131" t="s">
        <v>409</v>
      </c>
      <c r="K203" s="369">
        <f t="shared" ref="K203:N203" si="36">K317/2</f>
        <v>100</v>
      </c>
      <c r="L203" s="369">
        <f t="shared" si="36"/>
        <v>150</v>
      </c>
      <c r="M203" s="369">
        <f t="shared" si="36"/>
        <v>150</v>
      </c>
      <c r="N203" s="369">
        <f t="shared" si="36"/>
        <v>200</v>
      </c>
      <c r="O203" s="369">
        <f t="shared" ref="O203" si="37">O317/2</f>
        <v>200</v>
      </c>
      <c r="P203" s="174">
        <v>0</v>
      </c>
      <c r="Q203" s="174">
        <v>0</v>
      </c>
      <c r="R203" s="174">
        <v>0</v>
      </c>
      <c r="S203" s="112"/>
      <c r="T203" s="131" t="s">
        <v>407</v>
      </c>
      <c r="U203" s="5">
        <f t="shared" ref="U203:X204" si="38">U317*0.6</f>
        <v>3.1350000000000002</v>
      </c>
      <c r="V203" s="5">
        <f t="shared" si="38"/>
        <v>7.2674999999999992</v>
      </c>
      <c r="W203" s="5">
        <f t="shared" si="38"/>
        <v>7.6950000000000003</v>
      </c>
      <c r="X203" s="5">
        <f t="shared" si="38"/>
        <v>11.4</v>
      </c>
      <c r="Y203" s="5">
        <f t="shared" ref="Y203" si="39">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40">K318/2</f>
        <v>366.5</v>
      </c>
      <c r="L204" s="369">
        <f t="shared" si="40"/>
        <v>366.5</v>
      </c>
      <c r="M204" s="369">
        <f t="shared" si="40"/>
        <v>366.5</v>
      </c>
      <c r="N204" s="369">
        <f t="shared" si="40"/>
        <v>366.5</v>
      </c>
      <c r="O204" s="369">
        <f t="shared" ref="O204" si="41">O318/2</f>
        <v>366.5</v>
      </c>
      <c r="P204" s="174">
        <v>0</v>
      </c>
      <c r="Q204" s="174">
        <v>0</v>
      </c>
      <c r="R204" s="174">
        <v>0</v>
      </c>
      <c r="S204" s="112"/>
      <c r="T204" s="131" t="s">
        <v>145</v>
      </c>
      <c r="U204" s="5">
        <f t="shared" si="38"/>
        <v>5.28</v>
      </c>
      <c r="V204" s="5">
        <f t="shared" si="38"/>
        <v>8.16</v>
      </c>
      <c r="W204" s="5">
        <f t="shared" si="38"/>
        <v>8.64</v>
      </c>
      <c r="X204" s="5">
        <f t="shared" si="38"/>
        <v>9.6</v>
      </c>
      <c r="Y204" s="5">
        <f t="shared" ref="Y204" si="42">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3">K319/2</f>
        <v>535.5</v>
      </c>
      <c r="L205" s="369">
        <f t="shared" si="43"/>
        <v>535.5</v>
      </c>
      <c r="M205" s="369">
        <f t="shared" si="43"/>
        <v>535.5</v>
      </c>
      <c r="N205" s="369">
        <f t="shared" si="43"/>
        <v>535.5</v>
      </c>
      <c r="O205" s="369">
        <f t="shared" ref="O205" si="44">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5">K320/2</f>
        <v>650</v>
      </c>
      <c r="L206" s="369">
        <f t="shared" si="45"/>
        <v>650</v>
      </c>
      <c r="M206" s="369">
        <f t="shared" si="45"/>
        <v>650</v>
      </c>
      <c r="N206" s="369">
        <f t="shared" si="45"/>
        <v>650</v>
      </c>
      <c r="O206" s="369">
        <f t="shared" ref="O206" si="46">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7">K321/2</f>
        <v>750</v>
      </c>
      <c r="L207" s="369">
        <f t="shared" si="47"/>
        <v>750</v>
      </c>
      <c r="M207" s="369">
        <f t="shared" si="47"/>
        <v>750</v>
      </c>
      <c r="N207" s="369">
        <f t="shared" si="47"/>
        <v>750</v>
      </c>
      <c r="O207" s="369">
        <f t="shared" ref="O207" si="48">O321/2</f>
        <v>750</v>
      </c>
      <c r="P207" s="174">
        <v>0</v>
      </c>
      <c r="Q207" s="174">
        <v>0</v>
      </c>
      <c r="R207" s="174">
        <v>0</v>
      </c>
      <c r="S207" s="112"/>
      <c r="T207" s="131" t="s">
        <v>148</v>
      </c>
      <c r="U207" s="5">
        <f t="shared" ref="U207:X212" si="49">U321*0.83</f>
        <v>39.259</v>
      </c>
      <c r="V207" s="5">
        <f t="shared" si="49"/>
        <v>60.672999999999995</v>
      </c>
      <c r="W207" s="5">
        <f t="shared" si="49"/>
        <v>64.242000000000004</v>
      </c>
      <c r="X207" s="5">
        <f t="shared" si="49"/>
        <v>49.965999999999994</v>
      </c>
      <c r="Y207" s="5">
        <f t="shared" ref="Y207" si="50">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1">K322*0.8</f>
        <v>80</v>
      </c>
      <c r="L208" s="369">
        <f t="shared" si="51"/>
        <v>80</v>
      </c>
      <c r="M208" s="369">
        <f t="shared" si="51"/>
        <v>80</v>
      </c>
      <c r="N208" s="369">
        <f t="shared" si="51"/>
        <v>80</v>
      </c>
      <c r="O208" s="369">
        <f t="shared" ref="O208" si="52">O322*0.8</f>
        <v>80</v>
      </c>
      <c r="P208" s="174">
        <v>0</v>
      </c>
      <c r="Q208" s="174">
        <v>0</v>
      </c>
      <c r="R208" s="174">
        <v>0</v>
      </c>
      <c r="S208" s="112"/>
      <c r="T208" s="131" t="s">
        <v>149</v>
      </c>
      <c r="U208" s="5">
        <f t="shared" si="49"/>
        <v>0.45650000000000002</v>
      </c>
      <c r="V208" s="5">
        <f t="shared" si="49"/>
        <v>0.7054999999999999</v>
      </c>
      <c r="W208" s="5">
        <f t="shared" si="49"/>
        <v>0.747</v>
      </c>
      <c r="X208" s="5">
        <f t="shared" si="49"/>
        <v>0.83</v>
      </c>
      <c r="Y208" s="5">
        <f t="shared" ref="Y208" si="53">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4">K323*0.8</f>
        <v>80</v>
      </c>
      <c r="L209" s="369">
        <f t="shared" si="54"/>
        <v>80</v>
      </c>
      <c r="M209" s="369">
        <f t="shared" si="54"/>
        <v>80</v>
      </c>
      <c r="N209" s="369">
        <f t="shared" si="54"/>
        <v>80</v>
      </c>
      <c r="O209" s="369">
        <f t="shared" ref="O209" si="55">O323*0.8</f>
        <v>80</v>
      </c>
      <c r="P209" s="174">
        <v>0</v>
      </c>
      <c r="Q209" s="174">
        <v>0</v>
      </c>
      <c r="R209" s="174">
        <v>0</v>
      </c>
      <c r="S209" s="112"/>
      <c r="T209" s="131" t="s">
        <v>150</v>
      </c>
      <c r="U209" s="5">
        <f t="shared" si="49"/>
        <v>0.45650000000000002</v>
      </c>
      <c r="V209" s="5">
        <f t="shared" si="49"/>
        <v>0.7054999999999999</v>
      </c>
      <c r="W209" s="5">
        <f t="shared" si="49"/>
        <v>0.747</v>
      </c>
      <c r="X209" s="5">
        <f t="shared" si="49"/>
        <v>0.83</v>
      </c>
      <c r="Y209" s="5">
        <f t="shared" ref="Y209" si="56">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7">K324*0.8</f>
        <v>80</v>
      </c>
      <c r="L210" s="369">
        <f t="shared" si="57"/>
        <v>80</v>
      </c>
      <c r="M210" s="369">
        <f t="shared" si="57"/>
        <v>80</v>
      </c>
      <c r="N210" s="369">
        <f t="shared" si="57"/>
        <v>80</v>
      </c>
      <c r="O210" s="369">
        <f t="shared" ref="O210" si="58">O324*0.8</f>
        <v>80</v>
      </c>
      <c r="P210" s="174">
        <v>0</v>
      </c>
      <c r="Q210" s="174">
        <v>0</v>
      </c>
      <c r="R210" s="174">
        <v>0</v>
      </c>
      <c r="S210" s="112"/>
      <c r="T210" s="131" t="s">
        <v>151</v>
      </c>
      <c r="U210" s="5">
        <f t="shared" si="49"/>
        <v>0.45650000000000002</v>
      </c>
      <c r="V210" s="5">
        <f t="shared" si="49"/>
        <v>0.7054999999999999</v>
      </c>
      <c r="W210" s="5">
        <f t="shared" si="49"/>
        <v>0.747</v>
      </c>
      <c r="X210" s="5">
        <f t="shared" si="49"/>
        <v>0.83</v>
      </c>
      <c r="Y210" s="5">
        <f t="shared" ref="Y210" si="59">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60">K325*0.8</f>
        <v>80</v>
      </c>
      <c r="L211" s="369">
        <f t="shared" si="60"/>
        <v>80</v>
      </c>
      <c r="M211" s="369">
        <f t="shared" si="60"/>
        <v>80</v>
      </c>
      <c r="N211" s="369">
        <f t="shared" si="60"/>
        <v>80</v>
      </c>
      <c r="O211" s="369">
        <f t="shared" ref="O211" si="61">O325*0.8</f>
        <v>80</v>
      </c>
      <c r="P211" s="174">
        <v>0</v>
      </c>
      <c r="Q211" s="174">
        <v>0</v>
      </c>
      <c r="R211" s="174">
        <v>0</v>
      </c>
      <c r="S211" s="112"/>
      <c r="T211" s="131" t="s">
        <v>152</v>
      </c>
      <c r="U211" s="5">
        <f t="shared" si="49"/>
        <v>0.45650000000000002</v>
      </c>
      <c r="V211" s="5">
        <f t="shared" si="49"/>
        <v>0.7054999999999999</v>
      </c>
      <c r="W211" s="5">
        <f t="shared" si="49"/>
        <v>0.747</v>
      </c>
      <c r="X211" s="5">
        <f t="shared" si="49"/>
        <v>0.83</v>
      </c>
      <c r="Y211" s="5">
        <f t="shared" ref="Y211" si="62">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3">K326*0.8</f>
        <v>80</v>
      </c>
      <c r="L212" s="369">
        <f t="shared" si="63"/>
        <v>80</v>
      </c>
      <c r="M212" s="369">
        <f t="shared" si="63"/>
        <v>80</v>
      </c>
      <c r="N212" s="369">
        <f t="shared" si="63"/>
        <v>80</v>
      </c>
      <c r="O212" s="369">
        <f t="shared" ref="O212" si="64">O326*0.8</f>
        <v>80</v>
      </c>
      <c r="P212" s="174">
        <v>0</v>
      </c>
      <c r="Q212" s="174">
        <v>0</v>
      </c>
      <c r="R212" s="174">
        <v>0</v>
      </c>
      <c r="S212" s="112"/>
      <c r="T212" s="131" t="s">
        <v>153</v>
      </c>
      <c r="U212" s="5">
        <f t="shared" si="49"/>
        <v>0.45650000000000002</v>
      </c>
      <c r="V212" s="5">
        <f t="shared" si="49"/>
        <v>0.7054999999999999</v>
      </c>
      <c r="W212" s="5">
        <f t="shared" si="49"/>
        <v>0.747</v>
      </c>
      <c r="X212" s="5">
        <f t="shared" si="49"/>
        <v>0.83</v>
      </c>
      <c r="Y212" s="5">
        <f t="shared" ref="Y212" si="65">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825</v>
      </c>
      <c r="J213" s="131" t="s">
        <v>409</v>
      </c>
      <c r="K213" s="369">
        <f t="shared" ref="K213:N213" si="66">K327/2</f>
        <v>100</v>
      </c>
      <c r="L213" s="369">
        <f t="shared" si="66"/>
        <v>150</v>
      </c>
      <c r="M213" s="369">
        <f t="shared" si="66"/>
        <v>150</v>
      </c>
      <c r="N213" s="369">
        <f t="shared" si="66"/>
        <v>200</v>
      </c>
      <c r="O213" s="369">
        <f t="shared" ref="O213" si="67">O327/2</f>
        <v>200</v>
      </c>
      <c r="P213" s="174">
        <v>0</v>
      </c>
      <c r="Q213" s="174">
        <v>0</v>
      </c>
      <c r="R213" s="174">
        <v>0</v>
      </c>
      <c r="S213" s="112"/>
      <c r="T213" s="131" t="s">
        <v>407</v>
      </c>
      <c r="U213" s="5">
        <f t="shared" ref="U213:X214" si="68">U327*0.6</f>
        <v>3.1350000000000002</v>
      </c>
      <c r="V213" s="5">
        <f t="shared" si="68"/>
        <v>7.2674999999999992</v>
      </c>
      <c r="W213" s="5">
        <f t="shared" si="68"/>
        <v>7.6950000000000003</v>
      </c>
      <c r="X213" s="5">
        <f t="shared" si="68"/>
        <v>11.4</v>
      </c>
      <c r="Y213" s="5">
        <f t="shared" ref="Y213" si="69">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70">K328/2</f>
        <v>366.5</v>
      </c>
      <c r="L214" s="369">
        <f t="shared" si="70"/>
        <v>366.5</v>
      </c>
      <c r="M214" s="369">
        <f t="shared" si="70"/>
        <v>366.5</v>
      </c>
      <c r="N214" s="369">
        <f t="shared" si="70"/>
        <v>366.5</v>
      </c>
      <c r="O214" s="369">
        <f t="shared" ref="O214" si="71">O328/2</f>
        <v>366.5</v>
      </c>
      <c r="P214" s="174">
        <v>0</v>
      </c>
      <c r="Q214" s="174">
        <v>0</v>
      </c>
      <c r="R214" s="174">
        <v>0</v>
      </c>
      <c r="S214" s="112"/>
      <c r="T214" s="131" t="s">
        <v>145</v>
      </c>
      <c r="U214" s="5">
        <f t="shared" si="68"/>
        <v>5.28</v>
      </c>
      <c r="V214" s="5">
        <f t="shared" si="68"/>
        <v>8.16</v>
      </c>
      <c r="W214" s="5">
        <f t="shared" si="68"/>
        <v>8.64</v>
      </c>
      <c r="X214" s="5">
        <f t="shared" si="68"/>
        <v>9.6</v>
      </c>
      <c r="Y214" s="5">
        <f t="shared" ref="Y214" si="72">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3">K329/2</f>
        <v>535.5</v>
      </c>
      <c r="L215" s="369">
        <f t="shared" si="73"/>
        <v>535.5</v>
      </c>
      <c r="M215" s="369">
        <f t="shared" si="73"/>
        <v>535.5</v>
      </c>
      <c r="N215" s="369">
        <f t="shared" si="73"/>
        <v>535.5</v>
      </c>
      <c r="O215" s="369">
        <f t="shared" ref="O215" si="74">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5">K330/2</f>
        <v>650</v>
      </c>
      <c r="L216" s="369">
        <f t="shared" si="75"/>
        <v>650</v>
      </c>
      <c r="M216" s="369">
        <f t="shared" si="75"/>
        <v>650</v>
      </c>
      <c r="N216" s="369">
        <f t="shared" si="75"/>
        <v>650</v>
      </c>
      <c r="O216" s="369">
        <f t="shared" ref="O216" si="76">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7">K331/2</f>
        <v>750</v>
      </c>
      <c r="L217" s="369">
        <f t="shared" si="77"/>
        <v>750</v>
      </c>
      <c r="M217" s="369">
        <f t="shared" si="77"/>
        <v>750</v>
      </c>
      <c r="N217" s="369">
        <f t="shared" si="77"/>
        <v>750</v>
      </c>
      <c r="O217" s="369">
        <f t="shared" ref="O217" si="78">O331/2</f>
        <v>750</v>
      </c>
      <c r="P217" s="174">
        <v>0</v>
      </c>
      <c r="Q217" s="174">
        <v>0</v>
      </c>
      <c r="R217" s="174">
        <v>0</v>
      </c>
      <c r="S217" s="112"/>
      <c r="T217" s="131" t="s">
        <v>148</v>
      </c>
      <c r="U217" s="5">
        <f t="shared" ref="U217:X222" si="79">U331*0.83</f>
        <v>39.259</v>
      </c>
      <c r="V217" s="5">
        <f t="shared" si="79"/>
        <v>60.672999999999995</v>
      </c>
      <c r="W217" s="5">
        <f t="shared" si="79"/>
        <v>64.242000000000004</v>
      </c>
      <c r="X217" s="5">
        <f t="shared" si="79"/>
        <v>49.965999999999994</v>
      </c>
      <c r="Y217" s="5">
        <f t="shared" ref="Y217" si="80">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1">K332*0.8</f>
        <v>80</v>
      </c>
      <c r="L218" s="369">
        <f t="shared" si="81"/>
        <v>80</v>
      </c>
      <c r="M218" s="369">
        <f t="shared" si="81"/>
        <v>80</v>
      </c>
      <c r="N218" s="369">
        <f t="shared" si="81"/>
        <v>80</v>
      </c>
      <c r="O218" s="369">
        <f t="shared" ref="O218" si="82">O332*0.8</f>
        <v>80</v>
      </c>
      <c r="P218" s="174">
        <v>0</v>
      </c>
      <c r="Q218" s="174">
        <v>0</v>
      </c>
      <c r="R218" s="174">
        <v>0</v>
      </c>
      <c r="S218" s="112"/>
      <c r="T218" s="131" t="s">
        <v>149</v>
      </c>
      <c r="U218" s="5">
        <f t="shared" si="79"/>
        <v>0.45650000000000002</v>
      </c>
      <c r="V218" s="5">
        <f t="shared" si="79"/>
        <v>0.7054999999999999</v>
      </c>
      <c r="W218" s="5">
        <f t="shared" si="79"/>
        <v>0.747</v>
      </c>
      <c r="X218" s="5">
        <f t="shared" si="79"/>
        <v>0.83</v>
      </c>
      <c r="Y218" s="5">
        <f t="shared" ref="Y218" si="83">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4">K333*0.8</f>
        <v>80</v>
      </c>
      <c r="L219" s="369">
        <f t="shared" si="84"/>
        <v>80</v>
      </c>
      <c r="M219" s="369">
        <f t="shared" si="84"/>
        <v>80</v>
      </c>
      <c r="N219" s="369">
        <f t="shared" si="84"/>
        <v>80</v>
      </c>
      <c r="O219" s="369">
        <f t="shared" ref="O219" si="85">O333*0.8</f>
        <v>80</v>
      </c>
      <c r="P219" s="174">
        <v>0</v>
      </c>
      <c r="Q219" s="174">
        <v>0</v>
      </c>
      <c r="R219" s="174">
        <v>0</v>
      </c>
      <c r="S219" s="112"/>
      <c r="T219" s="131" t="s">
        <v>150</v>
      </c>
      <c r="U219" s="5">
        <f t="shared" si="79"/>
        <v>0.45650000000000002</v>
      </c>
      <c r="V219" s="5">
        <f t="shared" si="79"/>
        <v>0.7054999999999999</v>
      </c>
      <c r="W219" s="5">
        <f t="shared" si="79"/>
        <v>0.747</v>
      </c>
      <c r="X219" s="5">
        <f t="shared" si="79"/>
        <v>0.83</v>
      </c>
      <c r="Y219" s="5">
        <f t="shared" ref="Y219" si="86">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7">K334*0.8</f>
        <v>80</v>
      </c>
      <c r="L220" s="369">
        <f t="shared" si="87"/>
        <v>80</v>
      </c>
      <c r="M220" s="369">
        <f t="shared" si="87"/>
        <v>80</v>
      </c>
      <c r="N220" s="369">
        <f t="shared" si="87"/>
        <v>80</v>
      </c>
      <c r="O220" s="369">
        <f t="shared" ref="O220" si="88">O334*0.8</f>
        <v>80</v>
      </c>
      <c r="P220" s="174">
        <v>0</v>
      </c>
      <c r="Q220" s="174">
        <v>0</v>
      </c>
      <c r="R220" s="174">
        <v>0</v>
      </c>
      <c r="S220" s="112"/>
      <c r="T220" s="131" t="s">
        <v>151</v>
      </c>
      <c r="U220" s="5">
        <f t="shared" si="79"/>
        <v>0.45650000000000002</v>
      </c>
      <c r="V220" s="5">
        <f t="shared" si="79"/>
        <v>0.7054999999999999</v>
      </c>
      <c r="W220" s="5">
        <f t="shared" si="79"/>
        <v>0.747</v>
      </c>
      <c r="X220" s="5">
        <f t="shared" si="79"/>
        <v>0.83</v>
      </c>
      <c r="Y220" s="5">
        <f t="shared" ref="Y220" si="89">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90">K335*0.8</f>
        <v>80</v>
      </c>
      <c r="L221" s="369">
        <f t="shared" si="90"/>
        <v>80</v>
      </c>
      <c r="M221" s="369">
        <f t="shared" si="90"/>
        <v>80</v>
      </c>
      <c r="N221" s="369">
        <f t="shared" si="90"/>
        <v>80</v>
      </c>
      <c r="O221" s="369">
        <f t="shared" ref="O221" si="91">O335*0.8</f>
        <v>80</v>
      </c>
      <c r="P221" s="174">
        <v>0</v>
      </c>
      <c r="Q221" s="174">
        <v>0</v>
      </c>
      <c r="R221" s="174">
        <v>0</v>
      </c>
      <c r="S221" s="112"/>
      <c r="T221" s="131" t="s">
        <v>152</v>
      </c>
      <c r="U221" s="5">
        <f t="shared" si="79"/>
        <v>0.45650000000000002</v>
      </c>
      <c r="V221" s="5">
        <f t="shared" si="79"/>
        <v>0.7054999999999999</v>
      </c>
      <c r="W221" s="5">
        <f t="shared" si="79"/>
        <v>0.747</v>
      </c>
      <c r="X221" s="5">
        <f t="shared" si="79"/>
        <v>0.83</v>
      </c>
      <c r="Y221" s="5">
        <f t="shared" ref="Y221" si="92">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3">K336*0.8</f>
        <v>80</v>
      </c>
      <c r="L222" s="369">
        <f t="shared" si="93"/>
        <v>80</v>
      </c>
      <c r="M222" s="369">
        <f t="shared" si="93"/>
        <v>80</v>
      </c>
      <c r="N222" s="369">
        <f t="shared" si="93"/>
        <v>80</v>
      </c>
      <c r="O222" s="369">
        <f t="shared" ref="O222" si="94">O336*0.8</f>
        <v>80</v>
      </c>
      <c r="P222" s="174">
        <v>0</v>
      </c>
      <c r="Q222" s="174">
        <v>0</v>
      </c>
      <c r="R222" s="174">
        <v>0</v>
      </c>
      <c r="S222" s="112"/>
      <c r="T222" s="131" t="s">
        <v>153</v>
      </c>
      <c r="U222" s="5">
        <f t="shared" si="79"/>
        <v>0.45650000000000002</v>
      </c>
      <c r="V222" s="5">
        <f t="shared" si="79"/>
        <v>0.7054999999999999</v>
      </c>
      <c r="W222" s="5">
        <f t="shared" si="79"/>
        <v>0.747</v>
      </c>
      <c r="X222" s="5">
        <f t="shared" si="79"/>
        <v>0.83</v>
      </c>
      <c r="Y222" s="5">
        <f t="shared" ref="Y222" si="95">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826</v>
      </c>
      <c r="J223" s="131" t="s">
        <v>409</v>
      </c>
      <c r="K223" s="369">
        <f t="shared" ref="K223:N223" si="96">K337/2</f>
        <v>100</v>
      </c>
      <c r="L223" s="369">
        <f t="shared" si="96"/>
        <v>150</v>
      </c>
      <c r="M223" s="369">
        <f t="shared" si="96"/>
        <v>150</v>
      </c>
      <c r="N223" s="369">
        <f t="shared" si="96"/>
        <v>200</v>
      </c>
      <c r="O223" s="369">
        <f t="shared" ref="O223" si="97">O337/2</f>
        <v>200</v>
      </c>
      <c r="P223" s="174">
        <v>0</v>
      </c>
      <c r="Q223" s="174">
        <v>0</v>
      </c>
      <c r="R223" s="174">
        <v>0</v>
      </c>
      <c r="S223" s="112"/>
      <c r="T223" s="131" t="s">
        <v>407</v>
      </c>
      <c r="U223" s="5">
        <f t="shared" ref="U223:X224" si="98">U337*0.6</f>
        <v>3.1350000000000002</v>
      </c>
      <c r="V223" s="5">
        <f t="shared" si="98"/>
        <v>7.2674999999999992</v>
      </c>
      <c r="W223" s="5">
        <f t="shared" si="98"/>
        <v>7.6950000000000003</v>
      </c>
      <c r="X223" s="5">
        <f t="shared" si="98"/>
        <v>11.4</v>
      </c>
      <c r="Y223" s="5">
        <f t="shared" ref="Y223" si="99">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100">K338/2</f>
        <v>366.5</v>
      </c>
      <c r="L224" s="369">
        <f t="shared" si="100"/>
        <v>366.5</v>
      </c>
      <c r="M224" s="369">
        <f t="shared" si="100"/>
        <v>366.5</v>
      </c>
      <c r="N224" s="369">
        <f t="shared" si="100"/>
        <v>366.5</v>
      </c>
      <c r="O224" s="369">
        <f t="shared" ref="O224" si="101">O338/2</f>
        <v>366.5</v>
      </c>
      <c r="P224" s="174">
        <v>0</v>
      </c>
      <c r="Q224" s="174">
        <v>0</v>
      </c>
      <c r="R224" s="174">
        <v>0</v>
      </c>
      <c r="S224" s="112"/>
      <c r="T224" s="131" t="s">
        <v>145</v>
      </c>
      <c r="U224" s="5">
        <f t="shared" si="98"/>
        <v>5.28</v>
      </c>
      <c r="V224" s="5">
        <f t="shared" si="98"/>
        <v>8.16</v>
      </c>
      <c r="W224" s="5">
        <f t="shared" si="98"/>
        <v>8.64</v>
      </c>
      <c r="X224" s="5">
        <f t="shared" si="98"/>
        <v>9.6</v>
      </c>
      <c r="Y224" s="5">
        <f t="shared" ref="Y224" si="102">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3">K339/2</f>
        <v>535.5</v>
      </c>
      <c r="L225" s="369">
        <f t="shared" si="103"/>
        <v>535.5</v>
      </c>
      <c r="M225" s="369">
        <f t="shared" si="103"/>
        <v>535.5</v>
      </c>
      <c r="N225" s="369">
        <f t="shared" si="103"/>
        <v>535.5</v>
      </c>
      <c r="O225" s="369">
        <f t="shared" ref="O225" si="104">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5">K340/2</f>
        <v>650</v>
      </c>
      <c r="L226" s="369">
        <f t="shared" si="105"/>
        <v>650</v>
      </c>
      <c r="M226" s="369">
        <f t="shared" si="105"/>
        <v>650</v>
      </c>
      <c r="N226" s="369">
        <f t="shared" si="105"/>
        <v>650</v>
      </c>
      <c r="O226" s="369">
        <f t="shared" ref="O226" si="106">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7">K341/2</f>
        <v>750</v>
      </c>
      <c r="L227" s="369">
        <f t="shared" si="107"/>
        <v>750</v>
      </c>
      <c r="M227" s="369">
        <f t="shared" si="107"/>
        <v>750</v>
      </c>
      <c r="N227" s="369">
        <f t="shared" si="107"/>
        <v>750</v>
      </c>
      <c r="O227" s="369">
        <f t="shared" ref="O227" si="108">O341/2</f>
        <v>750</v>
      </c>
      <c r="P227" s="174">
        <v>0</v>
      </c>
      <c r="Q227" s="174">
        <v>0</v>
      </c>
      <c r="R227" s="174">
        <v>0</v>
      </c>
      <c r="S227" s="112"/>
      <c r="T227" s="131" t="s">
        <v>148</v>
      </c>
      <c r="U227" s="5">
        <f t="shared" ref="U227:X232" si="109">U341*0.83</f>
        <v>39.259</v>
      </c>
      <c r="V227" s="5">
        <f t="shared" si="109"/>
        <v>60.672999999999995</v>
      </c>
      <c r="W227" s="5">
        <f t="shared" si="109"/>
        <v>64.242000000000004</v>
      </c>
      <c r="X227" s="5">
        <f t="shared" si="109"/>
        <v>49.965999999999994</v>
      </c>
      <c r="Y227" s="5">
        <f t="shared" ref="Y227" si="110">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1">K342*0.8</f>
        <v>80</v>
      </c>
      <c r="L228" s="369">
        <f t="shared" si="111"/>
        <v>80</v>
      </c>
      <c r="M228" s="369">
        <f t="shared" si="111"/>
        <v>80</v>
      </c>
      <c r="N228" s="369">
        <f t="shared" si="111"/>
        <v>80</v>
      </c>
      <c r="O228" s="369">
        <f t="shared" ref="O228" si="112">O342*0.8</f>
        <v>80</v>
      </c>
      <c r="P228" s="174">
        <v>0</v>
      </c>
      <c r="Q228" s="174">
        <v>0</v>
      </c>
      <c r="R228" s="174">
        <v>0</v>
      </c>
      <c r="S228" s="112"/>
      <c r="T228" s="131" t="s">
        <v>149</v>
      </c>
      <c r="U228" s="5">
        <f t="shared" si="109"/>
        <v>0.45650000000000002</v>
      </c>
      <c r="V228" s="5">
        <f t="shared" si="109"/>
        <v>0.7054999999999999</v>
      </c>
      <c r="W228" s="5">
        <f t="shared" si="109"/>
        <v>0.747</v>
      </c>
      <c r="X228" s="5">
        <f t="shared" si="109"/>
        <v>0.83</v>
      </c>
      <c r="Y228" s="5">
        <f t="shared" ref="Y228" si="113">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4">K343*0.8</f>
        <v>80</v>
      </c>
      <c r="L229" s="369">
        <f t="shared" si="114"/>
        <v>80</v>
      </c>
      <c r="M229" s="369">
        <f t="shared" si="114"/>
        <v>80</v>
      </c>
      <c r="N229" s="369">
        <f t="shared" si="114"/>
        <v>80</v>
      </c>
      <c r="O229" s="369">
        <f t="shared" ref="O229" si="115">O343*0.8</f>
        <v>80</v>
      </c>
      <c r="P229" s="174">
        <v>0</v>
      </c>
      <c r="Q229" s="174">
        <v>0</v>
      </c>
      <c r="R229" s="174">
        <v>0</v>
      </c>
      <c r="S229" s="112"/>
      <c r="T229" s="131" t="s">
        <v>150</v>
      </c>
      <c r="U229" s="5">
        <f t="shared" si="109"/>
        <v>0.45650000000000002</v>
      </c>
      <c r="V229" s="5">
        <f t="shared" si="109"/>
        <v>0.7054999999999999</v>
      </c>
      <c r="W229" s="5">
        <f t="shared" si="109"/>
        <v>0.747</v>
      </c>
      <c r="X229" s="5">
        <f t="shared" si="109"/>
        <v>0.83</v>
      </c>
      <c r="Y229" s="5">
        <f t="shared" ref="Y229" si="116">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7">K344*0.8</f>
        <v>80</v>
      </c>
      <c r="L230" s="369">
        <f t="shared" si="117"/>
        <v>80</v>
      </c>
      <c r="M230" s="369">
        <f t="shared" si="117"/>
        <v>80</v>
      </c>
      <c r="N230" s="369">
        <f t="shared" si="117"/>
        <v>80</v>
      </c>
      <c r="O230" s="369">
        <f t="shared" ref="O230" si="118">O344*0.8</f>
        <v>80</v>
      </c>
      <c r="P230" s="174">
        <v>0</v>
      </c>
      <c r="Q230" s="174">
        <v>0</v>
      </c>
      <c r="R230" s="174">
        <v>0</v>
      </c>
      <c r="S230" s="112"/>
      <c r="T230" s="131" t="s">
        <v>151</v>
      </c>
      <c r="U230" s="5">
        <f t="shared" si="109"/>
        <v>0.45650000000000002</v>
      </c>
      <c r="V230" s="5">
        <f t="shared" si="109"/>
        <v>0.7054999999999999</v>
      </c>
      <c r="W230" s="5">
        <f t="shared" si="109"/>
        <v>0.747</v>
      </c>
      <c r="X230" s="5">
        <f t="shared" si="109"/>
        <v>0.83</v>
      </c>
      <c r="Y230" s="5">
        <f t="shared" ref="Y230" si="119">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20">K345*0.8</f>
        <v>80</v>
      </c>
      <c r="L231" s="369">
        <f t="shared" si="120"/>
        <v>80</v>
      </c>
      <c r="M231" s="369">
        <f t="shared" si="120"/>
        <v>80</v>
      </c>
      <c r="N231" s="369">
        <f t="shared" si="120"/>
        <v>80</v>
      </c>
      <c r="O231" s="369">
        <f t="shared" ref="O231" si="121">O345*0.8</f>
        <v>80</v>
      </c>
      <c r="P231" s="174">
        <v>0</v>
      </c>
      <c r="Q231" s="174">
        <v>0</v>
      </c>
      <c r="R231" s="174">
        <v>0</v>
      </c>
      <c r="S231" s="112"/>
      <c r="T231" s="131" t="s">
        <v>152</v>
      </c>
      <c r="U231" s="5">
        <f t="shared" si="109"/>
        <v>0.45650000000000002</v>
      </c>
      <c r="V231" s="5">
        <f t="shared" si="109"/>
        <v>0.7054999999999999</v>
      </c>
      <c r="W231" s="5">
        <f t="shared" si="109"/>
        <v>0.747</v>
      </c>
      <c r="X231" s="5">
        <f t="shared" si="109"/>
        <v>0.83</v>
      </c>
      <c r="Y231" s="5">
        <f t="shared" ref="Y231" si="122">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3">K346*0.8</f>
        <v>80</v>
      </c>
      <c r="L232" s="369">
        <f t="shared" si="123"/>
        <v>80</v>
      </c>
      <c r="M232" s="369">
        <f t="shared" si="123"/>
        <v>80</v>
      </c>
      <c r="N232" s="369">
        <f t="shared" si="123"/>
        <v>80</v>
      </c>
      <c r="O232" s="369">
        <f t="shared" ref="O232" si="124">O346*0.8</f>
        <v>80</v>
      </c>
      <c r="P232" s="174">
        <v>0</v>
      </c>
      <c r="Q232" s="174">
        <v>0</v>
      </c>
      <c r="R232" s="174">
        <v>0</v>
      </c>
      <c r="S232" s="112"/>
      <c r="T232" s="131" t="s">
        <v>153</v>
      </c>
      <c r="U232" s="5">
        <f t="shared" si="109"/>
        <v>0.45650000000000002</v>
      </c>
      <c r="V232" s="5">
        <f t="shared" si="109"/>
        <v>0.7054999999999999</v>
      </c>
      <c r="W232" s="5">
        <f t="shared" si="109"/>
        <v>0.747</v>
      </c>
      <c r="X232" s="5">
        <f t="shared" si="109"/>
        <v>0.83</v>
      </c>
      <c r="Y232" s="5">
        <f t="shared" ref="Y232" si="125">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827</v>
      </c>
      <c r="J233" s="131" t="s">
        <v>409</v>
      </c>
      <c r="K233" s="369">
        <f t="shared" ref="K233:N233" si="126">K347/2</f>
        <v>100</v>
      </c>
      <c r="L233" s="369">
        <f t="shared" si="126"/>
        <v>150</v>
      </c>
      <c r="M233" s="369">
        <f t="shared" si="126"/>
        <v>150</v>
      </c>
      <c r="N233" s="369">
        <f t="shared" si="126"/>
        <v>200</v>
      </c>
      <c r="O233" s="369">
        <f t="shared" ref="O233" si="127">O347/2</f>
        <v>200</v>
      </c>
      <c r="P233" s="174">
        <v>0</v>
      </c>
      <c r="Q233" s="174">
        <v>0</v>
      </c>
      <c r="R233" s="174">
        <v>0</v>
      </c>
      <c r="S233" s="112"/>
      <c r="T233" s="131" t="s">
        <v>407</v>
      </c>
      <c r="U233" s="5">
        <f t="shared" ref="U233:X234" si="128">U347*0.6</f>
        <v>3.1350000000000002</v>
      </c>
      <c r="V233" s="5">
        <f t="shared" si="128"/>
        <v>7.2674999999999992</v>
      </c>
      <c r="W233" s="5">
        <f t="shared" si="128"/>
        <v>7.6950000000000003</v>
      </c>
      <c r="X233" s="5">
        <f t="shared" si="128"/>
        <v>11.4</v>
      </c>
      <c r="Y233" s="5">
        <f t="shared" ref="Y233" si="129">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30">K348/2</f>
        <v>366.5</v>
      </c>
      <c r="L234" s="369">
        <f t="shared" si="130"/>
        <v>366.5</v>
      </c>
      <c r="M234" s="369">
        <f t="shared" si="130"/>
        <v>366.5</v>
      </c>
      <c r="N234" s="369">
        <f t="shared" si="130"/>
        <v>366.5</v>
      </c>
      <c r="O234" s="369">
        <f t="shared" ref="O234" si="131">O348/2</f>
        <v>366.5</v>
      </c>
      <c r="P234" s="174">
        <v>0</v>
      </c>
      <c r="Q234" s="174">
        <v>0</v>
      </c>
      <c r="R234" s="174">
        <v>0</v>
      </c>
      <c r="S234" s="112"/>
      <c r="T234" s="131" t="s">
        <v>145</v>
      </c>
      <c r="U234" s="5">
        <f t="shared" si="128"/>
        <v>5.28</v>
      </c>
      <c r="V234" s="5">
        <f t="shared" si="128"/>
        <v>8.16</v>
      </c>
      <c r="W234" s="5">
        <f t="shared" si="128"/>
        <v>8.64</v>
      </c>
      <c r="X234" s="5">
        <f t="shared" si="128"/>
        <v>9.6</v>
      </c>
      <c r="Y234" s="5">
        <f t="shared" ref="Y234" si="132">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3">K349/2</f>
        <v>535.5</v>
      </c>
      <c r="L235" s="369">
        <f t="shared" si="133"/>
        <v>535.5</v>
      </c>
      <c r="M235" s="369">
        <f t="shared" si="133"/>
        <v>535.5</v>
      </c>
      <c r="N235" s="369">
        <f t="shared" si="133"/>
        <v>535.5</v>
      </c>
      <c r="O235" s="369">
        <f t="shared" ref="O235" si="134">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5">K350/2</f>
        <v>650</v>
      </c>
      <c r="L236" s="369">
        <f t="shared" si="135"/>
        <v>650</v>
      </c>
      <c r="M236" s="369">
        <f t="shared" si="135"/>
        <v>650</v>
      </c>
      <c r="N236" s="369">
        <f t="shared" si="135"/>
        <v>650</v>
      </c>
      <c r="O236" s="369">
        <f t="shared" ref="O236" si="136">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7">K351/2</f>
        <v>750</v>
      </c>
      <c r="L237" s="369">
        <f t="shared" si="137"/>
        <v>750</v>
      </c>
      <c r="M237" s="369">
        <f t="shared" si="137"/>
        <v>750</v>
      </c>
      <c r="N237" s="369">
        <f t="shared" si="137"/>
        <v>750</v>
      </c>
      <c r="O237" s="369">
        <f t="shared" ref="O237" si="138">O351/2</f>
        <v>750</v>
      </c>
      <c r="P237" s="174">
        <v>0</v>
      </c>
      <c r="Q237" s="174">
        <v>0</v>
      </c>
      <c r="R237" s="174">
        <v>0</v>
      </c>
      <c r="S237" s="112"/>
      <c r="T237" s="131" t="s">
        <v>148</v>
      </c>
      <c r="U237" s="5">
        <f t="shared" ref="U237:X242" si="139">U351*0.83</f>
        <v>39.259</v>
      </c>
      <c r="V237" s="5">
        <f t="shared" si="139"/>
        <v>60.672999999999995</v>
      </c>
      <c r="W237" s="5">
        <f t="shared" si="139"/>
        <v>64.242000000000004</v>
      </c>
      <c r="X237" s="5">
        <f t="shared" si="139"/>
        <v>49.965999999999994</v>
      </c>
      <c r="Y237" s="5">
        <f t="shared" ref="Y237" si="140">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1">K352*0.8</f>
        <v>80</v>
      </c>
      <c r="L238" s="369">
        <f t="shared" si="141"/>
        <v>80</v>
      </c>
      <c r="M238" s="369">
        <f t="shared" si="141"/>
        <v>80</v>
      </c>
      <c r="N238" s="369">
        <f t="shared" si="141"/>
        <v>80</v>
      </c>
      <c r="O238" s="369">
        <f t="shared" ref="O238" si="142">O352*0.8</f>
        <v>80</v>
      </c>
      <c r="P238" s="174">
        <v>0</v>
      </c>
      <c r="Q238" s="174">
        <v>0</v>
      </c>
      <c r="R238" s="174">
        <v>0</v>
      </c>
      <c r="S238" s="112"/>
      <c r="T238" s="131" t="s">
        <v>149</v>
      </c>
      <c r="U238" s="5">
        <f t="shared" si="139"/>
        <v>0.45650000000000002</v>
      </c>
      <c r="V238" s="5">
        <f t="shared" si="139"/>
        <v>0.7054999999999999</v>
      </c>
      <c r="W238" s="5">
        <f t="shared" si="139"/>
        <v>0.747</v>
      </c>
      <c r="X238" s="5">
        <f t="shared" si="139"/>
        <v>0.83</v>
      </c>
      <c r="Y238" s="5">
        <f t="shared" ref="Y238" si="143">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4">K353*0.8</f>
        <v>80</v>
      </c>
      <c r="L239" s="369">
        <f t="shared" si="144"/>
        <v>80</v>
      </c>
      <c r="M239" s="369">
        <f t="shared" si="144"/>
        <v>80</v>
      </c>
      <c r="N239" s="369">
        <f t="shared" si="144"/>
        <v>80</v>
      </c>
      <c r="O239" s="369">
        <f t="shared" ref="O239" si="145">O353*0.8</f>
        <v>80</v>
      </c>
      <c r="P239" s="174">
        <v>0</v>
      </c>
      <c r="Q239" s="174">
        <v>0</v>
      </c>
      <c r="R239" s="174">
        <v>0</v>
      </c>
      <c r="S239" s="112"/>
      <c r="T239" s="131" t="s">
        <v>150</v>
      </c>
      <c r="U239" s="5">
        <f t="shared" si="139"/>
        <v>0.45650000000000002</v>
      </c>
      <c r="V239" s="5">
        <f t="shared" si="139"/>
        <v>0.7054999999999999</v>
      </c>
      <c r="W239" s="5">
        <f t="shared" si="139"/>
        <v>0.747</v>
      </c>
      <c r="X239" s="5">
        <f t="shared" si="139"/>
        <v>0.83</v>
      </c>
      <c r="Y239" s="5">
        <f t="shared" ref="Y239" si="146">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7">K354*0.8</f>
        <v>80</v>
      </c>
      <c r="L240" s="369">
        <f t="shared" si="147"/>
        <v>80</v>
      </c>
      <c r="M240" s="369">
        <f t="shared" si="147"/>
        <v>80</v>
      </c>
      <c r="N240" s="369">
        <f t="shared" si="147"/>
        <v>80</v>
      </c>
      <c r="O240" s="369">
        <f t="shared" ref="O240" si="148">O354*0.8</f>
        <v>80</v>
      </c>
      <c r="P240" s="174">
        <v>0</v>
      </c>
      <c r="Q240" s="174">
        <v>0</v>
      </c>
      <c r="R240" s="174">
        <v>0</v>
      </c>
      <c r="S240" s="112"/>
      <c r="T240" s="131" t="s">
        <v>151</v>
      </c>
      <c r="U240" s="5">
        <f t="shared" si="139"/>
        <v>0.45650000000000002</v>
      </c>
      <c r="V240" s="5">
        <f t="shared" si="139"/>
        <v>0.7054999999999999</v>
      </c>
      <c r="W240" s="5">
        <f t="shared" si="139"/>
        <v>0.747</v>
      </c>
      <c r="X240" s="5">
        <f t="shared" si="139"/>
        <v>0.83</v>
      </c>
      <c r="Y240" s="5">
        <f t="shared" ref="Y240" si="149">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50">K355*0.8</f>
        <v>80</v>
      </c>
      <c r="L241" s="369">
        <f t="shared" si="150"/>
        <v>80</v>
      </c>
      <c r="M241" s="369">
        <f t="shared" si="150"/>
        <v>80</v>
      </c>
      <c r="N241" s="369">
        <f t="shared" si="150"/>
        <v>80</v>
      </c>
      <c r="O241" s="369">
        <f t="shared" ref="O241" si="151">O355*0.8</f>
        <v>80</v>
      </c>
      <c r="P241" s="174">
        <v>0</v>
      </c>
      <c r="Q241" s="174">
        <v>0</v>
      </c>
      <c r="R241" s="174">
        <v>0</v>
      </c>
      <c r="S241" s="112"/>
      <c r="T241" s="131" t="s">
        <v>152</v>
      </c>
      <c r="U241" s="5">
        <f t="shared" si="139"/>
        <v>0.45650000000000002</v>
      </c>
      <c r="V241" s="5">
        <f t="shared" si="139"/>
        <v>0.7054999999999999</v>
      </c>
      <c r="W241" s="5">
        <f t="shared" si="139"/>
        <v>0.747</v>
      </c>
      <c r="X241" s="5">
        <f t="shared" si="139"/>
        <v>0.83</v>
      </c>
      <c r="Y241" s="5">
        <f t="shared" ref="Y241" si="152">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3">K356*0.8</f>
        <v>80</v>
      </c>
      <c r="L242" s="369">
        <f t="shared" si="153"/>
        <v>80</v>
      </c>
      <c r="M242" s="369">
        <f t="shared" si="153"/>
        <v>80</v>
      </c>
      <c r="N242" s="369">
        <f t="shared" si="153"/>
        <v>80</v>
      </c>
      <c r="O242" s="369">
        <f t="shared" ref="O242" si="154">O356*0.8</f>
        <v>80</v>
      </c>
      <c r="P242" s="174">
        <v>0</v>
      </c>
      <c r="Q242" s="174">
        <v>0</v>
      </c>
      <c r="R242" s="174">
        <v>0</v>
      </c>
      <c r="S242" s="112"/>
      <c r="T242" s="131" t="s">
        <v>153</v>
      </c>
      <c r="U242" s="5">
        <f t="shared" si="139"/>
        <v>0.45650000000000002</v>
      </c>
      <c r="V242" s="5">
        <f t="shared" si="139"/>
        <v>0.7054999999999999</v>
      </c>
      <c r="W242" s="5">
        <f t="shared" si="139"/>
        <v>0.747</v>
      </c>
      <c r="X242" s="5">
        <f t="shared" si="139"/>
        <v>0.83</v>
      </c>
      <c r="Y242" s="5">
        <f t="shared" ref="Y242" si="155">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828</v>
      </c>
      <c r="J243" s="131" t="s">
        <v>409</v>
      </c>
      <c r="K243" s="369">
        <f t="shared" ref="K243:N243" si="156">K357/2</f>
        <v>100</v>
      </c>
      <c r="L243" s="369">
        <f t="shared" si="156"/>
        <v>150</v>
      </c>
      <c r="M243" s="369">
        <f t="shared" si="156"/>
        <v>150</v>
      </c>
      <c r="N243" s="369">
        <f t="shared" si="156"/>
        <v>200</v>
      </c>
      <c r="O243" s="369">
        <f t="shared" ref="O243" si="157">O357/2</f>
        <v>200</v>
      </c>
      <c r="P243" s="174">
        <v>0</v>
      </c>
      <c r="Q243" s="174">
        <v>0</v>
      </c>
      <c r="R243" s="174">
        <v>0</v>
      </c>
      <c r="S243" s="112"/>
      <c r="T243" s="131" t="s">
        <v>407</v>
      </c>
      <c r="U243" s="5">
        <f t="shared" ref="U243:X244" si="158">U357*0.6</f>
        <v>3.1350000000000002</v>
      </c>
      <c r="V243" s="5">
        <f t="shared" si="158"/>
        <v>7.2674999999999992</v>
      </c>
      <c r="W243" s="5">
        <f t="shared" si="158"/>
        <v>7.6950000000000003</v>
      </c>
      <c r="X243" s="5">
        <f t="shared" si="158"/>
        <v>11.4</v>
      </c>
      <c r="Y243" s="5">
        <f t="shared" ref="Y243" si="159">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60">K358/2</f>
        <v>366.5</v>
      </c>
      <c r="L244" s="369">
        <f t="shared" si="160"/>
        <v>366.5</v>
      </c>
      <c r="M244" s="369">
        <f t="shared" si="160"/>
        <v>366.5</v>
      </c>
      <c r="N244" s="369">
        <f t="shared" si="160"/>
        <v>366.5</v>
      </c>
      <c r="O244" s="369">
        <f t="shared" ref="O244" si="161">O358/2</f>
        <v>366.5</v>
      </c>
      <c r="P244" s="174">
        <v>0</v>
      </c>
      <c r="Q244" s="174">
        <v>0</v>
      </c>
      <c r="R244" s="174">
        <v>0</v>
      </c>
      <c r="S244" s="112"/>
      <c r="T244" s="131" t="s">
        <v>145</v>
      </c>
      <c r="U244" s="5">
        <f t="shared" si="158"/>
        <v>5.28</v>
      </c>
      <c r="V244" s="5">
        <f t="shared" si="158"/>
        <v>8.16</v>
      </c>
      <c r="W244" s="5">
        <f t="shared" si="158"/>
        <v>8.64</v>
      </c>
      <c r="X244" s="5">
        <f t="shared" si="158"/>
        <v>9.6</v>
      </c>
      <c r="Y244" s="5">
        <f t="shared" ref="Y244" si="162">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3">K359/2</f>
        <v>535.5</v>
      </c>
      <c r="L245" s="369">
        <f t="shared" si="163"/>
        <v>535.5</v>
      </c>
      <c r="M245" s="369">
        <f t="shared" si="163"/>
        <v>535.5</v>
      </c>
      <c r="N245" s="369">
        <f t="shared" si="163"/>
        <v>535.5</v>
      </c>
      <c r="O245" s="369">
        <f t="shared" ref="O245" si="164">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5">K360/2</f>
        <v>650</v>
      </c>
      <c r="L246" s="369">
        <f t="shared" si="165"/>
        <v>650</v>
      </c>
      <c r="M246" s="369">
        <f t="shared" si="165"/>
        <v>650</v>
      </c>
      <c r="N246" s="369">
        <f t="shared" si="165"/>
        <v>650</v>
      </c>
      <c r="O246" s="369">
        <f t="shared" ref="O246" si="166">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7">K361/2</f>
        <v>750</v>
      </c>
      <c r="L247" s="369">
        <f t="shared" si="167"/>
        <v>750</v>
      </c>
      <c r="M247" s="369">
        <f t="shared" si="167"/>
        <v>750</v>
      </c>
      <c r="N247" s="369">
        <f t="shared" si="167"/>
        <v>750</v>
      </c>
      <c r="O247" s="369">
        <f t="shared" ref="O247" si="168">O361/2</f>
        <v>750</v>
      </c>
      <c r="P247" s="174">
        <v>0</v>
      </c>
      <c r="Q247" s="174">
        <v>0</v>
      </c>
      <c r="R247" s="174">
        <v>0</v>
      </c>
      <c r="S247" s="112"/>
      <c r="T247" s="131" t="s">
        <v>148</v>
      </c>
      <c r="U247" s="5">
        <f t="shared" ref="U247:X252" si="169">U361*0.83</f>
        <v>39.259</v>
      </c>
      <c r="V247" s="5">
        <f t="shared" si="169"/>
        <v>60.672999999999995</v>
      </c>
      <c r="W247" s="5">
        <f t="shared" si="169"/>
        <v>64.242000000000004</v>
      </c>
      <c r="X247" s="5">
        <f t="shared" si="169"/>
        <v>49.965999999999994</v>
      </c>
      <c r="Y247" s="5">
        <f t="shared" ref="Y247" si="170">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1">K362*0.8</f>
        <v>80</v>
      </c>
      <c r="L248" s="369">
        <f t="shared" si="171"/>
        <v>80</v>
      </c>
      <c r="M248" s="369">
        <f t="shared" si="171"/>
        <v>80</v>
      </c>
      <c r="N248" s="369">
        <f t="shared" si="171"/>
        <v>80</v>
      </c>
      <c r="O248" s="369">
        <f t="shared" ref="O248" si="172">O362*0.8</f>
        <v>80</v>
      </c>
      <c r="P248" s="174">
        <v>0</v>
      </c>
      <c r="Q248" s="174">
        <v>0</v>
      </c>
      <c r="R248" s="174">
        <v>0</v>
      </c>
      <c r="S248" s="112"/>
      <c r="T248" s="131" t="s">
        <v>149</v>
      </c>
      <c r="U248" s="5">
        <f t="shared" si="169"/>
        <v>0.45650000000000002</v>
      </c>
      <c r="V248" s="5">
        <f t="shared" si="169"/>
        <v>0.7054999999999999</v>
      </c>
      <c r="W248" s="5">
        <f t="shared" si="169"/>
        <v>0.747</v>
      </c>
      <c r="X248" s="5">
        <f t="shared" si="169"/>
        <v>0.83</v>
      </c>
      <c r="Y248" s="5">
        <f t="shared" ref="Y248" si="173">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4">K363*0.8</f>
        <v>80</v>
      </c>
      <c r="L249" s="369">
        <f t="shared" si="174"/>
        <v>80</v>
      </c>
      <c r="M249" s="369">
        <f t="shared" si="174"/>
        <v>80</v>
      </c>
      <c r="N249" s="369">
        <f t="shared" si="174"/>
        <v>80</v>
      </c>
      <c r="O249" s="369">
        <f t="shared" ref="O249" si="175">O363*0.8</f>
        <v>80</v>
      </c>
      <c r="P249" s="174">
        <v>0</v>
      </c>
      <c r="Q249" s="174">
        <v>0</v>
      </c>
      <c r="R249" s="174">
        <v>0</v>
      </c>
      <c r="S249" s="112"/>
      <c r="T249" s="131" t="s">
        <v>150</v>
      </c>
      <c r="U249" s="5">
        <f t="shared" si="169"/>
        <v>0.45650000000000002</v>
      </c>
      <c r="V249" s="5">
        <f t="shared" si="169"/>
        <v>0.7054999999999999</v>
      </c>
      <c r="W249" s="5">
        <f t="shared" si="169"/>
        <v>0.747</v>
      </c>
      <c r="X249" s="5">
        <f t="shared" si="169"/>
        <v>0.83</v>
      </c>
      <c r="Y249" s="5">
        <f t="shared" ref="Y249" si="176">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7">K364*0.8</f>
        <v>80</v>
      </c>
      <c r="L250" s="369">
        <f t="shared" si="177"/>
        <v>80</v>
      </c>
      <c r="M250" s="369">
        <f t="shared" si="177"/>
        <v>80</v>
      </c>
      <c r="N250" s="369">
        <f t="shared" si="177"/>
        <v>80</v>
      </c>
      <c r="O250" s="369">
        <f t="shared" ref="O250" si="178">O364*0.8</f>
        <v>80</v>
      </c>
      <c r="P250" s="174">
        <v>0</v>
      </c>
      <c r="Q250" s="174">
        <v>0</v>
      </c>
      <c r="R250" s="174">
        <v>0</v>
      </c>
      <c r="S250" s="112"/>
      <c r="T250" s="131" t="s">
        <v>151</v>
      </c>
      <c r="U250" s="5">
        <f t="shared" si="169"/>
        <v>0.45650000000000002</v>
      </c>
      <c r="V250" s="5">
        <f t="shared" si="169"/>
        <v>0.7054999999999999</v>
      </c>
      <c r="W250" s="5">
        <f t="shared" si="169"/>
        <v>0.747</v>
      </c>
      <c r="X250" s="5">
        <f t="shared" si="169"/>
        <v>0.83</v>
      </c>
      <c r="Y250" s="5">
        <f t="shared" ref="Y250" si="179">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80">K365*0.8</f>
        <v>80</v>
      </c>
      <c r="L251" s="369">
        <f t="shared" si="180"/>
        <v>80</v>
      </c>
      <c r="M251" s="369">
        <f t="shared" si="180"/>
        <v>80</v>
      </c>
      <c r="N251" s="369">
        <f t="shared" si="180"/>
        <v>80</v>
      </c>
      <c r="O251" s="369">
        <f t="shared" ref="O251" si="181">O365*0.8</f>
        <v>80</v>
      </c>
      <c r="P251" s="174">
        <v>0</v>
      </c>
      <c r="Q251" s="174">
        <v>0</v>
      </c>
      <c r="R251" s="174">
        <v>0</v>
      </c>
      <c r="S251" s="112"/>
      <c r="T251" s="131" t="s">
        <v>152</v>
      </c>
      <c r="U251" s="5">
        <f t="shared" si="169"/>
        <v>0.45650000000000002</v>
      </c>
      <c r="V251" s="5">
        <f t="shared" si="169"/>
        <v>0.7054999999999999</v>
      </c>
      <c r="W251" s="5">
        <f t="shared" si="169"/>
        <v>0.747</v>
      </c>
      <c r="X251" s="5">
        <f t="shared" si="169"/>
        <v>0.83</v>
      </c>
      <c r="Y251" s="5">
        <f t="shared" ref="Y251" si="182">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3">K366*0.8</f>
        <v>80</v>
      </c>
      <c r="L252" s="369">
        <f t="shared" si="183"/>
        <v>80</v>
      </c>
      <c r="M252" s="369">
        <f t="shared" si="183"/>
        <v>80</v>
      </c>
      <c r="N252" s="369">
        <f t="shared" si="183"/>
        <v>80</v>
      </c>
      <c r="O252" s="369">
        <f t="shared" ref="O252" si="184">O366*0.8</f>
        <v>80</v>
      </c>
      <c r="P252" s="174">
        <v>0</v>
      </c>
      <c r="Q252" s="174">
        <v>0</v>
      </c>
      <c r="R252" s="174">
        <v>0</v>
      </c>
      <c r="S252" s="112"/>
      <c r="T252" s="131" t="s">
        <v>153</v>
      </c>
      <c r="U252" s="5">
        <f t="shared" si="169"/>
        <v>0.45650000000000002</v>
      </c>
      <c r="V252" s="5">
        <f t="shared" si="169"/>
        <v>0.7054999999999999</v>
      </c>
      <c r="W252" s="5">
        <f t="shared" si="169"/>
        <v>0.747</v>
      </c>
      <c r="X252" s="5">
        <f t="shared" si="169"/>
        <v>0.83</v>
      </c>
      <c r="Y252" s="5">
        <f t="shared" ref="Y252" si="185">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829</v>
      </c>
      <c r="J253" s="131" t="s">
        <v>409</v>
      </c>
      <c r="K253" s="369">
        <f t="shared" ref="K253:N253" si="186">K367/2</f>
        <v>100</v>
      </c>
      <c r="L253" s="369">
        <f t="shared" si="186"/>
        <v>150</v>
      </c>
      <c r="M253" s="369">
        <f t="shared" si="186"/>
        <v>150</v>
      </c>
      <c r="N253" s="369">
        <f t="shared" si="186"/>
        <v>200</v>
      </c>
      <c r="O253" s="369">
        <f t="shared" ref="O253" si="187">O367/2</f>
        <v>200</v>
      </c>
      <c r="P253" s="174">
        <v>0</v>
      </c>
      <c r="Q253" s="174">
        <v>0</v>
      </c>
      <c r="R253" s="174">
        <v>0</v>
      </c>
      <c r="S253" s="112"/>
      <c r="T253" s="131" t="s">
        <v>407</v>
      </c>
      <c r="U253" s="5">
        <f t="shared" ref="U253:X254" si="188">U367*0.6</f>
        <v>3.1350000000000002</v>
      </c>
      <c r="V253" s="5">
        <f t="shared" si="188"/>
        <v>7.2674999999999992</v>
      </c>
      <c r="W253" s="5">
        <f t="shared" si="188"/>
        <v>7.6950000000000003</v>
      </c>
      <c r="X253" s="5">
        <f t="shared" si="188"/>
        <v>11.4</v>
      </c>
      <c r="Y253" s="5">
        <f t="shared" ref="Y253" si="189">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90">K368/2</f>
        <v>366.5</v>
      </c>
      <c r="L254" s="369">
        <f t="shared" si="190"/>
        <v>366.5</v>
      </c>
      <c r="M254" s="369">
        <f t="shared" si="190"/>
        <v>366.5</v>
      </c>
      <c r="N254" s="369">
        <f t="shared" si="190"/>
        <v>366.5</v>
      </c>
      <c r="O254" s="369">
        <f t="shared" ref="O254" si="191">O368/2</f>
        <v>366.5</v>
      </c>
      <c r="P254" s="174">
        <v>0</v>
      </c>
      <c r="Q254" s="174">
        <v>0</v>
      </c>
      <c r="R254" s="174">
        <v>0</v>
      </c>
      <c r="S254" s="112"/>
      <c r="T254" s="131" t="s">
        <v>145</v>
      </c>
      <c r="U254" s="5">
        <f t="shared" si="188"/>
        <v>5.28</v>
      </c>
      <c r="V254" s="5">
        <f t="shared" si="188"/>
        <v>8.16</v>
      </c>
      <c r="W254" s="5">
        <f t="shared" si="188"/>
        <v>8.64</v>
      </c>
      <c r="X254" s="5">
        <f t="shared" si="188"/>
        <v>9.6</v>
      </c>
      <c r="Y254" s="5">
        <f t="shared" ref="Y254" si="192">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3">K369/2</f>
        <v>535.5</v>
      </c>
      <c r="L255" s="369">
        <f t="shared" si="193"/>
        <v>535.5</v>
      </c>
      <c r="M255" s="369">
        <f t="shared" si="193"/>
        <v>535.5</v>
      </c>
      <c r="N255" s="369">
        <f t="shared" si="193"/>
        <v>535.5</v>
      </c>
      <c r="O255" s="369">
        <f t="shared" ref="O255" si="194">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5">K370/2</f>
        <v>650</v>
      </c>
      <c r="L256" s="369">
        <f t="shared" si="195"/>
        <v>650</v>
      </c>
      <c r="M256" s="369">
        <f t="shared" si="195"/>
        <v>650</v>
      </c>
      <c r="N256" s="369">
        <f t="shared" si="195"/>
        <v>650</v>
      </c>
      <c r="O256" s="369">
        <f t="shared" ref="O256" si="196">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7">K371/2</f>
        <v>750</v>
      </c>
      <c r="L257" s="369">
        <f t="shared" si="197"/>
        <v>750</v>
      </c>
      <c r="M257" s="369">
        <f t="shared" si="197"/>
        <v>750</v>
      </c>
      <c r="N257" s="369">
        <f t="shared" si="197"/>
        <v>750</v>
      </c>
      <c r="O257" s="369">
        <f t="shared" ref="O257" si="198">O371/2</f>
        <v>750</v>
      </c>
      <c r="P257" s="174">
        <v>0</v>
      </c>
      <c r="Q257" s="174">
        <v>0</v>
      </c>
      <c r="R257" s="174">
        <v>0</v>
      </c>
      <c r="S257" s="112"/>
      <c r="T257" s="131" t="s">
        <v>148</v>
      </c>
      <c r="U257" s="5">
        <f t="shared" ref="U257:X262" si="199">U371*0.83</f>
        <v>39.259</v>
      </c>
      <c r="V257" s="5">
        <f t="shared" si="199"/>
        <v>60.672999999999995</v>
      </c>
      <c r="W257" s="5">
        <f t="shared" si="199"/>
        <v>64.242000000000004</v>
      </c>
      <c r="X257" s="5">
        <f t="shared" si="199"/>
        <v>49.965999999999994</v>
      </c>
      <c r="Y257" s="5">
        <f t="shared" ref="Y257" si="200">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1">K372*0.8</f>
        <v>80</v>
      </c>
      <c r="L258" s="369">
        <f t="shared" si="201"/>
        <v>80</v>
      </c>
      <c r="M258" s="369">
        <f t="shared" si="201"/>
        <v>80</v>
      </c>
      <c r="N258" s="369">
        <f t="shared" si="201"/>
        <v>80</v>
      </c>
      <c r="O258" s="369">
        <f t="shared" ref="O258" si="202">O372*0.8</f>
        <v>80</v>
      </c>
      <c r="P258" s="174">
        <v>0</v>
      </c>
      <c r="Q258" s="174">
        <v>0</v>
      </c>
      <c r="R258" s="174">
        <v>0</v>
      </c>
      <c r="S258" s="112"/>
      <c r="T258" s="131" t="s">
        <v>149</v>
      </c>
      <c r="U258" s="5">
        <f t="shared" si="199"/>
        <v>0.45650000000000002</v>
      </c>
      <c r="V258" s="5">
        <f t="shared" si="199"/>
        <v>0.7054999999999999</v>
      </c>
      <c r="W258" s="5">
        <f t="shared" si="199"/>
        <v>0.747</v>
      </c>
      <c r="X258" s="5">
        <f t="shared" si="199"/>
        <v>0.83</v>
      </c>
      <c r="Y258" s="5">
        <f t="shared" ref="Y258" si="203">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4">K373*0.8</f>
        <v>80</v>
      </c>
      <c r="L259" s="369">
        <f t="shared" si="204"/>
        <v>80</v>
      </c>
      <c r="M259" s="369">
        <f t="shared" si="204"/>
        <v>80</v>
      </c>
      <c r="N259" s="369">
        <f t="shared" si="204"/>
        <v>80</v>
      </c>
      <c r="O259" s="369">
        <f t="shared" ref="O259" si="205">O373*0.8</f>
        <v>80</v>
      </c>
      <c r="P259" s="174">
        <v>0</v>
      </c>
      <c r="Q259" s="174">
        <v>0</v>
      </c>
      <c r="R259" s="174">
        <v>0</v>
      </c>
      <c r="S259" s="112"/>
      <c r="T259" s="131" t="s">
        <v>150</v>
      </c>
      <c r="U259" s="5">
        <f t="shared" si="199"/>
        <v>0.45650000000000002</v>
      </c>
      <c r="V259" s="5">
        <f t="shared" si="199"/>
        <v>0.7054999999999999</v>
      </c>
      <c r="W259" s="5">
        <f t="shared" si="199"/>
        <v>0.747</v>
      </c>
      <c r="X259" s="5">
        <f t="shared" si="199"/>
        <v>0.83</v>
      </c>
      <c r="Y259" s="5">
        <f t="shared" ref="Y259" si="206">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7">K374*0.8</f>
        <v>80</v>
      </c>
      <c r="L260" s="369">
        <f t="shared" si="207"/>
        <v>80</v>
      </c>
      <c r="M260" s="369">
        <f t="shared" si="207"/>
        <v>80</v>
      </c>
      <c r="N260" s="369">
        <f t="shared" si="207"/>
        <v>80</v>
      </c>
      <c r="O260" s="369">
        <f t="shared" ref="O260" si="208">O374*0.8</f>
        <v>80</v>
      </c>
      <c r="P260" s="174">
        <v>0</v>
      </c>
      <c r="Q260" s="174">
        <v>0</v>
      </c>
      <c r="R260" s="174">
        <v>0</v>
      </c>
      <c r="S260" s="112"/>
      <c r="T260" s="131" t="s">
        <v>151</v>
      </c>
      <c r="U260" s="5">
        <f t="shared" si="199"/>
        <v>0.45650000000000002</v>
      </c>
      <c r="V260" s="5">
        <f t="shared" si="199"/>
        <v>0.7054999999999999</v>
      </c>
      <c r="W260" s="5">
        <f t="shared" si="199"/>
        <v>0.747</v>
      </c>
      <c r="X260" s="5">
        <f t="shared" si="199"/>
        <v>0.83</v>
      </c>
      <c r="Y260" s="5">
        <f t="shared" ref="Y260" si="209">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10">K375*0.8</f>
        <v>80</v>
      </c>
      <c r="L261" s="369">
        <f t="shared" si="210"/>
        <v>80</v>
      </c>
      <c r="M261" s="369">
        <f t="shared" si="210"/>
        <v>80</v>
      </c>
      <c r="N261" s="369">
        <f t="shared" si="210"/>
        <v>80</v>
      </c>
      <c r="O261" s="369">
        <f t="shared" ref="O261" si="211">O375*0.8</f>
        <v>80</v>
      </c>
      <c r="P261" s="174">
        <v>0</v>
      </c>
      <c r="Q261" s="174">
        <v>0</v>
      </c>
      <c r="R261" s="174">
        <v>0</v>
      </c>
      <c r="S261" s="112"/>
      <c r="T261" s="131" t="s">
        <v>152</v>
      </c>
      <c r="U261" s="5">
        <f t="shared" si="199"/>
        <v>0.45650000000000002</v>
      </c>
      <c r="V261" s="5">
        <f t="shared" si="199"/>
        <v>0.7054999999999999</v>
      </c>
      <c r="W261" s="5">
        <f t="shared" si="199"/>
        <v>0.747</v>
      </c>
      <c r="X261" s="5">
        <f t="shared" si="199"/>
        <v>0.83</v>
      </c>
      <c r="Y261" s="5">
        <f t="shared" ref="Y261" si="212">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3">K376*0.8</f>
        <v>80</v>
      </c>
      <c r="L262" s="369">
        <f t="shared" si="213"/>
        <v>80</v>
      </c>
      <c r="M262" s="369">
        <f t="shared" si="213"/>
        <v>80</v>
      </c>
      <c r="N262" s="369">
        <f t="shared" si="213"/>
        <v>80</v>
      </c>
      <c r="O262" s="369">
        <f t="shared" ref="O262" si="214">O376*0.8</f>
        <v>80</v>
      </c>
      <c r="P262" s="174">
        <v>0</v>
      </c>
      <c r="Q262" s="174">
        <v>0</v>
      </c>
      <c r="R262" s="174">
        <v>0</v>
      </c>
      <c r="S262" s="112"/>
      <c r="T262" s="131" t="s">
        <v>153</v>
      </c>
      <c r="U262" s="5">
        <f t="shared" si="199"/>
        <v>0.45650000000000002</v>
      </c>
      <c r="V262" s="5">
        <f t="shared" si="199"/>
        <v>0.7054999999999999</v>
      </c>
      <c r="W262" s="5">
        <f t="shared" si="199"/>
        <v>0.747</v>
      </c>
      <c r="X262" s="5">
        <f t="shared" si="199"/>
        <v>0.83</v>
      </c>
      <c r="Y262" s="5">
        <f t="shared" ref="Y262" si="215">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830</v>
      </c>
      <c r="J263" s="131" t="s">
        <v>409</v>
      </c>
      <c r="K263" s="369">
        <f t="shared" ref="K263:N263" si="216">K377/2</f>
        <v>100</v>
      </c>
      <c r="L263" s="369">
        <f t="shared" si="216"/>
        <v>150</v>
      </c>
      <c r="M263" s="369">
        <f t="shared" si="216"/>
        <v>150</v>
      </c>
      <c r="N263" s="369">
        <f t="shared" si="216"/>
        <v>200</v>
      </c>
      <c r="O263" s="369">
        <f t="shared" ref="O263" si="217">O377/2</f>
        <v>200</v>
      </c>
      <c r="P263" s="174">
        <v>0</v>
      </c>
      <c r="Q263" s="174">
        <v>0</v>
      </c>
      <c r="R263" s="174">
        <v>0</v>
      </c>
      <c r="S263" s="112"/>
      <c r="T263" s="131" t="s">
        <v>407</v>
      </c>
      <c r="U263" s="5">
        <f t="shared" ref="U263:X264" si="218">U377*0.6</f>
        <v>3.1350000000000002</v>
      </c>
      <c r="V263" s="5">
        <f t="shared" si="218"/>
        <v>7.2674999999999992</v>
      </c>
      <c r="W263" s="5">
        <f t="shared" si="218"/>
        <v>7.6950000000000003</v>
      </c>
      <c r="X263" s="5">
        <f t="shared" si="218"/>
        <v>11.4</v>
      </c>
      <c r="Y263" s="5">
        <f t="shared" ref="Y263" si="219">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20">K378/2</f>
        <v>366.5</v>
      </c>
      <c r="L264" s="369">
        <f t="shared" si="220"/>
        <v>366.5</v>
      </c>
      <c r="M264" s="369">
        <f t="shared" si="220"/>
        <v>366.5</v>
      </c>
      <c r="N264" s="369">
        <f t="shared" si="220"/>
        <v>366.5</v>
      </c>
      <c r="O264" s="369">
        <f t="shared" ref="O264" si="221">O378/2</f>
        <v>366.5</v>
      </c>
      <c r="P264" s="174">
        <v>0</v>
      </c>
      <c r="Q264" s="174">
        <v>0</v>
      </c>
      <c r="R264" s="174">
        <v>0</v>
      </c>
      <c r="S264" s="112"/>
      <c r="T264" s="131" t="s">
        <v>145</v>
      </c>
      <c r="U264" s="5">
        <f t="shared" si="218"/>
        <v>5.28</v>
      </c>
      <c r="V264" s="5">
        <f t="shared" si="218"/>
        <v>8.16</v>
      </c>
      <c r="W264" s="5">
        <f t="shared" si="218"/>
        <v>8.64</v>
      </c>
      <c r="X264" s="5">
        <f t="shared" si="218"/>
        <v>9.6</v>
      </c>
      <c r="Y264" s="5">
        <f t="shared" ref="Y264" si="222">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3">K379/2</f>
        <v>535.5</v>
      </c>
      <c r="L265" s="369">
        <f t="shared" si="223"/>
        <v>535.5</v>
      </c>
      <c r="M265" s="369">
        <f t="shared" si="223"/>
        <v>535.5</v>
      </c>
      <c r="N265" s="369">
        <f t="shared" si="223"/>
        <v>535.5</v>
      </c>
      <c r="O265" s="369">
        <f t="shared" ref="O265" si="224">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5">K380/2</f>
        <v>650</v>
      </c>
      <c r="L266" s="369">
        <f t="shared" si="225"/>
        <v>650</v>
      </c>
      <c r="M266" s="369">
        <f t="shared" si="225"/>
        <v>650</v>
      </c>
      <c r="N266" s="369">
        <f t="shared" si="225"/>
        <v>650</v>
      </c>
      <c r="O266" s="369">
        <f t="shared" ref="O266" si="226">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7">K381/2</f>
        <v>750</v>
      </c>
      <c r="L267" s="369">
        <f t="shared" si="227"/>
        <v>750</v>
      </c>
      <c r="M267" s="369">
        <f t="shared" si="227"/>
        <v>750</v>
      </c>
      <c r="N267" s="369">
        <f t="shared" si="227"/>
        <v>750</v>
      </c>
      <c r="O267" s="369">
        <f t="shared" ref="O267" si="228">O381/2</f>
        <v>750</v>
      </c>
      <c r="P267" s="174">
        <v>0</v>
      </c>
      <c r="Q267" s="174">
        <v>0</v>
      </c>
      <c r="R267" s="174">
        <v>0</v>
      </c>
      <c r="S267" s="112"/>
      <c r="T267" s="131" t="s">
        <v>148</v>
      </c>
      <c r="U267" s="5">
        <f t="shared" ref="U267:X272" si="229">U381*0.83</f>
        <v>39.259</v>
      </c>
      <c r="V267" s="5">
        <f t="shared" si="229"/>
        <v>60.672999999999995</v>
      </c>
      <c r="W267" s="5">
        <f t="shared" si="229"/>
        <v>64.242000000000004</v>
      </c>
      <c r="X267" s="5">
        <f t="shared" si="229"/>
        <v>49.965999999999994</v>
      </c>
      <c r="Y267" s="5">
        <f t="shared" ref="Y267" si="230">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1">K382*0.8</f>
        <v>80</v>
      </c>
      <c r="L268" s="369">
        <f t="shared" si="231"/>
        <v>80</v>
      </c>
      <c r="M268" s="369">
        <f t="shared" si="231"/>
        <v>80</v>
      </c>
      <c r="N268" s="369">
        <f t="shared" si="231"/>
        <v>80</v>
      </c>
      <c r="O268" s="369">
        <f t="shared" ref="O268" si="232">O382*0.8</f>
        <v>80</v>
      </c>
      <c r="P268" s="174">
        <v>0</v>
      </c>
      <c r="Q268" s="174">
        <v>0</v>
      </c>
      <c r="R268" s="174">
        <v>0</v>
      </c>
      <c r="S268" s="112"/>
      <c r="T268" s="131" t="s">
        <v>149</v>
      </c>
      <c r="U268" s="5">
        <f t="shared" si="229"/>
        <v>0.45650000000000002</v>
      </c>
      <c r="V268" s="5">
        <f t="shared" si="229"/>
        <v>0.7054999999999999</v>
      </c>
      <c r="W268" s="5">
        <f t="shared" si="229"/>
        <v>0.747</v>
      </c>
      <c r="X268" s="5">
        <f t="shared" si="229"/>
        <v>0.83</v>
      </c>
      <c r="Y268" s="5">
        <f t="shared" ref="Y268" si="233">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4">K383*0.8</f>
        <v>80</v>
      </c>
      <c r="L269" s="369">
        <f t="shared" si="234"/>
        <v>80</v>
      </c>
      <c r="M269" s="369">
        <f t="shared" si="234"/>
        <v>80</v>
      </c>
      <c r="N269" s="369">
        <f t="shared" si="234"/>
        <v>80</v>
      </c>
      <c r="O269" s="369">
        <f t="shared" ref="O269" si="235">O383*0.8</f>
        <v>80</v>
      </c>
      <c r="P269" s="174">
        <v>0</v>
      </c>
      <c r="Q269" s="174">
        <v>0</v>
      </c>
      <c r="R269" s="174">
        <v>0</v>
      </c>
      <c r="S269" s="112"/>
      <c r="T269" s="131" t="s">
        <v>150</v>
      </c>
      <c r="U269" s="5">
        <f t="shared" si="229"/>
        <v>0.45650000000000002</v>
      </c>
      <c r="V269" s="5">
        <f t="shared" si="229"/>
        <v>0.7054999999999999</v>
      </c>
      <c r="W269" s="5">
        <f t="shared" si="229"/>
        <v>0.747</v>
      </c>
      <c r="X269" s="5">
        <f t="shared" si="229"/>
        <v>0.83</v>
      </c>
      <c r="Y269" s="5">
        <f t="shared" ref="Y269" si="236">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7">K384*0.8</f>
        <v>80</v>
      </c>
      <c r="L270" s="369">
        <f t="shared" si="237"/>
        <v>80</v>
      </c>
      <c r="M270" s="369">
        <f t="shared" si="237"/>
        <v>80</v>
      </c>
      <c r="N270" s="369">
        <f t="shared" si="237"/>
        <v>80</v>
      </c>
      <c r="O270" s="369">
        <f t="shared" ref="O270" si="238">O384*0.8</f>
        <v>80</v>
      </c>
      <c r="P270" s="174">
        <v>0</v>
      </c>
      <c r="Q270" s="174">
        <v>0</v>
      </c>
      <c r="R270" s="174">
        <v>0</v>
      </c>
      <c r="S270" s="112"/>
      <c r="T270" s="131" t="s">
        <v>151</v>
      </c>
      <c r="U270" s="5">
        <f t="shared" si="229"/>
        <v>0.45650000000000002</v>
      </c>
      <c r="V270" s="5">
        <f t="shared" si="229"/>
        <v>0.7054999999999999</v>
      </c>
      <c r="W270" s="5">
        <f t="shared" si="229"/>
        <v>0.747</v>
      </c>
      <c r="X270" s="5">
        <f t="shared" si="229"/>
        <v>0.83</v>
      </c>
      <c r="Y270" s="5">
        <f t="shared" ref="Y270" si="239">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40">K385*0.8</f>
        <v>80</v>
      </c>
      <c r="L271" s="369">
        <f t="shared" si="240"/>
        <v>80</v>
      </c>
      <c r="M271" s="369">
        <f t="shared" si="240"/>
        <v>80</v>
      </c>
      <c r="N271" s="369">
        <f t="shared" si="240"/>
        <v>80</v>
      </c>
      <c r="O271" s="369">
        <f t="shared" ref="O271" si="241">O385*0.8</f>
        <v>80</v>
      </c>
      <c r="P271" s="174">
        <v>0</v>
      </c>
      <c r="Q271" s="174">
        <v>0</v>
      </c>
      <c r="R271" s="174">
        <v>0</v>
      </c>
      <c r="S271" s="112"/>
      <c r="T271" s="131" t="s">
        <v>152</v>
      </c>
      <c r="U271" s="5">
        <f t="shared" si="229"/>
        <v>0.45650000000000002</v>
      </c>
      <c r="V271" s="5">
        <f t="shared" si="229"/>
        <v>0.7054999999999999</v>
      </c>
      <c r="W271" s="5">
        <f t="shared" si="229"/>
        <v>0.747</v>
      </c>
      <c r="X271" s="5">
        <f t="shared" si="229"/>
        <v>0.83</v>
      </c>
      <c r="Y271" s="5">
        <f t="shared" ref="Y271" si="242">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3">K386*0.8</f>
        <v>80</v>
      </c>
      <c r="L272" s="369">
        <f t="shared" si="243"/>
        <v>80</v>
      </c>
      <c r="M272" s="369">
        <f t="shared" si="243"/>
        <v>80</v>
      </c>
      <c r="N272" s="369">
        <f t="shared" si="243"/>
        <v>80</v>
      </c>
      <c r="O272" s="369">
        <f t="shared" ref="O272" si="244">O386*0.8</f>
        <v>80</v>
      </c>
      <c r="P272" s="174">
        <v>0</v>
      </c>
      <c r="Q272" s="174">
        <v>0</v>
      </c>
      <c r="R272" s="174">
        <v>0</v>
      </c>
      <c r="S272" s="112"/>
      <c r="T272" s="131" t="s">
        <v>153</v>
      </c>
      <c r="U272" s="5">
        <f t="shared" si="229"/>
        <v>0.45650000000000002</v>
      </c>
      <c r="V272" s="5">
        <f t="shared" si="229"/>
        <v>0.7054999999999999</v>
      </c>
      <c r="W272" s="5">
        <f t="shared" si="229"/>
        <v>0.747</v>
      </c>
      <c r="X272" s="5">
        <f t="shared" si="229"/>
        <v>0.83</v>
      </c>
      <c r="Y272" s="5">
        <f t="shared" ref="Y272" si="245">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831</v>
      </c>
      <c r="J273" s="131" t="s">
        <v>409</v>
      </c>
      <c r="K273" s="369">
        <f t="shared" ref="K273:N273" si="246">K387/2</f>
        <v>100</v>
      </c>
      <c r="L273" s="369">
        <f t="shared" si="246"/>
        <v>150</v>
      </c>
      <c r="M273" s="369">
        <f t="shared" si="246"/>
        <v>150</v>
      </c>
      <c r="N273" s="369">
        <f t="shared" si="246"/>
        <v>200</v>
      </c>
      <c r="O273" s="369">
        <f t="shared" ref="O273" si="247">O387/2</f>
        <v>200</v>
      </c>
      <c r="P273" s="174">
        <v>0</v>
      </c>
      <c r="Q273" s="174">
        <v>0</v>
      </c>
      <c r="R273" s="174">
        <v>0</v>
      </c>
      <c r="S273" s="112"/>
      <c r="T273" s="131" t="s">
        <v>407</v>
      </c>
      <c r="U273" s="5">
        <f t="shared" ref="U273:X274" si="248">U387*0.6</f>
        <v>3.1350000000000002</v>
      </c>
      <c r="V273" s="5">
        <f t="shared" si="248"/>
        <v>7.2674999999999992</v>
      </c>
      <c r="W273" s="5">
        <f t="shared" si="248"/>
        <v>7.6950000000000003</v>
      </c>
      <c r="X273" s="5">
        <f t="shared" si="248"/>
        <v>11.4</v>
      </c>
      <c r="Y273" s="5">
        <f t="shared" ref="Y273" si="249">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50">K388/2</f>
        <v>366.5</v>
      </c>
      <c r="L274" s="369">
        <f t="shared" si="250"/>
        <v>366.5</v>
      </c>
      <c r="M274" s="369">
        <f t="shared" si="250"/>
        <v>366.5</v>
      </c>
      <c r="N274" s="369">
        <f t="shared" si="250"/>
        <v>366.5</v>
      </c>
      <c r="O274" s="369">
        <f t="shared" ref="O274" si="251">O388/2</f>
        <v>366.5</v>
      </c>
      <c r="P274" s="174">
        <v>0</v>
      </c>
      <c r="Q274" s="174">
        <v>0</v>
      </c>
      <c r="R274" s="174">
        <v>0</v>
      </c>
      <c r="S274" s="112"/>
      <c r="T274" s="131" t="s">
        <v>145</v>
      </c>
      <c r="U274" s="5">
        <f t="shared" si="248"/>
        <v>5.28</v>
      </c>
      <c r="V274" s="5">
        <f t="shared" si="248"/>
        <v>8.16</v>
      </c>
      <c r="W274" s="5">
        <f t="shared" si="248"/>
        <v>8.64</v>
      </c>
      <c r="X274" s="5">
        <f t="shared" si="248"/>
        <v>9.6</v>
      </c>
      <c r="Y274" s="5">
        <f t="shared" ref="Y274" si="252">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3">K389/2</f>
        <v>535.5</v>
      </c>
      <c r="L275" s="369">
        <f t="shared" si="253"/>
        <v>535.5</v>
      </c>
      <c r="M275" s="369">
        <f t="shared" si="253"/>
        <v>535.5</v>
      </c>
      <c r="N275" s="369">
        <f t="shared" si="253"/>
        <v>535.5</v>
      </c>
      <c r="O275" s="369">
        <f t="shared" ref="O275" si="254">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5">K390/2</f>
        <v>650</v>
      </c>
      <c r="L276" s="369">
        <f t="shared" si="255"/>
        <v>650</v>
      </c>
      <c r="M276" s="369">
        <f t="shared" si="255"/>
        <v>650</v>
      </c>
      <c r="N276" s="369">
        <f t="shared" si="255"/>
        <v>650</v>
      </c>
      <c r="O276" s="369">
        <f t="shared" ref="O276" si="256">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7">K391/2</f>
        <v>750</v>
      </c>
      <c r="L277" s="369">
        <f t="shared" si="257"/>
        <v>750</v>
      </c>
      <c r="M277" s="369">
        <f t="shared" si="257"/>
        <v>750</v>
      </c>
      <c r="N277" s="369">
        <f t="shared" si="257"/>
        <v>750</v>
      </c>
      <c r="O277" s="369">
        <f t="shared" ref="O277" si="258">O391/2</f>
        <v>750</v>
      </c>
      <c r="P277" s="174">
        <v>0</v>
      </c>
      <c r="Q277" s="174">
        <v>0</v>
      </c>
      <c r="R277" s="174">
        <v>0</v>
      </c>
      <c r="S277" s="112"/>
      <c r="T277" s="131" t="s">
        <v>148</v>
      </c>
      <c r="U277" s="5">
        <f t="shared" ref="U277:X282" si="259">U391*0.83</f>
        <v>39.259</v>
      </c>
      <c r="V277" s="5">
        <f t="shared" si="259"/>
        <v>60.672999999999995</v>
      </c>
      <c r="W277" s="5">
        <f t="shared" si="259"/>
        <v>64.242000000000004</v>
      </c>
      <c r="X277" s="5">
        <f t="shared" si="259"/>
        <v>49.965999999999994</v>
      </c>
      <c r="Y277" s="5">
        <f t="shared" ref="Y277" si="260">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1">K392*0.8</f>
        <v>80</v>
      </c>
      <c r="L278" s="369">
        <f t="shared" si="261"/>
        <v>80</v>
      </c>
      <c r="M278" s="369">
        <f t="shared" si="261"/>
        <v>80</v>
      </c>
      <c r="N278" s="369">
        <f t="shared" si="261"/>
        <v>80</v>
      </c>
      <c r="O278" s="369">
        <f t="shared" ref="O278" si="262">O392*0.8</f>
        <v>80</v>
      </c>
      <c r="P278" s="174">
        <v>0</v>
      </c>
      <c r="Q278" s="174">
        <v>0</v>
      </c>
      <c r="R278" s="174">
        <v>0</v>
      </c>
      <c r="S278" s="112"/>
      <c r="T278" s="131" t="s">
        <v>149</v>
      </c>
      <c r="U278" s="5">
        <f t="shared" si="259"/>
        <v>0.45650000000000002</v>
      </c>
      <c r="V278" s="5">
        <f t="shared" si="259"/>
        <v>0.7054999999999999</v>
      </c>
      <c r="W278" s="5">
        <f t="shared" si="259"/>
        <v>0.747</v>
      </c>
      <c r="X278" s="5">
        <f t="shared" si="259"/>
        <v>0.83</v>
      </c>
      <c r="Y278" s="5">
        <f t="shared" ref="Y278" si="263">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4">K393*0.8</f>
        <v>80</v>
      </c>
      <c r="L279" s="369">
        <f t="shared" si="264"/>
        <v>80</v>
      </c>
      <c r="M279" s="369">
        <f t="shared" si="264"/>
        <v>80</v>
      </c>
      <c r="N279" s="369">
        <f t="shared" si="264"/>
        <v>80</v>
      </c>
      <c r="O279" s="369">
        <f t="shared" ref="O279" si="265">O393*0.8</f>
        <v>80</v>
      </c>
      <c r="P279" s="174">
        <v>0</v>
      </c>
      <c r="Q279" s="174">
        <v>0</v>
      </c>
      <c r="R279" s="174">
        <v>0</v>
      </c>
      <c r="S279" s="112"/>
      <c r="T279" s="131" t="s">
        <v>150</v>
      </c>
      <c r="U279" s="5">
        <f t="shared" si="259"/>
        <v>0.45650000000000002</v>
      </c>
      <c r="V279" s="5">
        <f t="shared" si="259"/>
        <v>0.7054999999999999</v>
      </c>
      <c r="W279" s="5">
        <f t="shared" si="259"/>
        <v>0.747</v>
      </c>
      <c r="X279" s="5">
        <f t="shared" si="259"/>
        <v>0.83</v>
      </c>
      <c r="Y279" s="5">
        <f t="shared" ref="Y279" si="266">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7">K394*0.8</f>
        <v>80</v>
      </c>
      <c r="L280" s="369">
        <f t="shared" si="267"/>
        <v>80</v>
      </c>
      <c r="M280" s="369">
        <f t="shared" si="267"/>
        <v>80</v>
      </c>
      <c r="N280" s="369">
        <f t="shared" si="267"/>
        <v>80</v>
      </c>
      <c r="O280" s="369">
        <f t="shared" ref="O280" si="268">O394*0.8</f>
        <v>80</v>
      </c>
      <c r="P280" s="174">
        <v>0</v>
      </c>
      <c r="Q280" s="174">
        <v>0</v>
      </c>
      <c r="R280" s="174">
        <v>0</v>
      </c>
      <c r="S280" s="112"/>
      <c r="T280" s="131" t="s">
        <v>151</v>
      </c>
      <c r="U280" s="5">
        <f t="shared" si="259"/>
        <v>0.45650000000000002</v>
      </c>
      <c r="V280" s="5">
        <f t="shared" si="259"/>
        <v>0.7054999999999999</v>
      </c>
      <c r="W280" s="5">
        <f t="shared" si="259"/>
        <v>0.747</v>
      </c>
      <c r="X280" s="5">
        <f t="shared" si="259"/>
        <v>0.83</v>
      </c>
      <c r="Y280" s="5">
        <f t="shared" ref="Y280" si="269">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70">K395*0.8</f>
        <v>80</v>
      </c>
      <c r="L281" s="369">
        <f t="shared" si="270"/>
        <v>80</v>
      </c>
      <c r="M281" s="369">
        <f t="shared" si="270"/>
        <v>80</v>
      </c>
      <c r="N281" s="369">
        <f t="shared" si="270"/>
        <v>80</v>
      </c>
      <c r="O281" s="369">
        <f t="shared" ref="O281" si="271">O395*0.8</f>
        <v>80</v>
      </c>
      <c r="P281" s="174">
        <v>0</v>
      </c>
      <c r="Q281" s="174">
        <v>0</v>
      </c>
      <c r="R281" s="174">
        <v>0</v>
      </c>
      <c r="S281" s="112"/>
      <c r="T281" s="131" t="s">
        <v>152</v>
      </c>
      <c r="U281" s="5">
        <f t="shared" si="259"/>
        <v>0.45650000000000002</v>
      </c>
      <c r="V281" s="5">
        <f t="shared" si="259"/>
        <v>0.7054999999999999</v>
      </c>
      <c r="W281" s="5">
        <f t="shared" si="259"/>
        <v>0.747</v>
      </c>
      <c r="X281" s="5">
        <f t="shared" si="259"/>
        <v>0.83</v>
      </c>
      <c r="Y281" s="5">
        <f t="shared" ref="Y281" si="272">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3">K396*0.8</f>
        <v>80</v>
      </c>
      <c r="L282" s="369">
        <f t="shared" si="273"/>
        <v>80</v>
      </c>
      <c r="M282" s="369">
        <f t="shared" si="273"/>
        <v>80</v>
      </c>
      <c r="N282" s="369">
        <f t="shared" si="273"/>
        <v>80</v>
      </c>
      <c r="O282" s="369">
        <f t="shared" ref="O282" si="274">O396*0.8</f>
        <v>80</v>
      </c>
      <c r="P282" s="174">
        <v>0</v>
      </c>
      <c r="Q282" s="174">
        <v>0</v>
      </c>
      <c r="R282" s="174">
        <v>0</v>
      </c>
      <c r="S282" s="112"/>
      <c r="T282" s="131" t="s">
        <v>153</v>
      </c>
      <c r="U282" s="5">
        <f t="shared" si="259"/>
        <v>0.45650000000000002</v>
      </c>
      <c r="V282" s="5">
        <f t="shared" si="259"/>
        <v>0.7054999999999999</v>
      </c>
      <c r="W282" s="5">
        <f t="shared" si="259"/>
        <v>0.747</v>
      </c>
      <c r="X282" s="5">
        <f t="shared" si="259"/>
        <v>0.83</v>
      </c>
      <c r="Y282" s="5">
        <f t="shared" ref="Y282" si="275">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1"/>
      <c r="Q293" s="741"/>
      <c r="R293" s="741"/>
      <c r="S293" s="106"/>
      <c r="T293" s="106"/>
      <c r="U293" s="106"/>
      <c r="V293" s="106"/>
      <c r="W293" s="106"/>
      <c r="X293" s="106"/>
      <c r="Y293" s="106"/>
      <c r="Z293" s="741"/>
      <c r="AA293" s="741"/>
      <c r="AB293" s="741"/>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1"/>
      <c r="Q294" s="741"/>
      <c r="R294" s="741"/>
      <c r="S294" s="106"/>
      <c r="T294" s="106"/>
      <c r="U294" s="106"/>
      <c r="V294" s="106"/>
      <c r="W294" s="106"/>
      <c r="X294" s="106"/>
      <c r="Y294" s="106"/>
      <c r="Z294" s="741"/>
      <c r="AA294" s="741"/>
      <c r="AB294" s="741"/>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486</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921</v>
      </c>
      <c r="R296" s="244" t="s">
        <v>922</v>
      </c>
      <c r="S296" s="107"/>
      <c r="T296" s="107"/>
      <c r="U296" s="107" t="s">
        <v>399</v>
      </c>
      <c r="V296" s="107" t="s">
        <v>400</v>
      </c>
      <c r="W296" s="107" t="s">
        <v>402</v>
      </c>
      <c r="X296" s="107" t="s">
        <v>403</v>
      </c>
      <c r="Y296" s="107" t="s">
        <v>404</v>
      </c>
      <c r="Z296" s="244" t="s">
        <v>406</v>
      </c>
      <c r="AA296" s="244" t="s">
        <v>921</v>
      </c>
      <c r="AB296" s="244" t="s">
        <v>922</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856</v>
      </c>
      <c r="J297" s="131" t="s">
        <v>407</v>
      </c>
      <c r="K297" s="371">
        <v>100</v>
      </c>
      <c r="L297" s="371">
        <v>100</v>
      </c>
      <c r="M297" s="371">
        <v>100</v>
      </c>
      <c r="N297" s="371">
        <v>100</v>
      </c>
      <c r="O297" s="371">
        <v>100</v>
      </c>
      <c r="P297" s="371">
        <v>100</v>
      </c>
      <c r="Q297" s="371">
        <v>100</v>
      </c>
      <c r="R297" s="371">
        <v>100</v>
      </c>
      <c r="S297" s="967"/>
      <c r="T297" s="968"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7"/>
      <c r="T298" s="968"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7"/>
      <c r="T299" s="968"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7"/>
      <c r="T300" s="968"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7"/>
      <c r="T301" s="968"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7"/>
      <c r="T302" s="968"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7"/>
      <c r="T303" s="968"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7"/>
      <c r="T304" s="968"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7"/>
      <c r="T305" s="968"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7"/>
      <c r="T306" s="968"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6">$O307</f>
        <v>400</v>
      </c>
      <c r="O307" s="174">
        <v>400</v>
      </c>
      <c r="P307" s="174">
        <v>0</v>
      </c>
      <c r="Q307" s="174">
        <v>0</v>
      </c>
      <c r="R307" s="174">
        <v>0</v>
      </c>
      <c r="S307" s="112"/>
      <c r="T307" s="131" t="s">
        <v>407</v>
      </c>
      <c r="U307" s="5">
        <f t="shared" ref="U307:U328" si="277">0.55*$Y307*(K307/$O307)</f>
        <v>5.2250000000000005</v>
      </c>
      <c r="V307" s="5">
        <f t="shared" ref="V307:V308" si="278">0.85*$Y307*(L307/$O307)</f>
        <v>12.112499999999999</v>
      </c>
      <c r="W307" s="5">
        <f t="shared" ref="W307:W328" si="279">0.9*$Y307*(M307/$O307)</f>
        <v>12.825000000000001</v>
      </c>
      <c r="X307" s="5">
        <f t="shared" ref="X307:X310" si="280">$Y307*(N307/$O307)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1">$O308</f>
        <v>733</v>
      </c>
      <c r="L308" s="369">
        <f t="shared" si="281"/>
        <v>733</v>
      </c>
      <c r="M308" s="369">
        <f t="shared" si="281"/>
        <v>733</v>
      </c>
      <c r="N308" s="369">
        <f t="shared" si="276"/>
        <v>733</v>
      </c>
      <c r="O308" s="174">
        <v>733</v>
      </c>
      <c r="P308" s="174">
        <v>0</v>
      </c>
      <c r="Q308" s="174">
        <v>0</v>
      </c>
      <c r="R308" s="174">
        <v>0</v>
      </c>
      <c r="S308" s="112"/>
      <c r="T308" s="131" t="s">
        <v>145</v>
      </c>
      <c r="U308" s="5">
        <f t="shared" si="277"/>
        <v>8.8000000000000007</v>
      </c>
      <c r="V308" s="5">
        <f t="shared" si="278"/>
        <v>13.6</v>
      </c>
      <c r="W308" s="5">
        <f t="shared" si="279"/>
        <v>14.4</v>
      </c>
      <c r="X308" s="5">
        <f t="shared" si="280"/>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1"/>
        <v>1071</v>
      </c>
      <c r="L309" s="369">
        <f t="shared" si="281"/>
        <v>1071</v>
      </c>
      <c r="M309" s="369">
        <f t="shared" si="281"/>
        <v>1071</v>
      </c>
      <c r="N309" s="369">
        <f t="shared" si="276"/>
        <v>1071</v>
      </c>
      <c r="O309" s="174">
        <v>1071</v>
      </c>
      <c r="P309" s="174">
        <v>0</v>
      </c>
      <c r="Q309" s="174">
        <v>0</v>
      </c>
      <c r="R309" s="174">
        <v>0</v>
      </c>
      <c r="S309" s="112"/>
      <c r="T309" s="131" t="s">
        <v>146</v>
      </c>
      <c r="U309" s="5">
        <f t="shared" si="277"/>
        <v>22</v>
      </c>
      <c r="V309" s="370">
        <f>0.7*$Y309*(L309/$O309)</f>
        <v>28</v>
      </c>
      <c r="W309" s="5">
        <f t="shared" si="279"/>
        <v>36</v>
      </c>
      <c r="X309" s="5">
        <f t="shared" si="280"/>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1"/>
        <v>1300</v>
      </c>
      <c r="L310" s="369">
        <f t="shared" si="281"/>
        <v>1300</v>
      </c>
      <c r="M310" s="369">
        <f t="shared" si="281"/>
        <v>1300</v>
      </c>
      <c r="N310" s="369">
        <f t="shared" si="276"/>
        <v>1300</v>
      </c>
      <c r="O310" s="174">
        <v>1300</v>
      </c>
      <c r="P310" s="174">
        <v>0</v>
      </c>
      <c r="Q310" s="174">
        <v>0</v>
      </c>
      <c r="R310" s="174">
        <v>0</v>
      </c>
      <c r="S310" s="112"/>
      <c r="T310" s="131" t="s">
        <v>147</v>
      </c>
      <c r="U310" s="5">
        <f t="shared" si="277"/>
        <v>30.250000000000004</v>
      </c>
      <c r="V310" s="5">
        <f t="shared" ref="V310:V318" si="282">0.85*$Y310*(L310/$O310)</f>
        <v>46.75</v>
      </c>
      <c r="W310" s="5">
        <f t="shared" si="279"/>
        <v>49.5</v>
      </c>
      <c r="X310" s="5">
        <f t="shared" si="280"/>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1"/>
        <v>1500</v>
      </c>
      <c r="L311" s="369">
        <f t="shared" si="281"/>
        <v>1500</v>
      </c>
      <c r="M311" s="369">
        <f t="shared" si="281"/>
        <v>1500</v>
      </c>
      <c r="N311" s="369">
        <f t="shared" si="276"/>
        <v>1500</v>
      </c>
      <c r="O311" s="174">
        <v>1500</v>
      </c>
      <c r="P311" s="174">
        <v>0</v>
      </c>
      <c r="Q311" s="174">
        <v>0</v>
      </c>
      <c r="R311" s="174">
        <v>0</v>
      </c>
      <c r="S311" s="112"/>
      <c r="T311" s="131" t="s">
        <v>148</v>
      </c>
      <c r="U311" s="5">
        <f t="shared" si="277"/>
        <v>47.300000000000004</v>
      </c>
      <c r="V311" s="5">
        <f t="shared" si="282"/>
        <v>73.099999999999994</v>
      </c>
      <c r="W311" s="5">
        <f t="shared" si="279"/>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1"/>
        <v>100</v>
      </c>
      <c r="L312" s="369">
        <f t="shared" si="281"/>
        <v>100</v>
      </c>
      <c r="M312" s="369">
        <f t="shared" si="281"/>
        <v>100</v>
      </c>
      <c r="N312" s="369">
        <f t="shared" si="276"/>
        <v>100</v>
      </c>
      <c r="O312" s="174">
        <v>100</v>
      </c>
      <c r="P312" s="174">
        <v>0</v>
      </c>
      <c r="Q312" s="174">
        <v>0</v>
      </c>
      <c r="R312" s="174">
        <v>0</v>
      </c>
      <c r="S312" s="112"/>
      <c r="T312" s="131" t="s">
        <v>149</v>
      </c>
      <c r="U312" s="5">
        <f t="shared" si="277"/>
        <v>0.55000000000000004</v>
      </c>
      <c r="V312" s="5">
        <f t="shared" si="282"/>
        <v>0.85</v>
      </c>
      <c r="W312" s="5">
        <f t="shared" si="279"/>
        <v>0.9</v>
      </c>
      <c r="X312" s="5">
        <f t="shared" ref="X312:X320" si="283">$Y312*(N312/$O312)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1"/>
        <v>100</v>
      </c>
      <c r="L313" s="369">
        <f t="shared" si="281"/>
        <v>100</v>
      </c>
      <c r="M313" s="369">
        <f t="shared" si="281"/>
        <v>100</v>
      </c>
      <c r="N313" s="369">
        <f t="shared" si="276"/>
        <v>100</v>
      </c>
      <c r="O313" s="174">
        <v>100</v>
      </c>
      <c r="P313" s="174">
        <v>0</v>
      </c>
      <c r="Q313" s="174">
        <v>0</v>
      </c>
      <c r="R313" s="174">
        <v>0</v>
      </c>
      <c r="S313" s="112"/>
      <c r="T313" s="131" t="s">
        <v>150</v>
      </c>
      <c r="U313" s="5">
        <f t="shared" si="277"/>
        <v>0.55000000000000004</v>
      </c>
      <c r="V313" s="5">
        <f t="shared" si="282"/>
        <v>0.85</v>
      </c>
      <c r="W313" s="5">
        <f t="shared" si="279"/>
        <v>0.9</v>
      </c>
      <c r="X313" s="5">
        <f t="shared" si="283"/>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1"/>
        <v>100</v>
      </c>
      <c r="L314" s="369">
        <f t="shared" si="281"/>
        <v>100</v>
      </c>
      <c r="M314" s="369">
        <f t="shared" si="281"/>
        <v>100</v>
      </c>
      <c r="N314" s="369">
        <f t="shared" si="276"/>
        <v>100</v>
      </c>
      <c r="O314" s="174">
        <v>100</v>
      </c>
      <c r="P314" s="174">
        <v>0</v>
      </c>
      <c r="Q314" s="174">
        <v>0</v>
      </c>
      <c r="R314" s="174">
        <v>0</v>
      </c>
      <c r="S314" s="112"/>
      <c r="T314" s="131" t="s">
        <v>151</v>
      </c>
      <c r="U314" s="5">
        <f t="shared" si="277"/>
        <v>0.55000000000000004</v>
      </c>
      <c r="V314" s="5">
        <f t="shared" si="282"/>
        <v>0.85</v>
      </c>
      <c r="W314" s="5">
        <f t="shared" si="279"/>
        <v>0.9</v>
      </c>
      <c r="X314" s="5">
        <f t="shared" si="283"/>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1"/>
        <v>100</v>
      </c>
      <c r="L315" s="369">
        <f t="shared" si="281"/>
        <v>100</v>
      </c>
      <c r="M315" s="369">
        <f t="shared" si="281"/>
        <v>100</v>
      </c>
      <c r="N315" s="369">
        <f t="shared" si="276"/>
        <v>100</v>
      </c>
      <c r="O315" s="174">
        <v>100</v>
      </c>
      <c r="P315" s="174">
        <v>0</v>
      </c>
      <c r="Q315" s="174">
        <v>0</v>
      </c>
      <c r="R315" s="174">
        <v>0</v>
      </c>
      <c r="S315" s="112"/>
      <c r="T315" s="131" t="s">
        <v>152</v>
      </c>
      <c r="U315" s="5">
        <f t="shared" si="277"/>
        <v>0.55000000000000004</v>
      </c>
      <c r="V315" s="5">
        <f t="shared" si="282"/>
        <v>0.85</v>
      </c>
      <c r="W315" s="5">
        <f t="shared" si="279"/>
        <v>0.9</v>
      </c>
      <c r="X315" s="5">
        <f t="shared" si="283"/>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1"/>
        <v>100</v>
      </c>
      <c r="L316" s="369">
        <f t="shared" si="281"/>
        <v>100</v>
      </c>
      <c r="M316" s="369">
        <f t="shared" si="281"/>
        <v>100</v>
      </c>
      <c r="N316" s="369">
        <f t="shared" si="276"/>
        <v>100</v>
      </c>
      <c r="O316" s="174">
        <v>100</v>
      </c>
      <c r="P316" s="174">
        <v>0</v>
      </c>
      <c r="Q316" s="174">
        <v>0</v>
      </c>
      <c r="R316" s="174">
        <v>0</v>
      </c>
      <c r="S316" s="112"/>
      <c r="T316" s="131" t="s">
        <v>153</v>
      </c>
      <c r="U316" s="5">
        <f t="shared" si="277"/>
        <v>0.55000000000000004</v>
      </c>
      <c r="V316" s="5">
        <f t="shared" si="282"/>
        <v>0.85</v>
      </c>
      <c r="W316" s="5">
        <f t="shared" si="279"/>
        <v>0.9</v>
      </c>
      <c r="X316" s="5">
        <f t="shared" si="283"/>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824</v>
      </c>
      <c r="J317" s="131" t="s">
        <v>407</v>
      </c>
      <c r="K317" s="371">
        <v>200</v>
      </c>
      <c r="L317" s="371">
        <v>300</v>
      </c>
      <c r="M317" s="371">
        <v>300</v>
      </c>
      <c r="N317" s="369">
        <f t="shared" si="276"/>
        <v>400</v>
      </c>
      <c r="O317" s="174">
        <v>400</v>
      </c>
      <c r="P317" s="174">
        <v>0</v>
      </c>
      <c r="Q317" s="174">
        <v>0</v>
      </c>
      <c r="R317" s="174">
        <v>0</v>
      </c>
      <c r="S317" s="112"/>
      <c r="T317" s="131" t="s">
        <v>407</v>
      </c>
      <c r="U317" s="5">
        <f t="shared" si="277"/>
        <v>5.2250000000000005</v>
      </c>
      <c r="V317" s="5">
        <f t="shared" si="282"/>
        <v>12.112499999999999</v>
      </c>
      <c r="W317" s="5">
        <f t="shared" si="279"/>
        <v>12.825000000000001</v>
      </c>
      <c r="X317" s="5">
        <f t="shared" si="283"/>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4">$O318</f>
        <v>733</v>
      </c>
      <c r="L318" s="369">
        <f t="shared" si="284"/>
        <v>733</v>
      </c>
      <c r="M318" s="369">
        <f t="shared" si="284"/>
        <v>733</v>
      </c>
      <c r="N318" s="369">
        <f t="shared" si="276"/>
        <v>733</v>
      </c>
      <c r="O318" s="174">
        <v>733</v>
      </c>
      <c r="P318" s="174">
        <v>0</v>
      </c>
      <c r="Q318" s="174">
        <v>0</v>
      </c>
      <c r="R318" s="174">
        <v>0</v>
      </c>
      <c r="S318" s="112"/>
      <c r="T318" s="131" t="s">
        <v>145</v>
      </c>
      <c r="U318" s="5">
        <f t="shared" si="277"/>
        <v>8.8000000000000007</v>
      </c>
      <c r="V318" s="5">
        <f t="shared" si="282"/>
        <v>13.6</v>
      </c>
      <c r="W318" s="5">
        <f t="shared" si="279"/>
        <v>14.4</v>
      </c>
      <c r="X318" s="5">
        <f t="shared" si="283"/>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4"/>
        <v>1071</v>
      </c>
      <c r="L319" s="369">
        <f t="shared" si="284"/>
        <v>1071</v>
      </c>
      <c r="M319" s="369">
        <f t="shared" si="284"/>
        <v>1071</v>
      </c>
      <c r="N319" s="369">
        <f t="shared" si="276"/>
        <v>1071</v>
      </c>
      <c r="O319" s="174">
        <v>1071</v>
      </c>
      <c r="P319" s="174">
        <v>0</v>
      </c>
      <c r="Q319" s="174">
        <v>0</v>
      </c>
      <c r="R319" s="174">
        <v>0</v>
      </c>
      <c r="S319" s="112"/>
      <c r="T319" s="131" t="s">
        <v>146</v>
      </c>
      <c r="U319" s="5">
        <f t="shared" si="277"/>
        <v>22</v>
      </c>
      <c r="V319" s="370">
        <f>0.7*$Y319*(L319/$O319)</f>
        <v>28</v>
      </c>
      <c r="W319" s="5">
        <f t="shared" si="279"/>
        <v>36</v>
      </c>
      <c r="X319" s="5">
        <f t="shared" si="283"/>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4"/>
        <v>1300</v>
      </c>
      <c r="L320" s="369">
        <f t="shared" si="284"/>
        <v>1300</v>
      </c>
      <c r="M320" s="369">
        <f t="shared" si="284"/>
        <v>1300</v>
      </c>
      <c r="N320" s="369">
        <f t="shared" si="276"/>
        <v>1300</v>
      </c>
      <c r="O320" s="174">
        <v>1300</v>
      </c>
      <c r="P320" s="174">
        <v>0</v>
      </c>
      <c r="Q320" s="174">
        <v>0</v>
      </c>
      <c r="R320" s="174">
        <v>0</v>
      </c>
      <c r="S320" s="112"/>
      <c r="T320" s="131" t="s">
        <v>147</v>
      </c>
      <c r="U320" s="5">
        <f t="shared" si="277"/>
        <v>30.250000000000004</v>
      </c>
      <c r="V320" s="5">
        <f t="shared" ref="V320:V328" si="285">0.85*$Y320*(L320/$O320)</f>
        <v>46.75</v>
      </c>
      <c r="W320" s="5">
        <f t="shared" si="279"/>
        <v>49.5</v>
      </c>
      <c r="X320" s="5">
        <f t="shared" si="283"/>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4"/>
        <v>1500</v>
      </c>
      <c r="L321" s="369">
        <f t="shared" si="284"/>
        <v>1500</v>
      </c>
      <c r="M321" s="369">
        <f t="shared" si="284"/>
        <v>1500</v>
      </c>
      <c r="N321" s="369">
        <f t="shared" si="276"/>
        <v>1500</v>
      </c>
      <c r="O321" s="174">
        <v>1500</v>
      </c>
      <c r="P321" s="174">
        <v>0</v>
      </c>
      <c r="Q321" s="174">
        <v>0</v>
      </c>
      <c r="R321" s="174">
        <v>0</v>
      </c>
      <c r="S321" s="112"/>
      <c r="T321" s="131" t="s">
        <v>148</v>
      </c>
      <c r="U321" s="5">
        <f t="shared" si="277"/>
        <v>47.300000000000004</v>
      </c>
      <c r="V321" s="5">
        <f t="shared" si="285"/>
        <v>73.099999999999994</v>
      </c>
      <c r="W321" s="5">
        <f t="shared" si="279"/>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4"/>
        <v>100</v>
      </c>
      <c r="L322" s="369">
        <f t="shared" si="284"/>
        <v>100</v>
      </c>
      <c r="M322" s="369">
        <f t="shared" si="284"/>
        <v>100</v>
      </c>
      <c r="N322" s="369">
        <f t="shared" si="276"/>
        <v>100</v>
      </c>
      <c r="O322" s="174">
        <v>100</v>
      </c>
      <c r="P322" s="174">
        <v>0</v>
      </c>
      <c r="Q322" s="174">
        <v>0</v>
      </c>
      <c r="R322" s="174">
        <v>0</v>
      </c>
      <c r="S322" s="112"/>
      <c r="T322" s="131" t="s">
        <v>149</v>
      </c>
      <c r="U322" s="5">
        <f t="shared" si="277"/>
        <v>0.55000000000000004</v>
      </c>
      <c r="V322" s="5">
        <f t="shared" si="285"/>
        <v>0.85</v>
      </c>
      <c r="W322" s="5">
        <f t="shared" si="279"/>
        <v>0.9</v>
      </c>
      <c r="X322" s="5">
        <f t="shared" ref="X322:X330" si="286">$Y322*(N322/$O322)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4"/>
        <v>100</v>
      </c>
      <c r="L323" s="369">
        <f t="shared" si="284"/>
        <v>100</v>
      </c>
      <c r="M323" s="369">
        <f t="shared" si="284"/>
        <v>100</v>
      </c>
      <c r="N323" s="369">
        <f t="shared" si="276"/>
        <v>100</v>
      </c>
      <c r="O323" s="174">
        <v>100</v>
      </c>
      <c r="P323" s="174">
        <v>0</v>
      </c>
      <c r="Q323" s="174">
        <v>0</v>
      </c>
      <c r="R323" s="174">
        <v>0</v>
      </c>
      <c r="S323" s="112"/>
      <c r="T323" s="131" t="s">
        <v>150</v>
      </c>
      <c r="U323" s="5">
        <f t="shared" si="277"/>
        <v>0.55000000000000004</v>
      </c>
      <c r="V323" s="5">
        <f t="shared" si="285"/>
        <v>0.85</v>
      </c>
      <c r="W323" s="5">
        <f t="shared" si="279"/>
        <v>0.9</v>
      </c>
      <c r="X323" s="5">
        <f t="shared" si="286"/>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4"/>
        <v>100</v>
      </c>
      <c r="L324" s="369">
        <f t="shared" si="284"/>
        <v>100</v>
      </c>
      <c r="M324" s="369">
        <f t="shared" si="284"/>
        <v>100</v>
      </c>
      <c r="N324" s="369">
        <f t="shared" si="276"/>
        <v>100</v>
      </c>
      <c r="O324" s="174">
        <v>100</v>
      </c>
      <c r="P324" s="174">
        <v>0</v>
      </c>
      <c r="Q324" s="174">
        <v>0</v>
      </c>
      <c r="R324" s="174">
        <v>0</v>
      </c>
      <c r="S324" s="112"/>
      <c r="T324" s="131" t="s">
        <v>151</v>
      </c>
      <c r="U324" s="5">
        <f t="shared" si="277"/>
        <v>0.55000000000000004</v>
      </c>
      <c r="V324" s="5">
        <f t="shared" si="285"/>
        <v>0.85</v>
      </c>
      <c r="W324" s="5">
        <f t="shared" si="279"/>
        <v>0.9</v>
      </c>
      <c r="X324" s="5">
        <f t="shared" si="286"/>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4"/>
        <v>100</v>
      </c>
      <c r="L325" s="369">
        <f t="shared" si="284"/>
        <v>100</v>
      </c>
      <c r="M325" s="369">
        <f t="shared" si="284"/>
        <v>100</v>
      </c>
      <c r="N325" s="369">
        <f t="shared" si="276"/>
        <v>100</v>
      </c>
      <c r="O325" s="174">
        <v>100</v>
      </c>
      <c r="P325" s="174">
        <v>0</v>
      </c>
      <c r="Q325" s="174">
        <v>0</v>
      </c>
      <c r="R325" s="174">
        <v>0</v>
      </c>
      <c r="S325" s="112"/>
      <c r="T325" s="131" t="s">
        <v>152</v>
      </c>
      <c r="U325" s="5">
        <f t="shared" si="277"/>
        <v>0.55000000000000004</v>
      </c>
      <c r="V325" s="5">
        <f t="shared" si="285"/>
        <v>0.85</v>
      </c>
      <c r="W325" s="5">
        <f t="shared" si="279"/>
        <v>0.9</v>
      </c>
      <c r="X325" s="5">
        <f t="shared" si="286"/>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4"/>
        <v>100</v>
      </c>
      <c r="L326" s="369">
        <f t="shared" si="284"/>
        <v>100</v>
      </c>
      <c r="M326" s="369">
        <f t="shared" si="284"/>
        <v>100</v>
      </c>
      <c r="N326" s="369">
        <f t="shared" si="276"/>
        <v>100</v>
      </c>
      <c r="O326" s="174">
        <v>100</v>
      </c>
      <c r="P326" s="174">
        <v>0</v>
      </c>
      <c r="Q326" s="174">
        <v>0</v>
      </c>
      <c r="R326" s="174">
        <v>0</v>
      </c>
      <c r="S326" s="112"/>
      <c r="T326" s="131" t="s">
        <v>153</v>
      </c>
      <c r="U326" s="5">
        <f t="shared" si="277"/>
        <v>0.55000000000000004</v>
      </c>
      <c r="V326" s="5">
        <f t="shared" si="285"/>
        <v>0.85</v>
      </c>
      <c r="W326" s="5">
        <f t="shared" si="279"/>
        <v>0.9</v>
      </c>
      <c r="X326" s="5">
        <f t="shared" si="286"/>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825</v>
      </c>
      <c r="J327" s="131" t="s">
        <v>407</v>
      </c>
      <c r="K327" s="371">
        <v>200</v>
      </c>
      <c r="L327" s="371">
        <v>300</v>
      </c>
      <c r="M327" s="371">
        <v>300</v>
      </c>
      <c r="N327" s="369">
        <f t="shared" si="276"/>
        <v>400</v>
      </c>
      <c r="O327" s="174">
        <v>400</v>
      </c>
      <c r="P327" s="174">
        <v>0</v>
      </c>
      <c r="Q327" s="174">
        <v>0</v>
      </c>
      <c r="R327" s="174">
        <v>0</v>
      </c>
      <c r="S327" s="112"/>
      <c r="T327" s="131" t="s">
        <v>407</v>
      </c>
      <c r="U327" s="5">
        <f t="shared" si="277"/>
        <v>5.2250000000000005</v>
      </c>
      <c r="V327" s="5">
        <f t="shared" si="285"/>
        <v>12.112499999999999</v>
      </c>
      <c r="W327" s="5">
        <f t="shared" si="279"/>
        <v>12.825000000000001</v>
      </c>
      <c r="X327" s="5">
        <f t="shared" si="286"/>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7">$O328</f>
        <v>733</v>
      </c>
      <c r="L328" s="369">
        <f t="shared" si="287"/>
        <v>733</v>
      </c>
      <c r="M328" s="369">
        <f t="shared" si="287"/>
        <v>733</v>
      </c>
      <c r="N328" s="369">
        <f t="shared" si="276"/>
        <v>733</v>
      </c>
      <c r="O328" s="174">
        <v>733</v>
      </c>
      <c r="P328" s="174">
        <v>0</v>
      </c>
      <c r="Q328" s="174">
        <v>0</v>
      </c>
      <c r="R328" s="174">
        <v>0</v>
      </c>
      <c r="S328" s="112"/>
      <c r="T328" s="131" t="s">
        <v>145</v>
      </c>
      <c r="U328" s="5">
        <f t="shared" si="277"/>
        <v>8.8000000000000007</v>
      </c>
      <c r="V328" s="5">
        <f t="shared" si="285"/>
        <v>13.6</v>
      </c>
      <c r="W328" s="5">
        <f t="shared" si="279"/>
        <v>14.4</v>
      </c>
      <c r="X328" s="5">
        <f t="shared" si="286"/>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7"/>
        <v>1071</v>
      </c>
      <c r="L329" s="369">
        <f t="shared" si="287"/>
        <v>1071</v>
      </c>
      <c r="M329" s="369">
        <f t="shared" si="287"/>
        <v>1071</v>
      </c>
      <c r="N329" s="369">
        <f t="shared" ref="N329:N360" si="288">$O329</f>
        <v>1071</v>
      </c>
      <c r="O329" s="174">
        <v>1071</v>
      </c>
      <c r="P329" s="174">
        <v>0</v>
      </c>
      <c r="Q329" s="174">
        <v>0</v>
      </c>
      <c r="R329" s="174">
        <v>0</v>
      </c>
      <c r="S329" s="112"/>
      <c r="T329" s="131" t="s">
        <v>146</v>
      </c>
      <c r="U329" s="5">
        <f t="shared" ref="U329:U360" si="289">0.55*$Y329*(K329/$O329)</f>
        <v>22</v>
      </c>
      <c r="V329" s="370">
        <f>0.7*$Y329*(L329/$O329)</f>
        <v>28</v>
      </c>
      <c r="W329" s="5">
        <f t="shared" ref="W329:W360" si="290">0.9*$Y329*(M329/$O329)</f>
        <v>36</v>
      </c>
      <c r="X329" s="5">
        <f t="shared" si="286"/>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7"/>
        <v>1300</v>
      </c>
      <c r="L330" s="369">
        <f t="shared" si="287"/>
        <v>1300</v>
      </c>
      <c r="M330" s="369">
        <f t="shared" si="287"/>
        <v>1300</v>
      </c>
      <c r="N330" s="369">
        <f t="shared" si="288"/>
        <v>1300</v>
      </c>
      <c r="O330" s="174">
        <v>1300</v>
      </c>
      <c r="P330" s="174">
        <v>0</v>
      </c>
      <c r="Q330" s="174">
        <v>0</v>
      </c>
      <c r="R330" s="174">
        <v>0</v>
      </c>
      <c r="S330" s="112"/>
      <c r="T330" s="131" t="s">
        <v>147</v>
      </c>
      <c r="U330" s="5">
        <f t="shared" si="289"/>
        <v>30.250000000000004</v>
      </c>
      <c r="V330" s="5">
        <f t="shared" ref="V330:V338" si="291">0.85*$Y330*(L330/$O330)</f>
        <v>46.75</v>
      </c>
      <c r="W330" s="5">
        <f t="shared" si="290"/>
        <v>49.5</v>
      </c>
      <c r="X330" s="5">
        <f t="shared" si="286"/>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7"/>
        <v>1500</v>
      </c>
      <c r="L331" s="369">
        <f t="shared" si="287"/>
        <v>1500</v>
      </c>
      <c r="M331" s="369">
        <f t="shared" si="287"/>
        <v>1500</v>
      </c>
      <c r="N331" s="369">
        <f t="shared" si="288"/>
        <v>1500</v>
      </c>
      <c r="O331" s="174">
        <v>1500</v>
      </c>
      <c r="P331" s="174">
        <v>0</v>
      </c>
      <c r="Q331" s="174">
        <v>0</v>
      </c>
      <c r="R331" s="174">
        <v>0</v>
      </c>
      <c r="S331" s="112"/>
      <c r="T331" s="131" t="s">
        <v>148</v>
      </c>
      <c r="U331" s="5">
        <f t="shared" si="289"/>
        <v>47.300000000000004</v>
      </c>
      <c r="V331" s="5">
        <f t="shared" si="291"/>
        <v>73.099999999999994</v>
      </c>
      <c r="W331" s="5">
        <f t="shared" si="290"/>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7"/>
        <v>100</v>
      </c>
      <c r="L332" s="369">
        <f t="shared" si="287"/>
        <v>100</v>
      </c>
      <c r="M332" s="369">
        <f t="shared" si="287"/>
        <v>100</v>
      </c>
      <c r="N332" s="369">
        <f t="shared" si="288"/>
        <v>100</v>
      </c>
      <c r="O332" s="174">
        <v>100</v>
      </c>
      <c r="P332" s="174">
        <v>0</v>
      </c>
      <c r="Q332" s="174">
        <v>0</v>
      </c>
      <c r="R332" s="174">
        <v>0</v>
      </c>
      <c r="S332" s="112"/>
      <c r="T332" s="131" t="s">
        <v>149</v>
      </c>
      <c r="U332" s="5">
        <f t="shared" si="289"/>
        <v>0.55000000000000004</v>
      </c>
      <c r="V332" s="5">
        <f t="shared" si="291"/>
        <v>0.85</v>
      </c>
      <c r="W332" s="5">
        <f t="shared" si="290"/>
        <v>0.9</v>
      </c>
      <c r="X332" s="5">
        <f t="shared" ref="X332:X340" si="292">$Y332*(N332/$O332)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7"/>
        <v>100</v>
      </c>
      <c r="L333" s="369">
        <f t="shared" si="287"/>
        <v>100</v>
      </c>
      <c r="M333" s="369">
        <f t="shared" si="287"/>
        <v>100</v>
      </c>
      <c r="N333" s="369">
        <f t="shared" si="288"/>
        <v>100</v>
      </c>
      <c r="O333" s="174">
        <v>100</v>
      </c>
      <c r="P333" s="174">
        <v>0</v>
      </c>
      <c r="Q333" s="174">
        <v>0</v>
      </c>
      <c r="R333" s="174">
        <v>0</v>
      </c>
      <c r="S333" s="112"/>
      <c r="T333" s="131" t="s">
        <v>150</v>
      </c>
      <c r="U333" s="5">
        <f t="shared" si="289"/>
        <v>0.55000000000000004</v>
      </c>
      <c r="V333" s="5">
        <f t="shared" si="291"/>
        <v>0.85</v>
      </c>
      <c r="W333" s="5">
        <f t="shared" si="290"/>
        <v>0.9</v>
      </c>
      <c r="X333" s="5">
        <f t="shared" si="29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7"/>
        <v>100</v>
      </c>
      <c r="L334" s="369">
        <f t="shared" si="287"/>
        <v>100</v>
      </c>
      <c r="M334" s="369">
        <f t="shared" si="287"/>
        <v>100</v>
      </c>
      <c r="N334" s="369">
        <f t="shared" si="288"/>
        <v>100</v>
      </c>
      <c r="O334" s="174">
        <v>100</v>
      </c>
      <c r="P334" s="174">
        <v>0</v>
      </c>
      <c r="Q334" s="174">
        <v>0</v>
      </c>
      <c r="R334" s="174">
        <v>0</v>
      </c>
      <c r="S334" s="112"/>
      <c r="T334" s="131" t="s">
        <v>151</v>
      </c>
      <c r="U334" s="5">
        <f t="shared" si="289"/>
        <v>0.55000000000000004</v>
      </c>
      <c r="V334" s="5">
        <f t="shared" si="291"/>
        <v>0.85</v>
      </c>
      <c r="W334" s="5">
        <f t="shared" si="290"/>
        <v>0.9</v>
      </c>
      <c r="X334" s="5">
        <f t="shared" si="29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7"/>
        <v>100</v>
      </c>
      <c r="L335" s="369">
        <f t="shared" si="287"/>
        <v>100</v>
      </c>
      <c r="M335" s="369">
        <f t="shared" si="287"/>
        <v>100</v>
      </c>
      <c r="N335" s="369">
        <f t="shared" si="288"/>
        <v>100</v>
      </c>
      <c r="O335" s="174">
        <v>100</v>
      </c>
      <c r="P335" s="174">
        <v>0</v>
      </c>
      <c r="Q335" s="174">
        <v>0</v>
      </c>
      <c r="R335" s="174">
        <v>0</v>
      </c>
      <c r="S335" s="112"/>
      <c r="T335" s="131" t="s">
        <v>152</v>
      </c>
      <c r="U335" s="5">
        <f t="shared" si="289"/>
        <v>0.55000000000000004</v>
      </c>
      <c r="V335" s="5">
        <f t="shared" si="291"/>
        <v>0.85</v>
      </c>
      <c r="W335" s="5">
        <f t="shared" si="290"/>
        <v>0.9</v>
      </c>
      <c r="X335" s="5">
        <f t="shared" si="29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7"/>
        <v>100</v>
      </c>
      <c r="L336" s="369">
        <f t="shared" si="287"/>
        <v>100</v>
      </c>
      <c r="M336" s="369">
        <f t="shared" si="287"/>
        <v>100</v>
      </c>
      <c r="N336" s="369">
        <f t="shared" si="288"/>
        <v>100</v>
      </c>
      <c r="O336" s="174">
        <v>100</v>
      </c>
      <c r="P336" s="174">
        <v>0</v>
      </c>
      <c r="Q336" s="174">
        <v>0</v>
      </c>
      <c r="R336" s="174">
        <v>0</v>
      </c>
      <c r="S336" s="112"/>
      <c r="T336" s="131" t="s">
        <v>153</v>
      </c>
      <c r="U336" s="5">
        <f t="shared" si="289"/>
        <v>0.55000000000000004</v>
      </c>
      <c r="V336" s="5">
        <f t="shared" si="291"/>
        <v>0.85</v>
      </c>
      <c r="W336" s="5">
        <f t="shared" si="290"/>
        <v>0.9</v>
      </c>
      <c r="X336" s="5">
        <f t="shared" si="292"/>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826</v>
      </c>
      <c r="J337" s="131" t="s">
        <v>407</v>
      </c>
      <c r="K337" s="371">
        <v>200</v>
      </c>
      <c r="L337" s="371">
        <v>300</v>
      </c>
      <c r="M337" s="371">
        <v>300</v>
      </c>
      <c r="N337" s="369">
        <f t="shared" si="288"/>
        <v>400</v>
      </c>
      <c r="O337" s="174">
        <v>400</v>
      </c>
      <c r="P337" s="174">
        <v>0</v>
      </c>
      <c r="Q337" s="174">
        <v>0</v>
      </c>
      <c r="R337" s="174">
        <v>0</v>
      </c>
      <c r="S337" s="112"/>
      <c r="T337" s="131" t="s">
        <v>407</v>
      </c>
      <c r="U337" s="5">
        <f t="shared" si="289"/>
        <v>5.2250000000000005</v>
      </c>
      <c r="V337" s="5">
        <f t="shared" si="291"/>
        <v>12.112499999999999</v>
      </c>
      <c r="W337" s="5">
        <f t="shared" si="290"/>
        <v>12.825000000000001</v>
      </c>
      <c r="X337" s="5">
        <f t="shared" si="292"/>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3">$O338</f>
        <v>733</v>
      </c>
      <c r="L338" s="369">
        <f t="shared" si="293"/>
        <v>733</v>
      </c>
      <c r="M338" s="369">
        <f t="shared" si="293"/>
        <v>733</v>
      </c>
      <c r="N338" s="369">
        <f t="shared" si="288"/>
        <v>733</v>
      </c>
      <c r="O338" s="174">
        <v>733</v>
      </c>
      <c r="P338" s="174">
        <v>0</v>
      </c>
      <c r="Q338" s="174">
        <v>0</v>
      </c>
      <c r="R338" s="174">
        <v>0</v>
      </c>
      <c r="S338" s="112"/>
      <c r="T338" s="131" t="s">
        <v>145</v>
      </c>
      <c r="U338" s="5">
        <f t="shared" si="289"/>
        <v>8.8000000000000007</v>
      </c>
      <c r="V338" s="5">
        <f t="shared" si="291"/>
        <v>13.6</v>
      </c>
      <c r="W338" s="5">
        <f t="shared" si="290"/>
        <v>14.4</v>
      </c>
      <c r="X338" s="5">
        <f t="shared" si="292"/>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3"/>
        <v>1071</v>
      </c>
      <c r="L339" s="369">
        <f t="shared" si="293"/>
        <v>1071</v>
      </c>
      <c r="M339" s="369">
        <f t="shared" si="293"/>
        <v>1071</v>
      </c>
      <c r="N339" s="369">
        <f t="shared" si="288"/>
        <v>1071</v>
      </c>
      <c r="O339" s="174">
        <v>1071</v>
      </c>
      <c r="P339" s="174">
        <v>0</v>
      </c>
      <c r="Q339" s="174">
        <v>0</v>
      </c>
      <c r="R339" s="174">
        <v>0</v>
      </c>
      <c r="S339" s="112"/>
      <c r="T339" s="131" t="s">
        <v>146</v>
      </c>
      <c r="U339" s="5">
        <f t="shared" si="289"/>
        <v>22</v>
      </c>
      <c r="V339" s="370">
        <f>0.7*$Y339*(L339/$O339)</f>
        <v>28</v>
      </c>
      <c r="W339" s="5">
        <f t="shared" si="290"/>
        <v>36</v>
      </c>
      <c r="X339" s="5">
        <f t="shared" si="292"/>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3"/>
        <v>1300</v>
      </c>
      <c r="L340" s="369">
        <f t="shared" si="293"/>
        <v>1300</v>
      </c>
      <c r="M340" s="369">
        <f t="shared" si="293"/>
        <v>1300</v>
      </c>
      <c r="N340" s="369">
        <f t="shared" si="288"/>
        <v>1300</v>
      </c>
      <c r="O340" s="174">
        <v>1300</v>
      </c>
      <c r="P340" s="174">
        <v>0</v>
      </c>
      <c r="Q340" s="174">
        <v>0</v>
      </c>
      <c r="R340" s="174">
        <v>0</v>
      </c>
      <c r="S340" s="112"/>
      <c r="T340" s="131" t="s">
        <v>147</v>
      </c>
      <c r="U340" s="5">
        <f t="shared" si="289"/>
        <v>30.250000000000004</v>
      </c>
      <c r="V340" s="5">
        <f t="shared" ref="V340:V348" si="294">0.85*$Y340*(L340/$O340)</f>
        <v>46.75</v>
      </c>
      <c r="W340" s="5">
        <f t="shared" si="290"/>
        <v>49.5</v>
      </c>
      <c r="X340" s="5">
        <f t="shared" si="292"/>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3"/>
        <v>1500</v>
      </c>
      <c r="L341" s="369">
        <f t="shared" si="293"/>
        <v>1500</v>
      </c>
      <c r="M341" s="369">
        <f t="shared" si="293"/>
        <v>1500</v>
      </c>
      <c r="N341" s="369">
        <f t="shared" si="288"/>
        <v>1500</v>
      </c>
      <c r="O341" s="174">
        <v>1500</v>
      </c>
      <c r="P341" s="174">
        <v>0</v>
      </c>
      <c r="Q341" s="174">
        <v>0</v>
      </c>
      <c r="R341" s="174">
        <v>0</v>
      </c>
      <c r="S341" s="112"/>
      <c r="T341" s="131" t="s">
        <v>148</v>
      </c>
      <c r="U341" s="5">
        <f t="shared" si="289"/>
        <v>47.300000000000004</v>
      </c>
      <c r="V341" s="5">
        <f t="shared" si="294"/>
        <v>73.099999999999994</v>
      </c>
      <c r="W341" s="5">
        <f t="shared" si="290"/>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3"/>
        <v>100</v>
      </c>
      <c r="L342" s="369">
        <f t="shared" si="293"/>
        <v>100</v>
      </c>
      <c r="M342" s="369">
        <f t="shared" si="293"/>
        <v>100</v>
      </c>
      <c r="N342" s="369">
        <f t="shared" si="288"/>
        <v>100</v>
      </c>
      <c r="O342" s="174">
        <v>100</v>
      </c>
      <c r="P342" s="174">
        <v>0</v>
      </c>
      <c r="Q342" s="174">
        <v>0</v>
      </c>
      <c r="R342" s="174">
        <v>0</v>
      </c>
      <c r="S342" s="112"/>
      <c r="T342" s="131" t="s">
        <v>149</v>
      </c>
      <c r="U342" s="5">
        <f t="shared" si="289"/>
        <v>0.55000000000000004</v>
      </c>
      <c r="V342" s="5">
        <f t="shared" si="294"/>
        <v>0.85</v>
      </c>
      <c r="W342" s="5">
        <f t="shared" si="290"/>
        <v>0.9</v>
      </c>
      <c r="X342" s="5">
        <f t="shared" ref="X342:X350" si="295">$Y342*(N342/$O342)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3"/>
        <v>100</v>
      </c>
      <c r="L343" s="369">
        <f t="shared" si="293"/>
        <v>100</v>
      </c>
      <c r="M343" s="369">
        <f t="shared" si="293"/>
        <v>100</v>
      </c>
      <c r="N343" s="369">
        <f t="shared" si="288"/>
        <v>100</v>
      </c>
      <c r="O343" s="174">
        <v>100</v>
      </c>
      <c r="P343" s="174">
        <v>0</v>
      </c>
      <c r="Q343" s="174">
        <v>0</v>
      </c>
      <c r="R343" s="174">
        <v>0</v>
      </c>
      <c r="S343" s="112"/>
      <c r="T343" s="131" t="s">
        <v>150</v>
      </c>
      <c r="U343" s="5">
        <f t="shared" si="289"/>
        <v>0.55000000000000004</v>
      </c>
      <c r="V343" s="5">
        <f t="shared" si="294"/>
        <v>0.85</v>
      </c>
      <c r="W343" s="5">
        <f t="shared" si="290"/>
        <v>0.9</v>
      </c>
      <c r="X343" s="5">
        <f t="shared" si="29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3"/>
        <v>100</v>
      </c>
      <c r="L344" s="369">
        <f t="shared" si="293"/>
        <v>100</v>
      </c>
      <c r="M344" s="369">
        <f t="shared" si="293"/>
        <v>100</v>
      </c>
      <c r="N344" s="369">
        <f t="shared" si="288"/>
        <v>100</v>
      </c>
      <c r="O344" s="174">
        <v>100</v>
      </c>
      <c r="P344" s="174">
        <v>0</v>
      </c>
      <c r="Q344" s="174">
        <v>0</v>
      </c>
      <c r="R344" s="174">
        <v>0</v>
      </c>
      <c r="S344" s="112"/>
      <c r="T344" s="131" t="s">
        <v>151</v>
      </c>
      <c r="U344" s="5">
        <f t="shared" si="289"/>
        <v>0.55000000000000004</v>
      </c>
      <c r="V344" s="5">
        <f t="shared" si="294"/>
        <v>0.85</v>
      </c>
      <c r="W344" s="5">
        <f t="shared" si="290"/>
        <v>0.9</v>
      </c>
      <c r="X344" s="5">
        <f t="shared" si="29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3"/>
        <v>100</v>
      </c>
      <c r="L345" s="369">
        <f t="shared" si="293"/>
        <v>100</v>
      </c>
      <c r="M345" s="369">
        <f t="shared" si="293"/>
        <v>100</v>
      </c>
      <c r="N345" s="369">
        <f t="shared" si="288"/>
        <v>100</v>
      </c>
      <c r="O345" s="174">
        <v>100</v>
      </c>
      <c r="P345" s="174">
        <v>0</v>
      </c>
      <c r="Q345" s="174">
        <v>0</v>
      </c>
      <c r="R345" s="174">
        <v>0</v>
      </c>
      <c r="S345" s="112"/>
      <c r="T345" s="131" t="s">
        <v>152</v>
      </c>
      <c r="U345" s="5">
        <f t="shared" si="289"/>
        <v>0.55000000000000004</v>
      </c>
      <c r="V345" s="5">
        <f t="shared" si="294"/>
        <v>0.85</v>
      </c>
      <c r="W345" s="5">
        <f t="shared" si="290"/>
        <v>0.9</v>
      </c>
      <c r="X345" s="5">
        <f t="shared" si="29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3"/>
        <v>100</v>
      </c>
      <c r="L346" s="369">
        <f t="shared" si="293"/>
        <v>100</v>
      </c>
      <c r="M346" s="369">
        <f t="shared" si="293"/>
        <v>100</v>
      </c>
      <c r="N346" s="369">
        <f t="shared" si="288"/>
        <v>100</v>
      </c>
      <c r="O346" s="174">
        <v>100</v>
      </c>
      <c r="P346" s="174">
        <v>0</v>
      </c>
      <c r="Q346" s="174">
        <v>0</v>
      </c>
      <c r="R346" s="174">
        <v>0</v>
      </c>
      <c r="S346" s="112"/>
      <c r="T346" s="131" t="s">
        <v>153</v>
      </c>
      <c r="U346" s="5">
        <f t="shared" si="289"/>
        <v>0.55000000000000004</v>
      </c>
      <c r="V346" s="5">
        <f t="shared" si="294"/>
        <v>0.85</v>
      </c>
      <c r="W346" s="5">
        <f t="shared" si="290"/>
        <v>0.9</v>
      </c>
      <c r="X346" s="5">
        <f t="shared" si="295"/>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827</v>
      </c>
      <c r="J347" s="131" t="s">
        <v>407</v>
      </c>
      <c r="K347" s="371">
        <v>200</v>
      </c>
      <c r="L347" s="371">
        <v>300</v>
      </c>
      <c r="M347" s="371">
        <v>300</v>
      </c>
      <c r="N347" s="369">
        <f t="shared" si="288"/>
        <v>400</v>
      </c>
      <c r="O347" s="174">
        <v>400</v>
      </c>
      <c r="P347" s="174">
        <v>0</v>
      </c>
      <c r="Q347" s="174">
        <v>0</v>
      </c>
      <c r="R347" s="174">
        <v>0</v>
      </c>
      <c r="S347" s="112"/>
      <c r="T347" s="131" t="s">
        <v>407</v>
      </c>
      <c r="U347" s="5">
        <f t="shared" si="289"/>
        <v>5.2250000000000005</v>
      </c>
      <c r="V347" s="5">
        <f t="shared" si="294"/>
        <v>12.112499999999999</v>
      </c>
      <c r="W347" s="5">
        <f t="shared" si="290"/>
        <v>12.825000000000001</v>
      </c>
      <c r="X347" s="5">
        <f t="shared" si="295"/>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6">$O348</f>
        <v>733</v>
      </c>
      <c r="L348" s="369">
        <f t="shared" si="296"/>
        <v>733</v>
      </c>
      <c r="M348" s="369">
        <f t="shared" si="296"/>
        <v>733</v>
      </c>
      <c r="N348" s="369">
        <f t="shared" si="288"/>
        <v>733</v>
      </c>
      <c r="O348" s="174">
        <v>733</v>
      </c>
      <c r="P348" s="174">
        <v>0</v>
      </c>
      <c r="Q348" s="174">
        <v>0</v>
      </c>
      <c r="R348" s="174">
        <v>0</v>
      </c>
      <c r="S348" s="112"/>
      <c r="T348" s="131" t="s">
        <v>145</v>
      </c>
      <c r="U348" s="5">
        <f t="shared" si="289"/>
        <v>8.8000000000000007</v>
      </c>
      <c r="V348" s="5">
        <f t="shared" si="294"/>
        <v>13.6</v>
      </c>
      <c r="W348" s="5">
        <f t="shared" si="290"/>
        <v>14.4</v>
      </c>
      <c r="X348" s="5">
        <f t="shared" si="295"/>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6"/>
        <v>1071</v>
      </c>
      <c r="L349" s="369">
        <f t="shared" si="296"/>
        <v>1071</v>
      </c>
      <c r="M349" s="369">
        <f t="shared" si="296"/>
        <v>1071</v>
      </c>
      <c r="N349" s="369">
        <f t="shared" si="288"/>
        <v>1071</v>
      </c>
      <c r="O349" s="174">
        <v>1071</v>
      </c>
      <c r="P349" s="174">
        <v>0</v>
      </c>
      <c r="Q349" s="174">
        <v>0</v>
      </c>
      <c r="R349" s="174">
        <v>0</v>
      </c>
      <c r="S349" s="112"/>
      <c r="T349" s="131" t="s">
        <v>146</v>
      </c>
      <c r="U349" s="5">
        <f t="shared" si="289"/>
        <v>22</v>
      </c>
      <c r="V349" s="370">
        <f>0.7*$Y349*(L349/$O349)</f>
        <v>28</v>
      </c>
      <c r="W349" s="5">
        <f t="shared" si="290"/>
        <v>36</v>
      </c>
      <c r="X349" s="5">
        <f t="shared" si="295"/>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6"/>
        <v>1300</v>
      </c>
      <c r="L350" s="369">
        <f t="shared" si="296"/>
        <v>1300</v>
      </c>
      <c r="M350" s="369">
        <f t="shared" si="296"/>
        <v>1300</v>
      </c>
      <c r="N350" s="369">
        <f t="shared" si="288"/>
        <v>1300</v>
      </c>
      <c r="O350" s="174">
        <v>1300</v>
      </c>
      <c r="P350" s="174">
        <v>0</v>
      </c>
      <c r="Q350" s="174">
        <v>0</v>
      </c>
      <c r="R350" s="174">
        <v>0</v>
      </c>
      <c r="S350" s="112"/>
      <c r="T350" s="131" t="s">
        <v>147</v>
      </c>
      <c r="U350" s="5">
        <f t="shared" si="289"/>
        <v>30.250000000000004</v>
      </c>
      <c r="V350" s="5">
        <f t="shared" ref="V350:V358" si="297">0.85*$Y350*(L350/$O350)</f>
        <v>46.75</v>
      </c>
      <c r="W350" s="5">
        <f t="shared" si="290"/>
        <v>49.5</v>
      </c>
      <c r="X350" s="5">
        <f t="shared" si="295"/>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6"/>
        <v>1500</v>
      </c>
      <c r="L351" s="369">
        <f t="shared" si="296"/>
        <v>1500</v>
      </c>
      <c r="M351" s="369">
        <f t="shared" si="296"/>
        <v>1500</v>
      </c>
      <c r="N351" s="369">
        <f t="shared" si="288"/>
        <v>1500</v>
      </c>
      <c r="O351" s="174">
        <v>1500</v>
      </c>
      <c r="P351" s="174">
        <v>0</v>
      </c>
      <c r="Q351" s="174">
        <v>0</v>
      </c>
      <c r="R351" s="174">
        <v>0</v>
      </c>
      <c r="S351" s="112"/>
      <c r="T351" s="131" t="s">
        <v>148</v>
      </c>
      <c r="U351" s="5">
        <f t="shared" si="289"/>
        <v>47.300000000000004</v>
      </c>
      <c r="V351" s="5">
        <f t="shared" si="297"/>
        <v>73.099999999999994</v>
      </c>
      <c r="W351" s="5">
        <f t="shared" si="290"/>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6"/>
        <v>100</v>
      </c>
      <c r="L352" s="369">
        <f t="shared" si="296"/>
        <v>100</v>
      </c>
      <c r="M352" s="369">
        <f t="shared" si="296"/>
        <v>100</v>
      </c>
      <c r="N352" s="369">
        <f t="shared" si="288"/>
        <v>100</v>
      </c>
      <c r="O352" s="174">
        <v>100</v>
      </c>
      <c r="P352" s="174">
        <v>0</v>
      </c>
      <c r="Q352" s="174">
        <v>0</v>
      </c>
      <c r="R352" s="174">
        <v>0</v>
      </c>
      <c r="S352" s="112"/>
      <c r="T352" s="131" t="s">
        <v>149</v>
      </c>
      <c r="U352" s="5">
        <f t="shared" si="289"/>
        <v>0.55000000000000004</v>
      </c>
      <c r="V352" s="5">
        <f t="shared" si="297"/>
        <v>0.85</v>
      </c>
      <c r="W352" s="5">
        <f t="shared" si="290"/>
        <v>0.9</v>
      </c>
      <c r="X352" s="5">
        <f t="shared" ref="X352:X360" si="298">$Y352*(N352/$O352)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6"/>
        <v>100</v>
      </c>
      <c r="L353" s="369">
        <f t="shared" si="296"/>
        <v>100</v>
      </c>
      <c r="M353" s="369">
        <f t="shared" si="296"/>
        <v>100</v>
      </c>
      <c r="N353" s="369">
        <f t="shared" si="288"/>
        <v>100</v>
      </c>
      <c r="O353" s="174">
        <v>100</v>
      </c>
      <c r="P353" s="174">
        <v>0</v>
      </c>
      <c r="Q353" s="174">
        <v>0</v>
      </c>
      <c r="R353" s="174">
        <v>0</v>
      </c>
      <c r="S353" s="112"/>
      <c r="T353" s="131" t="s">
        <v>150</v>
      </c>
      <c r="U353" s="5">
        <f t="shared" si="289"/>
        <v>0.55000000000000004</v>
      </c>
      <c r="V353" s="5">
        <f t="shared" si="297"/>
        <v>0.85</v>
      </c>
      <c r="W353" s="5">
        <f t="shared" si="290"/>
        <v>0.9</v>
      </c>
      <c r="X353" s="5">
        <f t="shared" si="298"/>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6"/>
        <v>100</v>
      </c>
      <c r="L354" s="369">
        <f t="shared" si="296"/>
        <v>100</v>
      </c>
      <c r="M354" s="369">
        <f t="shared" si="296"/>
        <v>100</v>
      </c>
      <c r="N354" s="369">
        <f t="shared" si="288"/>
        <v>100</v>
      </c>
      <c r="O354" s="174">
        <v>100</v>
      </c>
      <c r="P354" s="174">
        <v>0</v>
      </c>
      <c r="Q354" s="174">
        <v>0</v>
      </c>
      <c r="R354" s="174">
        <v>0</v>
      </c>
      <c r="S354" s="112"/>
      <c r="T354" s="131" t="s">
        <v>151</v>
      </c>
      <c r="U354" s="5">
        <f t="shared" si="289"/>
        <v>0.55000000000000004</v>
      </c>
      <c r="V354" s="5">
        <f t="shared" si="297"/>
        <v>0.85</v>
      </c>
      <c r="W354" s="5">
        <f t="shared" si="290"/>
        <v>0.9</v>
      </c>
      <c r="X354" s="5">
        <f t="shared" si="298"/>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6"/>
        <v>100</v>
      </c>
      <c r="L355" s="369">
        <f t="shared" si="296"/>
        <v>100</v>
      </c>
      <c r="M355" s="369">
        <f t="shared" si="296"/>
        <v>100</v>
      </c>
      <c r="N355" s="369">
        <f t="shared" si="288"/>
        <v>100</v>
      </c>
      <c r="O355" s="174">
        <v>100</v>
      </c>
      <c r="P355" s="174">
        <v>0</v>
      </c>
      <c r="Q355" s="174">
        <v>0</v>
      </c>
      <c r="R355" s="174">
        <v>0</v>
      </c>
      <c r="S355" s="112"/>
      <c r="T355" s="131" t="s">
        <v>152</v>
      </c>
      <c r="U355" s="5">
        <f t="shared" si="289"/>
        <v>0.55000000000000004</v>
      </c>
      <c r="V355" s="5">
        <f t="shared" si="297"/>
        <v>0.85</v>
      </c>
      <c r="W355" s="5">
        <f t="shared" si="290"/>
        <v>0.9</v>
      </c>
      <c r="X355" s="5">
        <f t="shared" si="298"/>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6"/>
        <v>100</v>
      </c>
      <c r="L356" s="369">
        <f t="shared" si="296"/>
        <v>100</v>
      </c>
      <c r="M356" s="369">
        <f t="shared" si="296"/>
        <v>100</v>
      </c>
      <c r="N356" s="369">
        <f t="shared" si="288"/>
        <v>100</v>
      </c>
      <c r="O356" s="174">
        <v>100</v>
      </c>
      <c r="P356" s="174">
        <v>0</v>
      </c>
      <c r="Q356" s="174">
        <v>0</v>
      </c>
      <c r="R356" s="174">
        <v>0</v>
      </c>
      <c r="S356" s="112"/>
      <c r="T356" s="131" t="s">
        <v>153</v>
      </c>
      <c r="U356" s="5">
        <f t="shared" si="289"/>
        <v>0.55000000000000004</v>
      </c>
      <c r="V356" s="5">
        <f t="shared" si="297"/>
        <v>0.85</v>
      </c>
      <c r="W356" s="5">
        <f t="shared" si="290"/>
        <v>0.9</v>
      </c>
      <c r="X356" s="5">
        <f t="shared" si="298"/>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828</v>
      </c>
      <c r="J357" s="131" t="s">
        <v>407</v>
      </c>
      <c r="K357" s="371">
        <v>200</v>
      </c>
      <c r="L357" s="371">
        <v>300</v>
      </c>
      <c r="M357" s="371">
        <v>300</v>
      </c>
      <c r="N357" s="369">
        <f t="shared" si="288"/>
        <v>400</v>
      </c>
      <c r="O357" s="174">
        <v>400</v>
      </c>
      <c r="P357" s="174">
        <v>0</v>
      </c>
      <c r="Q357" s="174">
        <v>0</v>
      </c>
      <c r="R357" s="174">
        <v>0</v>
      </c>
      <c r="S357" s="112"/>
      <c r="T357" s="131" t="s">
        <v>407</v>
      </c>
      <c r="U357" s="5">
        <f t="shared" si="289"/>
        <v>5.2250000000000005</v>
      </c>
      <c r="V357" s="5">
        <f t="shared" si="297"/>
        <v>12.112499999999999</v>
      </c>
      <c r="W357" s="5">
        <f t="shared" si="290"/>
        <v>12.825000000000001</v>
      </c>
      <c r="X357" s="5">
        <f t="shared" si="298"/>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9">$O358</f>
        <v>733</v>
      </c>
      <c r="L358" s="369">
        <f t="shared" si="299"/>
        <v>733</v>
      </c>
      <c r="M358" s="369">
        <f t="shared" si="299"/>
        <v>733</v>
      </c>
      <c r="N358" s="369">
        <f t="shared" si="288"/>
        <v>733</v>
      </c>
      <c r="O358" s="174">
        <v>733</v>
      </c>
      <c r="P358" s="174">
        <v>0</v>
      </c>
      <c r="Q358" s="174">
        <v>0</v>
      </c>
      <c r="R358" s="174">
        <v>0</v>
      </c>
      <c r="S358" s="112"/>
      <c r="T358" s="131" t="s">
        <v>145</v>
      </c>
      <c r="U358" s="5">
        <f t="shared" si="289"/>
        <v>8.8000000000000007</v>
      </c>
      <c r="V358" s="5">
        <f t="shared" si="297"/>
        <v>13.6</v>
      </c>
      <c r="W358" s="5">
        <f t="shared" si="290"/>
        <v>14.4</v>
      </c>
      <c r="X358" s="5">
        <f t="shared" si="298"/>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9"/>
        <v>1071</v>
      </c>
      <c r="L359" s="369">
        <f t="shared" si="299"/>
        <v>1071</v>
      </c>
      <c r="M359" s="369">
        <f t="shared" si="299"/>
        <v>1071</v>
      </c>
      <c r="N359" s="369">
        <f t="shared" si="288"/>
        <v>1071</v>
      </c>
      <c r="O359" s="174">
        <v>1071</v>
      </c>
      <c r="P359" s="174">
        <v>0</v>
      </c>
      <c r="Q359" s="174">
        <v>0</v>
      </c>
      <c r="R359" s="174">
        <v>0</v>
      </c>
      <c r="S359" s="112"/>
      <c r="T359" s="131" t="s">
        <v>146</v>
      </c>
      <c r="U359" s="5">
        <f t="shared" si="289"/>
        <v>22</v>
      </c>
      <c r="V359" s="370">
        <f>0.7*$Y359*(L359/$O359)</f>
        <v>28</v>
      </c>
      <c r="W359" s="5">
        <f t="shared" si="290"/>
        <v>36</v>
      </c>
      <c r="X359" s="5">
        <f t="shared" si="298"/>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9"/>
        <v>1300</v>
      </c>
      <c r="L360" s="369">
        <f t="shared" si="299"/>
        <v>1300</v>
      </c>
      <c r="M360" s="369">
        <f t="shared" si="299"/>
        <v>1300</v>
      </c>
      <c r="N360" s="369">
        <f t="shared" si="288"/>
        <v>1300</v>
      </c>
      <c r="O360" s="174">
        <v>1300</v>
      </c>
      <c r="P360" s="174">
        <v>0</v>
      </c>
      <c r="Q360" s="174">
        <v>0</v>
      </c>
      <c r="R360" s="174">
        <v>0</v>
      </c>
      <c r="S360" s="112"/>
      <c r="T360" s="131" t="s">
        <v>147</v>
      </c>
      <c r="U360" s="5">
        <f t="shared" si="289"/>
        <v>30.250000000000004</v>
      </c>
      <c r="V360" s="5">
        <f t="shared" ref="V360:V368" si="300">0.85*$Y360*(L360/$O360)</f>
        <v>46.75</v>
      </c>
      <c r="W360" s="5">
        <f t="shared" si="290"/>
        <v>49.5</v>
      </c>
      <c r="X360" s="5">
        <f t="shared" si="298"/>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9"/>
        <v>1500</v>
      </c>
      <c r="L361" s="369">
        <f t="shared" si="299"/>
        <v>1500</v>
      </c>
      <c r="M361" s="369">
        <f t="shared" si="299"/>
        <v>1500</v>
      </c>
      <c r="N361" s="369">
        <f t="shared" ref="N361:N396" si="301">$O361</f>
        <v>1500</v>
      </c>
      <c r="O361" s="174">
        <v>1500</v>
      </c>
      <c r="P361" s="174">
        <v>0</v>
      </c>
      <c r="Q361" s="174">
        <v>0</v>
      </c>
      <c r="R361" s="174">
        <v>0</v>
      </c>
      <c r="S361" s="112"/>
      <c r="T361" s="131" t="s">
        <v>148</v>
      </c>
      <c r="U361" s="5">
        <f t="shared" ref="U361:U396" si="302">0.55*$Y361*(K361/$O361)</f>
        <v>47.300000000000004</v>
      </c>
      <c r="V361" s="5">
        <f t="shared" si="300"/>
        <v>73.099999999999994</v>
      </c>
      <c r="W361" s="5">
        <f t="shared" ref="W361:W396" si="303">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9"/>
        <v>100</v>
      </c>
      <c r="L362" s="369">
        <f t="shared" si="299"/>
        <v>100</v>
      </c>
      <c r="M362" s="369">
        <f t="shared" si="299"/>
        <v>100</v>
      </c>
      <c r="N362" s="369">
        <f t="shared" si="301"/>
        <v>100</v>
      </c>
      <c r="O362" s="174">
        <v>100</v>
      </c>
      <c r="P362" s="174">
        <v>0</v>
      </c>
      <c r="Q362" s="174">
        <v>0</v>
      </c>
      <c r="R362" s="174">
        <v>0</v>
      </c>
      <c r="S362" s="112"/>
      <c r="T362" s="131" t="s">
        <v>149</v>
      </c>
      <c r="U362" s="5">
        <f t="shared" si="302"/>
        <v>0.55000000000000004</v>
      </c>
      <c r="V362" s="5">
        <f t="shared" si="300"/>
        <v>0.85</v>
      </c>
      <c r="W362" s="5">
        <f t="shared" si="303"/>
        <v>0.9</v>
      </c>
      <c r="X362" s="5">
        <f t="shared" ref="X362:X370" si="304">$Y362*(N362/$O362)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9"/>
        <v>100</v>
      </c>
      <c r="L363" s="369">
        <f t="shared" si="299"/>
        <v>100</v>
      </c>
      <c r="M363" s="369">
        <f t="shared" si="299"/>
        <v>100</v>
      </c>
      <c r="N363" s="369">
        <f t="shared" si="301"/>
        <v>100</v>
      </c>
      <c r="O363" s="174">
        <v>100</v>
      </c>
      <c r="P363" s="174">
        <v>0</v>
      </c>
      <c r="Q363" s="174">
        <v>0</v>
      </c>
      <c r="R363" s="174">
        <v>0</v>
      </c>
      <c r="S363" s="112"/>
      <c r="T363" s="131" t="s">
        <v>150</v>
      </c>
      <c r="U363" s="5">
        <f t="shared" si="302"/>
        <v>0.55000000000000004</v>
      </c>
      <c r="V363" s="5">
        <f t="shared" si="300"/>
        <v>0.85</v>
      </c>
      <c r="W363" s="5">
        <f t="shared" si="303"/>
        <v>0.9</v>
      </c>
      <c r="X363" s="5">
        <f t="shared" si="30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9"/>
        <v>100</v>
      </c>
      <c r="L364" s="369">
        <f t="shared" si="299"/>
        <v>100</v>
      </c>
      <c r="M364" s="369">
        <f t="shared" si="299"/>
        <v>100</v>
      </c>
      <c r="N364" s="369">
        <f t="shared" si="301"/>
        <v>100</v>
      </c>
      <c r="O364" s="174">
        <v>100</v>
      </c>
      <c r="P364" s="174">
        <v>0</v>
      </c>
      <c r="Q364" s="174">
        <v>0</v>
      </c>
      <c r="R364" s="174">
        <v>0</v>
      </c>
      <c r="S364" s="112"/>
      <c r="T364" s="131" t="s">
        <v>151</v>
      </c>
      <c r="U364" s="5">
        <f t="shared" si="302"/>
        <v>0.55000000000000004</v>
      </c>
      <c r="V364" s="5">
        <f t="shared" si="300"/>
        <v>0.85</v>
      </c>
      <c r="W364" s="5">
        <f t="shared" si="303"/>
        <v>0.9</v>
      </c>
      <c r="X364" s="5">
        <f t="shared" si="30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9"/>
        <v>100</v>
      </c>
      <c r="L365" s="369">
        <f t="shared" si="299"/>
        <v>100</v>
      </c>
      <c r="M365" s="369">
        <f t="shared" si="299"/>
        <v>100</v>
      </c>
      <c r="N365" s="369">
        <f t="shared" si="301"/>
        <v>100</v>
      </c>
      <c r="O365" s="174">
        <v>100</v>
      </c>
      <c r="P365" s="174">
        <v>0</v>
      </c>
      <c r="Q365" s="174">
        <v>0</v>
      </c>
      <c r="R365" s="174">
        <v>0</v>
      </c>
      <c r="S365" s="112"/>
      <c r="T365" s="131" t="s">
        <v>152</v>
      </c>
      <c r="U365" s="5">
        <f t="shared" si="302"/>
        <v>0.55000000000000004</v>
      </c>
      <c r="V365" s="5">
        <f t="shared" si="300"/>
        <v>0.85</v>
      </c>
      <c r="W365" s="5">
        <f t="shared" si="303"/>
        <v>0.9</v>
      </c>
      <c r="X365" s="5">
        <f t="shared" si="30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9"/>
        <v>100</v>
      </c>
      <c r="L366" s="369">
        <f t="shared" si="299"/>
        <v>100</v>
      </c>
      <c r="M366" s="369">
        <f t="shared" si="299"/>
        <v>100</v>
      </c>
      <c r="N366" s="369">
        <f t="shared" si="301"/>
        <v>100</v>
      </c>
      <c r="O366" s="174">
        <v>100</v>
      </c>
      <c r="P366" s="174">
        <v>0</v>
      </c>
      <c r="Q366" s="174">
        <v>0</v>
      </c>
      <c r="R366" s="174">
        <v>0</v>
      </c>
      <c r="S366" s="112"/>
      <c r="T366" s="131" t="s">
        <v>153</v>
      </c>
      <c r="U366" s="5">
        <f t="shared" si="302"/>
        <v>0.55000000000000004</v>
      </c>
      <c r="V366" s="5">
        <f t="shared" si="300"/>
        <v>0.85</v>
      </c>
      <c r="W366" s="5">
        <f t="shared" si="303"/>
        <v>0.9</v>
      </c>
      <c r="X366" s="5">
        <f t="shared" si="304"/>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829</v>
      </c>
      <c r="J367" s="131" t="s">
        <v>407</v>
      </c>
      <c r="K367" s="371">
        <v>200</v>
      </c>
      <c r="L367" s="371">
        <v>300</v>
      </c>
      <c r="M367" s="371">
        <v>300</v>
      </c>
      <c r="N367" s="369">
        <f t="shared" si="301"/>
        <v>400</v>
      </c>
      <c r="O367" s="174">
        <v>400</v>
      </c>
      <c r="P367" s="174">
        <v>0</v>
      </c>
      <c r="Q367" s="174">
        <v>0</v>
      </c>
      <c r="R367" s="174">
        <v>0</v>
      </c>
      <c r="S367" s="112"/>
      <c r="T367" s="131" t="s">
        <v>407</v>
      </c>
      <c r="U367" s="5">
        <f t="shared" si="302"/>
        <v>5.2250000000000005</v>
      </c>
      <c r="V367" s="5">
        <f t="shared" si="300"/>
        <v>12.112499999999999</v>
      </c>
      <c r="W367" s="5">
        <f t="shared" si="303"/>
        <v>12.825000000000001</v>
      </c>
      <c r="X367" s="5">
        <f t="shared" si="304"/>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5">$O368</f>
        <v>733</v>
      </c>
      <c r="L368" s="369">
        <f t="shared" si="305"/>
        <v>733</v>
      </c>
      <c r="M368" s="369">
        <f t="shared" si="305"/>
        <v>733</v>
      </c>
      <c r="N368" s="369">
        <f t="shared" si="301"/>
        <v>733</v>
      </c>
      <c r="O368" s="174">
        <v>733</v>
      </c>
      <c r="P368" s="174">
        <v>0</v>
      </c>
      <c r="Q368" s="174">
        <v>0</v>
      </c>
      <c r="R368" s="174">
        <v>0</v>
      </c>
      <c r="S368" s="112"/>
      <c r="T368" s="131" t="s">
        <v>145</v>
      </c>
      <c r="U368" s="5">
        <f t="shared" si="302"/>
        <v>8.8000000000000007</v>
      </c>
      <c r="V368" s="5">
        <f t="shared" si="300"/>
        <v>13.6</v>
      </c>
      <c r="W368" s="5">
        <f t="shared" si="303"/>
        <v>14.4</v>
      </c>
      <c r="X368" s="5">
        <f t="shared" si="304"/>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5"/>
        <v>1071</v>
      </c>
      <c r="L369" s="369">
        <f t="shared" si="305"/>
        <v>1071</v>
      </c>
      <c r="M369" s="369">
        <f t="shared" si="305"/>
        <v>1071</v>
      </c>
      <c r="N369" s="369">
        <f t="shared" si="301"/>
        <v>1071</v>
      </c>
      <c r="O369" s="174">
        <v>1071</v>
      </c>
      <c r="P369" s="174">
        <v>0</v>
      </c>
      <c r="Q369" s="174">
        <v>0</v>
      </c>
      <c r="R369" s="174">
        <v>0</v>
      </c>
      <c r="S369" s="112"/>
      <c r="T369" s="131" t="s">
        <v>146</v>
      </c>
      <c r="U369" s="5">
        <f t="shared" si="302"/>
        <v>22</v>
      </c>
      <c r="V369" s="370">
        <f>0.7*$Y369*(L369/$O369)</f>
        <v>28</v>
      </c>
      <c r="W369" s="5">
        <f t="shared" si="303"/>
        <v>36</v>
      </c>
      <c r="X369" s="5">
        <f t="shared" si="304"/>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5"/>
        <v>1300</v>
      </c>
      <c r="L370" s="369">
        <f t="shared" si="305"/>
        <v>1300</v>
      </c>
      <c r="M370" s="369">
        <f t="shared" si="305"/>
        <v>1300</v>
      </c>
      <c r="N370" s="369">
        <f t="shared" si="301"/>
        <v>1300</v>
      </c>
      <c r="O370" s="174">
        <v>1300</v>
      </c>
      <c r="P370" s="174">
        <v>0</v>
      </c>
      <c r="Q370" s="174">
        <v>0</v>
      </c>
      <c r="R370" s="174">
        <v>0</v>
      </c>
      <c r="S370" s="112"/>
      <c r="T370" s="131" t="s">
        <v>147</v>
      </c>
      <c r="U370" s="5">
        <f t="shared" si="302"/>
        <v>30.250000000000004</v>
      </c>
      <c r="V370" s="5">
        <f t="shared" ref="V370:V378" si="306">0.85*$Y370*(L370/$O370)</f>
        <v>46.75</v>
      </c>
      <c r="W370" s="5">
        <f t="shared" si="303"/>
        <v>49.5</v>
      </c>
      <c r="X370" s="5">
        <f t="shared" si="304"/>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5"/>
        <v>1500</v>
      </c>
      <c r="L371" s="369">
        <f t="shared" si="305"/>
        <v>1500</v>
      </c>
      <c r="M371" s="369">
        <f t="shared" si="305"/>
        <v>1500</v>
      </c>
      <c r="N371" s="369">
        <f t="shared" si="301"/>
        <v>1500</v>
      </c>
      <c r="O371" s="174">
        <v>1500</v>
      </c>
      <c r="P371" s="174">
        <v>0</v>
      </c>
      <c r="Q371" s="174">
        <v>0</v>
      </c>
      <c r="R371" s="174">
        <v>0</v>
      </c>
      <c r="S371" s="112"/>
      <c r="T371" s="131" t="s">
        <v>148</v>
      </c>
      <c r="U371" s="5">
        <f t="shared" si="302"/>
        <v>47.300000000000004</v>
      </c>
      <c r="V371" s="5">
        <f t="shared" si="306"/>
        <v>73.099999999999994</v>
      </c>
      <c r="W371" s="5">
        <f t="shared" si="303"/>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5"/>
        <v>100</v>
      </c>
      <c r="L372" s="369">
        <f t="shared" si="305"/>
        <v>100</v>
      </c>
      <c r="M372" s="369">
        <f t="shared" si="305"/>
        <v>100</v>
      </c>
      <c r="N372" s="369">
        <f t="shared" si="301"/>
        <v>100</v>
      </c>
      <c r="O372" s="174">
        <v>100</v>
      </c>
      <c r="P372" s="174">
        <v>0</v>
      </c>
      <c r="Q372" s="174">
        <v>0</v>
      </c>
      <c r="R372" s="174">
        <v>0</v>
      </c>
      <c r="S372" s="112"/>
      <c r="T372" s="131" t="s">
        <v>149</v>
      </c>
      <c r="U372" s="5">
        <f t="shared" si="302"/>
        <v>0.55000000000000004</v>
      </c>
      <c r="V372" s="5">
        <f t="shared" si="306"/>
        <v>0.85</v>
      </c>
      <c r="W372" s="5">
        <f t="shared" si="303"/>
        <v>0.9</v>
      </c>
      <c r="X372" s="5">
        <f t="shared" ref="X372:X380" si="307">$Y372*(N372/$O372)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5"/>
        <v>100</v>
      </c>
      <c r="L373" s="369">
        <f t="shared" si="305"/>
        <v>100</v>
      </c>
      <c r="M373" s="369">
        <f t="shared" si="305"/>
        <v>100</v>
      </c>
      <c r="N373" s="369">
        <f t="shared" si="301"/>
        <v>100</v>
      </c>
      <c r="O373" s="174">
        <v>100</v>
      </c>
      <c r="P373" s="174">
        <v>0</v>
      </c>
      <c r="Q373" s="174">
        <v>0</v>
      </c>
      <c r="R373" s="174">
        <v>0</v>
      </c>
      <c r="S373" s="112"/>
      <c r="T373" s="131" t="s">
        <v>150</v>
      </c>
      <c r="U373" s="5">
        <f t="shared" si="302"/>
        <v>0.55000000000000004</v>
      </c>
      <c r="V373" s="5">
        <f t="shared" si="306"/>
        <v>0.85</v>
      </c>
      <c r="W373" s="5">
        <f t="shared" si="303"/>
        <v>0.9</v>
      </c>
      <c r="X373" s="5">
        <f t="shared" si="30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5"/>
        <v>100</v>
      </c>
      <c r="L374" s="369">
        <f t="shared" si="305"/>
        <v>100</v>
      </c>
      <c r="M374" s="369">
        <f t="shared" si="305"/>
        <v>100</v>
      </c>
      <c r="N374" s="369">
        <f t="shared" si="301"/>
        <v>100</v>
      </c>
      <c r="O374" s="174">
        <v>100</v>
      </c>
      <c r="P374" s="174">
        <v>0</v>
      </c>
      <c r="Q374" s="174">
        <v>0</v>
      </c>
      <c r="R374" s="174">
        <v>0</v>
      </c>
      <c r="S374" s="112"/>
      <c r="T374" s="131" t="s">
        <v>151</v>
      </c>
      <c r="U374" s="5">
        <f t="shared" si="302"/>
        <v>0.55000000000000004</v>
      </c>
      <c r="V374" s="5">
        <f t="shared" si="306"/>
        <v>0.85</v>
      </c>
      <c r="W374" s="5">
        <f t="shared" si="303"/>
        <v>0.9</v>
      </c>
      <c r="X374" s="5">
        <f t="shared" si="30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5"/>
        <v>100</v>
      </c>
      <c r="L375" s="369">
        <f t="shared" si="305"/>
        <v>100</v>
      </c>
      <c r="M375" s="369">
        <f t="shared" si="305"/>
        <v>100</v>
      </c>
      <c r="N375" s="369">
        <f t="shared" si="301"/>
        <v>100</v>
      </c>
      <c r="O375" s="174">
        <v>100</v>
      </c>
      <c r="P375" s="174">
        <v>0</v>
      </c>
      <c r="Q375" s="174">
        <v>0</v>
      </c>
      <c r="R375" s="174">
        <v>0</v>
      </c>
      <c r="S375" s="112"/>
      <c r="T375" s="131" t="s">
        <v>152</v>
      </c>
      <c r="U375" s="5">
        <f t="shared" si="302"/>
        <v>0.55000000000000004</v>
      </c>
      <c r="V375" s="5">
        <f t="shared" si="306"/>
        <v>0.85</v>
      </c>
      <c r="W375" s="5">
        <f t="shared" si="303"/>
        <v>0.9</v>
      </c>
      <c r="X375" s="5">
        <f t="shared" si="30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5"/>
        <v>100</v>
      </c>
      <c r="L376" s="369">
        <f t="shared" si="305"/>
        <v>100</v>
      </c>
      <c r="M376" s="369">
        <f t="shared" si="305"/>
        <v>100</v>
      </c>
      <c r="N376" s="369">
        <f t="shared" si="301"/>
        <v>100</v>
      </c>
      <c r="O376" s="174">
        <v>100</v>
      </c>
      <c r="P376" s="174">
        <v>0</v>
      </c>
      <c r="Q376" s="174">
        <v>0</v>
      </c>
      <c r="R376" s="174">
        <v>0</v>
      </c>
      <c r="S376" s="112"/>
      <c r="T376" s="131" t="s">
        <v>153</v>
      </c>
      <c r="U376" s="5">
        <f t="shared" si="302"/>
        <v>0.55000000000000004</v>
      </c>
      <c r="V376" s="5">
        <f t="shared" si="306"/>
        <v>0.85</v>
      </c>
      <c r="W376" s="5">
        <f t="shared" si="303"/>
        <v>0.9</v>
      </c>
      <c r="X376" s="5">
        <f t="shared" si="307"/>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830</v>
      </c>
      <c r="J377" s="131" t="s">
        <v>407</v>
      </c>
      <c r="K377" s="371">
        <v>200</v>
      </c>
      <c r="L377" s="371">
        <v>300</v>
      </c>
      <c r="M377" s="371">
        <v>300</v>
      </c>
      <c r="N377" s="369">
        <f t="shared" si="301"/>
        <v>400</v>
      </c>
      <c r="O377" s="174">
        <v>400</v>
      </c>
      <c r="P377" s="174">
        <v>0</v>
      </c>
      <c r="Q377" s="174">
        <v>0</v>
      </c>
      <c r="R377" s="174">
        <v>0</v>
      </c>
      <c r="S377" s="112"/>
      <c r="T377" s="131" t="s">
        <v>407</v>
      </c>
      <c r="U377" s="5">
        <f t="shared" si="302"/>
        <v>5.2250000000000005</v>
      </c>
      <c r="V377" s="5">
        <f t="shared" si="306"/>
        <v>12.112499999999999</v>
      </c>
      <c r="W377" s="5">
        <f t="shared" si="303"/>
        <v>12.825000000000001</v>
      </c>
      <c r="X377" s="5">
        <f t="shared" si="307"/>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8">$O378</f>
        <v>733</v>
      </c>
      <c r="L378" s="369">
        <f t="shared" si="308"/>
        <v>733</v>
      </c>
      <c r="M378" s="369">
        <f t="shared" si="308"/>
        <v>733</v>
      </c>
      <c r="N378" s="369">
        <f t="shared" si="301"/>
        <v>733</v>
      </c>
      <c r="O378" s="174">
        <v>733</v>
      </c>
      <c r="P378" s="174">
        <v>0</v>
      </c>
      <c r="Q378" s="174">
        <v>0</v>
      </c>
      <c r="R378" s="174">
        <v>0</v>
      </c>
      <c r="S378" s="112"/>
      <c r="T378" s="131" t="s">
        <v>145</v>
      </c>
      <c r="U378" s="5">
        <f t="shared" si="302"/>
        <v>8.8000000000000007</v>
      </c>
      <c r="V378" s="5">
        <f t="shared" si="306"/>
        <v>13.6</v>
      </c>
      <c r="W378" s="5">
        <f t="shared" si="303"/>
        <v>14.4</v>
      </c>
      <c r="X378" s="5">
        <f t="shared" si="307"/>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8"/>
        <v>1071</v>
      </c>
      <c r="L379" s="369">
        <f t="shared" si="308"/>
        <v>1071</v>
      </c>
      <c r="M379" s="369">
        <f t="shared" si="308"/>
        <v>1071</v>
      </c>
      <c r="N379" s="369">
        <f t="shared" si="301"/>
        <v>1071</v>
      </c>
      <c r="O379" s="174">
        <v>1071</v>
      </c>
      <c r="P379" s="174">
        <v>0</v>
      </c>
      <c r="Q379" s="174">
        <v>0</v>
      </c>
      <c r="R379" s="174">
        <v>0</v>
      </c>
      <c r="S379" s="112"/>
      <c r="T379" s="131" t="s">
        <v>146</v>
      </c>
      <c r="U379" s="5">
        <f t="shared" si="302"/>
        <v>22</v>
      </c>
      <c r="V379" s="370">
        <f>0.7*$Y379*(L379/$O379)</f>
        <v>28</v>
      </c>
      <c r="W379" s="5">
        <f t="shared" si="303"/>
        <v>36</v>
      </c>
      <c r="X379" s="5">
        <f t="shared" si="307"/>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8"/>
        <v>1300</v>
      </c>
      <c r="L380" s="369">
        <f t="shared" si="308"/>
        <v>1300</v>
      </c>
      <c r="M380" s="369">
        <f t="shared" si="308"/>
        <v>1300</v>
      </c>
      <c r="N380" s="369">
        <f t="shared" si="301"/>
        <v>1300</v>
      </c>
      <c r="O380" s="174">
        <v>1300</v>
      </c>
      <c r="P380" s="174">
        <v>0</v>
      </c>
      <c r="Q380" s="174">
        <v>0</v>
      </c>
      <c r="R380" s="174">
        <v>0</v>
      </c>
      <c r="S380" s="112"/>
      <c r="T380" s="131" t="s">
        <v>147</v>
      </c>
      <c r="U380" s="5">
        <f t="shared" si="302"/>
        <v>30.250000000000004</v>
      </c>
      <c r="V380" s="5">
        <f t="shared" ref="V380:V388" si="309">0.85*$Y380*(L380/$O380)</f>
        <v>46.75</v>
      </c>
      <c r="W380" s="5">
        <f t="shared" si="303"/>
        <v>49.5</v>
      </c>
      <c r="X380" s="5">
        <f t="shared" si="307"/>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8"/>
        <v>1500</v>
      </c>
      <c r="L381" s="369">
        <f t="shared" si="308"/>
        <v>1500</v>
      </c>
      <c r="M381" s="369">
        <f t="shared" si="308"/>
        <v>1500</v>
      </c>
      <c r="N381" s="369">
        <f t="shared" si="301"/>
        <v>1500</v>
      </c>
      <c r="O381" s="174">
        <v>1500</v>
      </c>
      <c r="P381" s="174">
        <v>0</v>
      </c>
      <c r="Q381" s="174">
        <v>0</v>
      </c>
      <c r="R381" s="174">
        <v>0</v>
      </c>
      <c r="S381" s="112"/>
      <c r="T381" s="131" t="s">
        <v>148</v>
      </c>
      <c r="U381" s="5">
        <f t="shared" si="302"/>
        <v>47.300000000000004</v>
      </c>
      <c r="V381" s="5">
        <f t="shared" si="309"/>
        <v>73.099999999999994</v>
      </c>
      <c r="W381" s="5">
        <f t="shared" si="303"/>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8"/>
        <v>100</v>
      </c>
      <c r="L382" s="369">
        <f t="shared" si="308"/>
        <v>100</v>
      </c>
      <c r="M382" s="369">
        <f t="shared" si="308"/>
        <v>100</v>
      </c>
      <c r="N382" s="369">
        <f t="shared" si="301"/>
        <v>100</v>
      </c>
      <c r="O382" s="174">
        <v>100</v>
      </c>
      <c r="P382" s="174">
        <v>0</v>
      </c>
      <c r="Q382" s="174">
        <v>0</v>
      </c>
      <c r="R382" s="174">
        <v>0</v>
      </c>
      <c r="S382" s="112"/>
      <c r="T382" s="131" t="s">
        <v>149</v>
      </c>
      <c r="U382" s="5">
        <f t="shared" si="302"/>
        <v>0.55000000000000004</v>
      </c>
      <c r="V382" s="5">
        <f t="shared" si="309"/>
        <v>0.85</v>
      </c>
      <c r="W382" s="5">
        <f t="shared" si="303"/>
        <v>0.9</v>
      </c>
      <c r="X382" s="5">
        <f t="shared" ref="X382:X390" si="310">$Y382*(N382/$O382)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8"/>
        <v>100</v>
      </c>
      <c r="L383" s="369">
        <f t="shared" si="308"/>
        <v>100</v>
      </c>
      <c r="M383" s="369">
        <f t="shared" si="308"/>
        <v>100</v>
      </c>
      <c r="N383" s="369">
        <f t="shared" si="301"/>
        <v>100</v>
      </c>
      <c r="O383" s="174">
        <v>100</v>
      </c>
      <c r="P383" s="174">
        <v>0</v>
      </c>
      <c r="Q383" s="174">
        <v>0</v>
      </c>
      <c r="R383" s="174">
        <v>0</v>
      </c>
      <c r="S383" s="112"/>
      <c r="T383" s="131" t="s">
        <v>150</v>
      </c>
      <c r="U383" s="5">
        <f t="shared" si="302"/>
        <v>0.55000000000000004</v>
      </c>
      <c r="V383" s="5">
        <f t="shared" si="309"/>
        <v>0.85</v>
      </c>
      <c r="W383" s="5">
        <f t="shared" si="303"/>
        <v>0.9</v>
      </c>
      <c r="X383" s="5">
        <f t="shared" si="310"/>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8"/>
        <v>100</v>
      </c>
      <c r="L384" s="369">
        <f t="shared" si="308"/>
        <v>100</v>
      </c>
      <c r="M384" s="369">
        <f t="shared" si="308"/>
        <v>100</v>
      </c>
      <c r="N384" s="369">
        <f t="shared" si="301"/>
        <v>100</v>
      </c>
      <c r="O384" s="174">
        <v>100</v>
      </c>
      <c r="P384" s="174">
        <v>0</v>
      </c>
      <c r="Q384" s="174">
        <v>0</v>
      </c>
      <c r="R384" s="174">
        <v>0</v>
      </c>
      <c r="S384" s="112"/>
      <c r="T384" s="131" t="s">
        <v>151</v>
      </c>
      <c r="U384" s="5">
        <f t="shared" si="302"/>
        <v>0.55000000000000004</v>
      </c>
      <c r="V384" s="5">
        <f t="shared" si="309"/>
        <v>0.85</v>
      </c>
      <c r="W384" s="5">
        <f t="shared" si="303"/>
        <v>0.9</v>
      </c>
      <c r="X384" s="5">
        <f t="shared" si="310"/>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8"/>
        <v>100</v>
      </c>
      <c r="L385" s="369">
        <f t="shared" si="308"/>
        <v>100</v>
      </c>
      <c r="M385" s="369">
        <f t="shared" si="308"/>
        <v>100</v>
      </c>
      <c r="N385" s="369">
        <f t="shared" si="301"/>
        <v>100</v>
      </c>
      <c r="O385" s="174">
        <v>100</v>
      </c>
      <c r="P385" s="174">
        <v>0</v>
      </c>
      <c r="Q385" s="174">
        <v>0</v>
      </c>
      <c r="R385" s="174">
        <v>0</v>
      </c>
      <c r="S385" s="112"/>
      <c r="T385" s="131" t="s">
        <v>152</v>
      </c>
      <c r="U385" s="5">
        <f t="shared" si="302"/>
        <v>0.55000000000000004</v>
      </c>
      <c r="V385" s="5">
        <f t="shared" si="309"/>
        <v>0.85</v>
      </c>
      <c r="W385" s="5">
        <f t="shared" si="303"/>
        <v>0.9</v>
      </c>
      <c r="X385" s="5">
        <f t="shared" si="310"/>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8"/>
        <v>100</v>
      </c>
      <c r="L386" s="369">
        <f t="shared" si="308"/>
        <v>100</v>
      </c>
      <c r="M386" s="369">
        <f t="shared" si="308"/>
        <v>100</v>
      </c>
      <c r="N386" s="369">
        <f t="shared" si="301"/>
        <v>100</v>
      </c>
      <c r="O386" s="174">
        <v>100</v>
      </c>
      <c r="P386" s="174">
        <v>0</v>
      </c>
      <c r="Q386" s="174">
        <v>0</v>
      </c>
      <c r="R386" s="174">
        <v>0</v>
      </c>
      <c r="S386" s="112"/>
      <c r="T386" s="131" t="s">
        <v>153</v>
      </c>
      <c r="U386" s="5">
        <f t="shared" si="302"/>
        <v>0.55000000000000004</v>
      </c>
      <c r="V386" s="5">
        <f t="shared" si="309"/>
        <v>0.85</v>
      </c>
      <c r="W386" s="5">
        <f t="shared" si="303"/>
        <v>0.9</v>
      </c>
      <c r="X386" s="5">
        <f t="shared" si="310"/>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831</v>
      </c>
      <c r="J387" s="131" t="s">
        <v>407</v>
      </c>
      <c r="K387" s="371">
        <v>200</v>
      </c>
      <c r="L387" s="371">
        <v>300</v>
      </c>
      <c r="M387" s="371">
        <v>300</v>
      </c>
      <c r="N387" s="369">
        <f t="shared" si="301"/>
        <v>400</v>
      </c>
      <c r="O387" s="174">
        <v>400</v>
      </c>
      <c r="P387" s="174">
        <v>0</v>
      </c>
      <c r="Q387" s="174">
        <v>0</v>
      </c>
      <c r="R387" s="174">
        <v>0</v>
      </c>
      <c r="S387" s="112"/>
      <c r="T387" s="131" t="s">
        <v>407</v>
      </c>
      <c r="U387" s="5">
        <f t="shared" si="302"/>
        <v>5.2250000000000005</v>
      </c>
      <c r="V387" s="5">
        <f t="shared" si="309"/>
        <v>12.112499999999999</v>
      </c>
      <c r="W387" s="5">
        <f t="shared" si="303"/>
        <v>12.825000000000001</v>
      </c>
      <c r="X387" s="5">
        <f t="shared" si="310"/>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1">$O388</f>
        <v>733</v>
      </c>
      <c r="L388" s="369">
        <f t="shared" si="311"/>
        <v>733</v>
      </c>
      <c r="M388" s="369">
        <f t="shared" si="311"/>
        <v>733</v>
      </c>
      <c r="N388" s="369">
        <f t="shared" si="301"/>
        <v>733</v>
      </c>
      <c r="O388" s="174">
        <v>733</v>
      </c>
      <c r="P388" s="174">
        <v>0</v>
      </c>
      <c r="Q388" s="174">
        <v>0</v>
      </c>
      <c r="R388" s="174">
        <v>0</v>
      </c>
      <c r="S388" s="112"/>
      <c r="T388" s="131" t="s">
        <v>145</v>
      </c>
      <c r="U388" s="5">
        <f t="shared" si="302"/>
        <v>8.8000000000000007</v>
      </c>
      <c r="V388" s="5">
        <f t="shared" si="309"/>
        <v>13.6</v>
      </c>
      <c r="W388" s="5">
        <f t="shared" si="303"/>
        <v>14.4</v>
      </c>
      <c r="X388" s="5">
        <f t="shared" si="310"/>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1"/>
        <v>1071</v>
      </c>
      <c r="L389" s="369">
        <f t="shared" si="311"/>
        <v>1071</v>
      </c>
      <c r="M389" s="369">
        <f t="shared" si="311"/>
        <v>1071</v>
      </c>
      <c r="N389" s="369">
        <f t="shared" si="301"/>
        <v>1071</v>
      </c>
      <c r="O389" s="174">
        <v>1071</v>
      </c>
      <c r="P389" s="174">
        <v>0</v>
      </c>
      <c r="Q389" s="174">
        <v>0</v>
      </c>
      <c r="R389" s="174">
        <v>0</v>
      </c>
      <c r="S389" s="112"/>
      <c r="T389" s="131" t="s">
        <v>146</v>
      </c>
      <c r="U389" s="5">
        <f t="shared" si="302"/>
        <v>22</v>
      </c>
      <c r="V389" s="370">
        <f>0.7*$Y389*(L389/$O389)</f>
        <v>28</v>
      </c>
      <c r="W389" s="5">
        <f t="shared" si="303"/>
        <v>36</v>
      </c>
      <c r="X389" s="5">
        <f t="shared" si="310"/>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1"/>
        <v>1300</v>
      </c>
      <c r="L390" s="369">
        <f t="shared" si="311"/>
        <v>1300</v>
      </c>
      <c r="M390" s="369">
        <f t="shared" si="311"/>
        <v>1300</v>
      </c>
      <c r="N390" s="369">
        <f t="shared" si="301"/>
        <v>1300</v>
      </c>
      <c r="O390" s="174">
        <v>1300</v>
      </c>
      <c r="P390" s="174">
        <v>0</v>
      </c>
      <c r="Q390" s="174">
        <v>0</v>
      </c>
      <c r="R390" s="174">
        <v>0</v>
      </c>
      <c r="S390" s="112"/>
      <c r="T390" s="131" t="s">
        <v>147</v>
      </c>
      <c r="U390" s="5">
        <f t="shared" si="302"/>
        <v>30.250000000000004</v>
      </c>
      <c r="V390" s="5">
        <f t="shared" ref="V390:V396" si="312">0.85*$Y390*(L390/$O390)</f>
        <v>46.75</v>
      </c>
      <c r="W390" s="5">
        <f t="shared" si="303"/>
        <v>49.5</v>
      </c>
      <c r="X390" s="5">
        <f t="shared" si="310"/>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1"/>
        <v>1500</v>
      </c>
      <c r="L391" s="369">
        <f t="shared" si="311"/>
        <v>1500</v>
      </c>
      <c r="M391" s="369">
        <f t="shared" si="311"/>
        <v>1500</v>
      </c>
      <c r="N391" s="369">
        <f t="shared" si="301"/>
        <v>1500</v>
      </c>
      <c r="O391" s="174">
        <v>1500</v>
      </c>
      <c r="P391" s="174">
        <v>0</v>
      </c>
      <c r="Q391" s="174">
        <v>0</v>
      </c>
      <c r="R391" s="174">
        <v>0</v>
      </c>
      <c r="S391" s="112"/>
      <c r="T391" s="131" t="s">
        <v>148</v>
      </c>
      <c r="U391" s="5">
        <f t="shared" si="302"/>
        <v>47.300000000000004</v>
      </c>
      <c r="V391" s="5">
        <f t="shared" si="312"/>
        <v>73.099999999999994</v>
      </c>
      <c r="W391" s="5">
        <f t="shared" si="303"/>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1"/>
        <v>100</v>
      </c>
      <c r="L392" s="369">
        <f t="shared" si="311"/>
        <v>100</v>
      </c>
      <c r="M392" s="369">
        <f t="shared" si="311"/>
        <v>100</v>
      </c>
      <c r="N392" s="369">
        <f t="shared" si="301"/>
        <v>100</v>
      </c>
      <c r="O392" s="174">
        <v>100</v>
      </c>
      <c r="P392" s="174">
        <v>0</v>
      </c>
      <c r="Q392" s="174">
        <v>0</v>
      </c>
      <c r="R392" s="174">
        <v>0</v>
      </c>
      <c r="S392" s="112"/>
      <c r="T392" s="131" t="s">
        <v>149</v>
      </c>
      <c r="U392" s="5">
        <f t="shared" si="302"/>
        <v>0.55000000000000004</v>
      </c>
      <c r="V392" s="5">
        <f t="shared" si="312"/>
        <v>0.85</v>
      </c>
      <c r="W392" s="5">
        <f t="shared" si="303"/>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1"/>
        <v>100</v>
      </c>
      <c r="L393" s="369">
        <f t="shared" si="311"/>
        <v>100</v>
      </c>
      <c r="M393" s="369">
        <f t="shared" si="311"/>
        <v>100</v>
      </c>
      <c r="N393" s="369">
        <f t="shared" si="301"/>
        <v>100</v>
      </c>
      <c r="O393" s="174">
        <v>100</v>
      </c>
      <c r="P393" s="174">
        <v>0</v>
      </c>
      <c r="Q393" s="174">
        <v>0</v>
      </c>
      <c r="R393" s="174">
        <v>0</v>
      </c>
      <c r="S393" s="112"/>
      <c r="T393" s="131" t="s">
        <v>150</v>
      </c>
      <c r="U393" s="5">
        <f t="shared" si="302"/>
        <v>0.55000000000000004</v>
      </c>
      <c r="V393" s="5">
        <f t="shared" si="312"/>
        <v>0.85</v>
      </c>
      <c r="W393" s="5">
        <f t="shared" si="303"/>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1"/>
        <v>100</v>
      </c>
      <c r="L394" s="369">
        <f t="shared" si="311"/>
        <v>100</v>
      </c>
      <c r="M394" s="369">
        <f t="shared" si="311"/>
        <v>100</v>
      </c>
      <c r="N394" s="369">
        <f t="shared" si="301"/>
        <v>100</v>
      </c>
      <c r="O394" s="174">
        <v>100</v>
      </c>
      <c r="P394" s="174">
        <v>0</v>
      </c>
      <c r="Q394" s="174">
        <v>0</v>
      </c>
      <c r="R394" s="174">
        <v>0</v>
      </c>
      <c r="S394" s="112"/>
      <c r="T394" s="131" t="s">
        <v>151</v>
      </c>
      <c r="U394" s="5">
        <f t="shared" si="302"/>
        <v>0.55000000000000004</v>
      </c>
      <c r="V394" s="5">
        <f t="shared" si="312"/>
        <v>0.85</v>
      </c>
      <c r="W394" s="5">
        <f t="shared" si="303"/>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1"/>
        <v>100</v>
      </c>
      <c r="L395" s="369">
        <f t="shared" si="311"/>
        <v>100</v>
      </c>
      <c r="M395" s="369">
        <f t="shared" si="311"/>
        <v>100</v>
      </c>
      <c r="N395" s="369">
        <f t="shared" si="301"/>
        <v>100</v>
      </c>
      <c r="O395" s="174">
        <v>100</v>
      </c>
      <c r="P395" s="174">
        <v>0</v>
      </c>
      <c r="Q395" s="174">
        <v>0</v>
      </c>
      <c r="R395" s="174">
        <v>0</v>
      </c>
      <c r="S395" s="112"/>
      <c r="T395" s="131" t="s">
        <v>152</v>
      </c>
      <c r="U395" s="5">
        <f t="shared" si="302"/>
        <v>0.55000000000000004</v>
      </c>
      <c r="V395" s="5">
        <f t="shared" si="312"/>
        <v>0.85</v>
      </c>
      <c r="W395" s="5">
        <f t="shared" si="303"/>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1"/>
        <v>100</v>
      </c>
      <c r="L396" s="369">
        <f t="shared" si="311"/>
        <v>100</v>
      </c>
      <c r="M396" s="369">
        <f t="shared" si="311"/>
        <v>100</v>
      </c>
      <c r="N396" s="369">
        <f t="shared" si="301"/>
        <v>100</v>
      </c>
      <c r="O396" s="174">
        <v>100</v>
      </c>
      <c r="P396" s="174">
        <v>0</v>
      </c>
      <c r="Q396" s="174">
        <v>0</v>
      </c>
      <c r="R396" s="174">
        <v>0</v>
      </c>
      <c r="S396" s="112"/>
      <c r="T396" s="131" t="s">
        <v>153</v>
      </c>
      <c r="U396" s="5">
        <f t="shared" si="302"/>
        <v>0.55000000000000004</v>
      </c>
      <c r="V396" s="5">
        <f t="shared" si="312"/>
        <v>0.85</v>
      </c>
      <c r="W396" s="5">
        <f t="shared" si="303"/>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4"/>
      <c r="V407" s="664"/>
      <c r="W407" s="664"/>
      <c r="X407" s="664"/>
      <c r="Y407" s="664"/>
      <c r="Z407" s="106"/>
      <c r="AA407" s="747"/>
      <c r="AB407" s="747"/>
      <c r="AC407" s="747"/>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8"/>
      <c r="P408" s="106"/>
      <c r="Q408" s="106"/>
      <c r="R408" s="106"/>
      <c r="S408" s="106"/>
      <c r="T408" s="106"/>
      <c r="U408" s="664"/>
      <c r="V408" s="664"/>
      <c r="W408" s="664"/>
      <c r="X408" s="664"/>
      <c r="Y408" s="664"/>
      <c r="Z408" s="106"/>
      <c r="AA408" s="747"/>
      <c r="AB408" s="747"/>
      <c r="AC408" s="747"/>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48"/>
      <c r="AB409" s="748"/>
      <c r="AC409" s="748"/>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868</v>
      </c>
      <c r="N410" s="107"/>
      <c r="O410" s="244"/>
      <c r="P410" s="107"/>
      <c r="Q410" s="107"/>
      <c r="R410" s="107"/>
      <c r="S410" s="107"/>
      <c r="T410" s="107"/>
      <c r="U410" s="244"/>
      <c r="V410" s="244"/>
      <c r="W410" s="244"/>
      <c r="X410" s="244"/>
      <c r="Y410" s="244"/>
      <c r="Z410" s="107"/>
      <c r="AA410" s="748"/>
      <c r="AB410" s="748"/>
      <c r="AC410" s="748"/>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48"/>
      <c r="AB411" s="748"/>
      <c r="AC411" s="748"/>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400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400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400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400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400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8"/>
      <c r="O439" s="106"/>
      <c r="P439" s="106"/>
      <c r="Q439" s="106"/>
      <c r="R439" s="106"/>
      <c r="S439" s="106"/>
      <c r="T439" s="106"/>
      <c r="U439" s="106"/>
      <c r="V439" s="106"/>
      <c r="W439" s="664"/>
      <c r="X439" s="664"/>
      <c r="Y439" s="664"/>
      <c r="Z439" s="664"/>
      <c r="AA439" s="747"/>
      <c r="AB439" s="747"/>
      <c r="AC439" s="747"/>
      <c r="AD439" s="66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841</v>
      </c>
      <c r="O440" s="107"/>
      <c r="P440" s="107"/>
      <c r="Q440" s="648"/>
      <c r="R440" s="648"/>
      <c r="S440" s="648"/>
      <c r="T440" s="648"/>
      <c r="U440" s="106"/>
      <c r="V440" s="106"/>
      <c r="W440" s="664"/>
      <c r="X440" s="664"/>
      <c r="Y440" s="664"/>
      <c r="Z440" s="664"/>
      <c r="AA440" s="747"/>
      <c r="AB440" s="747"/>
      <c r="AC440" s="747"/>
      <c r="AD440" s="66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5"/>
      <c r="X441" s="665"/>
      <c r="Y441" s="665"/>
      <c r="Z441" s="665"/>
      <c r="AA441" s="748"/>
      <c r="AB441" s="748"/>
      <c r="AC441" s="748"/>
      <c r="AD441" s="66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3">J122</f>
        <v>typ</v>
      </c>
      <c r="N442" s="244" t="str">
        <f t="shared" si="313"/>
        <v>z0</v>
      </c>
      <c r="O442" s="244" t="str">
        <f t="shared" si="313"/>
        <v>z1</v>
      </c>
      <c r="P442" s="244" t="str">
        <f t="shared" si="313"/>
        <v>z2</v>
      </c>
      <c r="Q442" s="244" t="str">
        <f t="shared" si="313"/>
        <v>z3</v>
      </c>
      <c r="R442" s="244" t="str">
        <f t="shared" si="313"/>
        <v>z4</v>
      </c>
      <c r="S442" s="244" t="str">
        <f t="shared" si="313"/>
        <v>z5</v>
      </c>
      <c r="T442" s="244" t="str">
        <f t="shared" si="313"/>
        <v>z6</v>
      </c>
      <c r="U442" s="244" t="str">
        <f t="shared" ref="U442:V442" si="314">R122</f>
        <v>z7</v>
      </c>
      <c r="V442" s="244" t="str">
        <f t="shared" si="314"/>
        <v>z8</v>
      </c>
      <c r="W442" s="665"/>
      <c r="X442" s="665"/>
      <c r="Y442" s="665"/>
      <c r="Z442" s="665"/>
      <c r="AA442" s="748"/>
      <c r="AB442" s="748"/>
      <c r="AC442" s="748"/>
      <c r="AD442" s="66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5"/>
      <c r="X443" s="665"/>
      <c r="Y443" s="665"/>
      <c r="Z443" s="665"/>
      <c r="AA443" s="748"/>
      <c r="AB443" s="748"/>
      <c r="AC443" s="748"/>
      <c r="AD443" s="66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69">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69">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69">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69">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865</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1"/>
      <c r="P465" s="741"/>
      <c r="Q465" s="741"/>
      <c r="R465" s="106"/>
      <c r="S465" s="648"/>
      <c r="T465" s="106" t="s">
        <v>201</v>
      </c>
      <c r="U465" s="106"/>
      <c r="V465" s="106" t="s">
        <v>200</v>
      </c>
      <c r="W465" s="106"/>
      <c r="X465" s="106"/>
      <c r="Y465" s="106"/>
      <c r="Z465" s="785"/>
      <c r="AA465" s="747"/>
      <c r="AB465" s="747"/>
      <c r="AC465" s="664"/>
      <c r="AD465" s="664"/>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864</v>
      </c>
      <c r="K466" s="92"/>
      <c r="L466" s="106"/>
      <c r="M466" s="106"/>
      <c r="N466" s="106"/>
      <c r="O466" s="741"/>
      <c r="P466" s="741"/>
      <c r="Q466" s="741"/>
      <c r="R466" s="106"/>
      <c r="S466" s="648"/>
      <c r="T466" s="107" t="s">
        <v>202</v>
      </c>
      <c r="U466" s="106"/>
      <c r="V466" s="106" t="s">
        <v>867</v>
      </c>
      <c r="W466" s="106"/>
      <c r="X466" s="107" t="s">
        <v>203</v>
      </c>
      <c r="Y466" s="107"/>
      <c r="Z466" s="786"/>
      <c r="AA466" s="748"/>
      <c r="AB466" s="748"/>
      <c r="AC466" s="767" t="s">
        <v>927</v>
      </c>
      <c r="AD466" s="767"/>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2"/>
      <c r="H467" s="792" t="s">
        <v>844</v>
      </c>
      <c r="I467" s="793" t="s">
        <v>167</v>
      </c>
      <c r="J467" s="793" t="s">
        <v>408</v>
      </c>
      <c r="K467" s="793" t="s">
        <v>59</v>
      </c>
      <c r="L467" s="793" t="s">
        <v>60</v>
      </c>
      <c r="M467" s="793" t="s">
        <v>61</v>
      </c>
      <c r="N467" s="793" t="s">
        <v>62</v>
      </c>
      <c r="O467" s="793" t="s">
        <v>918</v>
      </c>
      <c r="P467" s="793" t="s">
        <v>919</v>
      </c>
      <c r="Q467" s="793" t="s">
        <v>920</v>
      </c>
      <c r="R467" s="792"/>
      <c r="S467" s="792"/>
      <c r="T467" s="792" t="s">
        <v>204</v>
      </c>
      <c r="U467" s="792"/>
      <c r="V467" s="792" t="s">
        <v>866</v>
      </c>
      <c r="W467" s="792"/>
      <c r="X467" s="792"/>
      <c r="Y467" s="792"/>
      <c r="Z467" s="792"/>
      <c r="AA467" s="792"/>
      <c r="AB467" s="792"/>
      <c r="AC467" s="792" t="s">
        <v>844</v>
      </c>
      <c r="AD467" s="792" t="s">
        <v>928</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856</v>
      </c>
      <c r="I468" s="133" t="s">
        <v>409</v>
      </c>
      <c r="J468" s="794">
        <v>0.81</v>
      </c>
      <c r="K468" s="794">
        <v>0.81</v>
      </c>
      <c r="L468" s="794">
        <v>0.81</v>
      </c>
      <c r="M468" s="794">
        <v>0.81</v>
      </c>
      <c r="N468" s="794">
        <v>0.81</v>
      </c>
      <c r="O468" s="794">
        <v>0.81</v>
      </c>
      <c r="P468" s="794">
        <v>0.81</v>
      </c>
      <c r="Q468" s="794">
        <v>0.81</v>
      </c>
      <c r="R468" s="795"/>
      <c r="S468" s="795"/>
      <c r="T468" s="794">
        <v>-0.09</v>
      </c>
      <c r="U468" s="118"/>
      <c r="V468" s="794">
        <v>0</v>
      </c>
      <c r="W468" s="118"/>
      <c r="X468" s="794">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4">
        <v>0.81</v>
      </c>
      <c r="K469" s="794">
        <v>0.81</v>
      </c>
      <c r="L469" s="794">
        <v>0.81</v>
      </c>
      <c r="M469" s="794">
        <v>0.81</v>
      </c>
      <c r="N469" s="794">
        <v>0.81</v>
      </c>
      <c r="O469" s="794">
        <v>0.81</v>
      </c>
      <c r="P469" s="794">
        <v>0.81</v>
      </c>
      <c r="Q469" s="794">
        <v>0.81</v>
      </c>
      <c r="R469" s="795"/>
      <c r="S469" s="795"/>
      <c r="T469" s="794">
        <v>-0.09</v>
      </c>
      <c r="U469" s="118"/>
      <c r="V469" s="794">
        <v>0</v>
      </c>
      <c r="W469" s="118"/>
      <c r="X469" s="794">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4">
        <v>0.81</v>
      </c>
      <c r="K470" s="794">
        <v>0.81</v>
      </c>
      <c r="L470" s="794">
        <v>0.81</v>
      </c>
      <c r="M470" s="794">
        <v>0.81</v>
      </c>
      <c r="N470" s="794">
        <v>0.81</v>
      </c>
      <c r="O470" s="794">
        <v>0.81</v>
      </c>
      <c r="P470" s="794">
        <v>0.81</v>
      </c>
      <c r="Q470" s="794">
        <v>0.81</v>
      </c>
      <c r="R470" s="795"/>
      <c r="S470" s="795"/>
      <c r="T470" s="794">
        <v>-0.09</v>
      </c>
      <c r="U470" s="118"/>
      <c r="V470" s="794">
        <v>0</v>
      </c>
      <c r="W470" s="118"/>
      <c r="X470" s="794">
        <v>0.21</v>
      </c>
      <c r="Y470" s="118"/>
      <c r="Z470" s="118"/>
      <c r="AA470" s="118"/>
      <c r="AB470" s="118"/>
      <c r="AC470" s="118">
        <f t="shared" ref="AC470:AC477" si="315">AC469</f>
        <v>0</v>
      </c>
      <c r="AD470" s="118">
        <f t="shared" ref="AD470:AD477" si="316">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4">
        <v>0.8</v>
      </c>
      <c r="K471" s="794">
        <v>0.8</v>
      </c>
      <c r="L471" s="794">
        <v>0.8</v>
      </c>
      <c r="M471" s="794">
        <v>0.8</v>
      </c>
      <c r="N471" s="794">
        <v>0.8</v>
      </c>
      <c r="O471" s="794">
        <v>0.8</v>
      </c>
      <c r="P471" s="794">
        <v>0.8</v>
      </c>
      <c r="Q471" s="794">
        <v>0.8</v>
      </c>
      <c r="R471" s="795"/>
      <c r="S471" s="795"/>
      <c r="T471" s="794">
        <v>-0.08</v>
      </c>
      <c r="U471" s="118"/>
      <c r="V471" s="794">
        <v>0.05</v>
      </c>
      <c r="W471" s="118"/>
      <c r="X471" s="794">
        <v>0.19</v>
      </c>
      <c r="Y471" s="118"/>
      <c r="Z471" s="118"/>
      <c r="AA471" s="118"/>
      <c r="AB471" s="118"/>
      <c r="AC471" s="118">
        <f t="shared" si="315"/>
        <v>0</v>
      </c>
      <c r="AD471" s="118">
        <f t="shared" si="316"/>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4">
        <v>0.78</v>
      </c>
      <c r="K472" s="794">
        <v>0.78</v>
      </c>
      <c r="L472" s="794">
        <v>0.78</v>
      </c>
      <c r="M472" s="794">
        <v>0.78</v>
      </c>
      <c r="N472" s="794">
        <v>0.78</v>
      </c>
      <c r="O472" s="794">
        <v>0.78</v>
      </c>
      <c r="P472" s="794">
        <v>0.78</v>
      </c>
      <c r="Q472" s="794">
        <v>0.78</v>
      </c>
      <c r="R472" s="795"/>
      <c r="S472" s="795"/>
      <c r="T472" s="794">
        <v>-0.06</v>
      </c>
      <c r="U472" s="118"/>
      <c r="V472" s="794">
        <v>0.1</v>
      </c>
      <c r="W472" s="118"/>
      <c r="X472" s="794">
        <v>0.17</v>
      </c>
      <c r="Y472" s="118"/>
      <c r="Z472" s="118"/>
      <c r="AA472" s="118"/>
      <c r="AB472" s="118"/>
      <c r="AC472" s="118">
        <f t="shared" si="315"/>
        <v>0</v>
      </c>
      <c r="AD472" s="118">
        <f t="shared" si="316"/>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4">
        <v>0.73499999999999999</v>
      </c>
      <c r="K473" s="794">
        <v>0.73499999999999999</v>
      </c>
      <c r="L473" s="794">
        <v>0.73499999999999999</v>
      </c>
      <c r="M473" s="794">
        <v>0.73499999999999999</v>
      </c>
      <c r="N473" s="794">
        <v>0.73499999999999999</v>
      </c>
      <c r="O473" s="794">
        <v>0.73499999999999999</v>
      </c>
      <c r="P473" s="794">
        <v>0.73499999999999999</v>
      </c>
      <c r="Q473" s="794">
        <v>0.73499999999999999</v>
      </c>
      <c r="R473" s="795"/>
      <c r="S473" s="795"/>
      <c r="T473" s="794">
        <v>-0.1</v>
      </c>
      <c r="U473" s="118"/>
      <c r="V473" s="794">
        <v>0</v>
      </c>
      <c r="W473" s="118"/>
      <c r="X473" s="794">
        <v>0.15</v>
      </c>
      <c r="Y473" s="118"/>
      <c r="Z473" s="118"/>
      <c r="AA473" s="118"/>
      <c r="AB473" s="118"/>
      <c r="AC473" s="118">
        <f t="shared" si="315"/>
        <v>0</v>
      </c>
      <c r="AD473" s="118">
        <f t="shared" si="316"/>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4">
        <v>0.71</v>
      </c>
      <c r="K474" s="794">
        <v>0.71</v>
      </c>
      <c r="L474" s="794">
        <v>0.71</v>
      </c>
      <c r="M474" s="794">
        <v>0.71</v>
      </c>
      <c r="N474" s="794">
        <v>0.71</v>
      </c>
      <c r="O474" s="794">
        <v>0.71</v>
      </c>
      <c r="P474" s="794">
        <v>0.71</v>
      </c>
      <c r="Q474" s="794">
        <v>0.71</v>
      </c>
      <c r="R474" s="795"/>
      <c r="S474" s="795"/>
      <c r="T474" s="794">
        <v>-0.1</v>
      </c>
      <c r="U474" s="118"/>
      <c r="V474" s="794">
        <v>0</v>
      </c>
      <c r="W474" s="118"/>
      <c r="X474" s="794">
        <v>0.13</v>
      </c>
      <c r="Y474" s="118"/>
      <c r="Z474" s="118"/>
      <c r="AA474" s="118"/>
      <c r="AB474" s="118"/>
      <c r="AC474" s="118">
        <f t="shared" si="315"/>
        <v>0</v>
      </c>
      <c r="AD474" s="118">
        <f t="shared" si="316"/>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4">
        <v>0.7</v>
      </c>
      <c r="K475" s="794">
        <v>0.7</v>
      </c>
      <c r="L475" s="794">
        <v>0.7</v>
      </c>
      <c r="M475" s="794">
        <v>0.7</v>
      </c>
      <c r="N475" s="794">
        <v>0.7</v>
      </c>
      <c r="O475" s="794">
        <v>0.7</v>
      </c>
      <c r="P475" s="794">
        <v>0.7</v>
      </c>
      <c r="Q475" s="794">
        <v>0.7</v>
      </c>
      <c r="R475" s="795"/>
      <c r="S475" s="795"/>
      <c r="T475" s="794">
        <v>-0.1</v>
      </c>
      <c r="U475" s="118"/>
      <c r="V475" s="794">
        <v>0</v>
      </c>
      <c r="W475" s="118"/>
      <c r="X475" s="794">
        <v>0.13</v>
      </c>
      <c r="Y475" s="118"/>
      <c r="Z475" s="118"/>
      <c r="AA475" s="118"/>
      <c r="AB475" s="118"/>
      <c r="AC475" s="118">
        <f t="shared" si="315"/>
        <v>0</v>
      </c>
      <c r="AD475" s="118">
        <f t="shared" si="316"/>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4">
        <v>0.68</v>
      </c>
      <c r="K476" s="794">
        <v>0.68</v>
      </c>
      <c r="L476" s="794">
        <v>0.68</v>
      </c>
      <c r="M476" s="794">
        <v>0.68</v>
      </c>
      <c r="N476" s="794">
        <v>0.68</v>
      </c>
      <c r="O476" s="794">
        <v>0.68</v>
      </c>
      <c r="P476" s="794">
        <v>0.68</v>
      </c>
      <c r="Q476" s="794">
        <v>0.68</v>
      </c>
      <c r="R476" s="795"/>
      <c r="S476" s="795"/>
      <c r="T476" s="794">
        <v>-0.1</v>
      </c>
      <c r="U476" s="118"/>
      <c r="V476" s="794">
        <v>0</v>
      </c>
      <c r="W476" s="118"/>
      <c r="X476" s="794">
        <v>0.13</v>
      </c>
      <c r="Y476" s="118"/>
      <c r="Z476" s="118"/>
      <c r="AA476" s="118"/>
      <c r="AB476" s="118"/>
      <c r="AC476" s="118">
        <f t="shared" si="315"/>
        <v>0</v>
      </c>
      <c r="AD476" s="118">
        <f t="shared" si="316"/>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4">
        <v>0.65</v>
      </c>
      <c r="K477" s="794">
        <v>0.65</v>
      </c>
      <c r="L477" s="794">
        <v>0.65</v>
      </c>
      <c r="M477" s="794">
        <v>0.65</v>
      </c>
      <c r="N477" s="794">
        <v>0.65</v>
      </c>
      <c r="O477" s="794">
        <v>0.65</v>
      </c>
      <c r="P477" s="794">
        <v>0.65</v>
      </c>
      <c r="Q477" s="794">
        <v>0.65</v>
      </c>
      <c r="R477" s="118"/>
      <c r="S477" s="795"/>
      <c r="T477" s="794">
        <v>-0.1</v>
      </c>
      <c r="U477" s="118"/>
      <c r="V477" s="794">
        <v>0</v>
      </c>
      <c r="W477" s="118"/>
      <c r="X477" s="794">
        <v>0.13</v>
      </c>
      <c r="Y477" s="118"/>
      <c r="Z477" s="118"/>
      <c r="AA477" s="118"/>
      <c r="AB477" s="118"/>
      <c r="AC477" s="118">
        <f t="shared" si="315"/>
        <v>0</v>
      </c>
      <c r="AD477" s="118">
        <f t="shared" si="316"/>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customHeight="1" outlineLevel="2" x14ac:dyDescent="0.25">
      <c r="A478" s="134"/>
      <c r="B478" s="126"/>
      <c r="C478" s="108"/>
      <c r="D478" s="108"/>
      <c r="E478" s="108"/>
      <c r="F478" s="110"/>
      <c r="G478" s="118"/>
      <c r="H478" s="118" t="s">
        <v>422</v>
      </c>
      <c r="I478" s="133" t="s">
        <v>409</v>
      </c>
      <c r="J478" s="794">
        <v>0.81</v>
      </c>
      <c r="K478" s="794">
        <v>0.81</v>
      </c>
      <c r="L478" s="794">
        <v>0.81</v>
      </c>
      <c r="M478" s="794">
        <v>0.81</v>
      </c>
      <c r="N478" s="794">
        <v>0.81</v>
      </c>
      <c r="O478" s="794">
        <v>0.81</v>
      </c>
      <c r="P478" s="794">
        <v>0.81</v>
      </c>
      <c r="Q478" s="794">
        <v>0.81</v>
      </c>
      <c r="R478" s="795"/>
      <c r="S478" s="795"/>
      <c r="T478" s="794">
        <v>-0.13</v>
      </c>
      <c r="U478" s="118"/>
      <c r="V478" s="1046">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customHeight="1" outlineLevel="2"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-0.13</v>
      </c>
      <c r="U479" s="118"/>
      <c r="V479" s="1046">
        <f t="shared" ref="V479:V542" si="317">V469</f>
        <v>0</v>
      </c>
      <c r="W479" s="118"/>
      <c r="X479" s="118"/>
      <c r="Y479" s="118"/>
      <c r="Z479" s="118"/>
      <c r="AA479" s="118"/>
      <c r="AB479" s="118"/>
      <c r="AC479" s="118">
        <f t="shared" ref="AC479:AC542" si="318">AC469+1</f>
        <v>1</v>
      </c>
      <c r="AD479" s="118">
        <f t="shared" ref="AD479:AD542" si="319">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customHeight="1" outlineLevel="2" x14ac:dyDescent="0.25">
      <c r="A480" s="134"/>
      <c r="B480" s="126"/>
      <c r="C480" s="108"/>
      <c r="D480" s="108"/>
      <c r="E480" s="108"/>
      <c r="F480" s="110"/>
      <c r="G480" s="118"/>
      <c r="H480" s="118"/>
      <c r="I480" s="133" t="s">
        <v>411</v>
      </c>
      <c r="J480" s="794">
        <v>0.81</v>
      </c>
      <c r="K480" s="794">
        <v>0.81</v>
      </c>
      <c r="L480" s="794">
        <v>0.81</v>
      </c>
      <c r="M480" s="794">
        <v>0.81</v>
      </c>
      <c r="N480" s="794">
        <v>0.81</v>
      </c>
      <c r="O480" s="794">
        <v>0.81</v>
      </c>
      <c r="P480" s="794">
        <v>0.81</v>
      </c>
      <c r="Q480" s="794">
        <v>0.81</v>
      </c>
      <c r="R480" s="795"/>
      <c r="S480" s="795"/>
      <c r="T480" s="794">
        <v>-0.13</v>
      </c>
      <c r="U480" s="118"/>
      <c r="V480" s="1046">
        <f t="shared" si="317"/>
        <v>0</v>
      </c>
      <c r="W480" s="118"/>
      <c r="X480" s="118"/>
      <c r="Y480" s="118"/>
      <c r="Z480" s="118"/>
      <c r="AA480" s="118"/>
      <c r="AB480" s="118"/>
      <c r="AC480" s="118">
        <f t="shared" si="318"/>
        <v>1</v>
      </c>
      <c r="AD480" s="118">
        <f t="shared" si="319"/>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2" x14ac:dyDescent="0.25">
      <c r="A481" s="134"/>
      <c r="B481" s="126"/>
      <c r="C481" s="108"/>
      <c r="D481" s="108"/>
      <c r="E481" s="108"/>
      <c r="F481" s="110"/>
      <c r="G481" s="118"/>
      <c r="H481" s="118"/>
      <c r="I481" s="133" t="s">
        <v>412</v>
      </c>
      <c r="J481" s="794">
        <v>0.75</v>
      </c>
      <c r="K481" s="794">
        <v>0.78</v>
      </c>
      <c r="L481" s="794">
        <v>0.78</v>
      </c>
      <c r="M481" s="794">
        <v>0.78</v>
      </c>
      <c r="N481" s="794">
        <v>0.78</v>
      </c>
      <c r="O481" s="794">
        <v>0.78</v>
      </c>
      <c r="P481" s="794">
        <v>0.78</v>
      </c>
      <c r="Q481" s="794">
        <v>0.78</v>
      </c>
      <c r="R481" s="795"/>
      <c r="S481" s="795"/>
      <c r="T481" s="794">
        <v>-0.1</v>
      </c>
      <c r="U481" s="118"/>
      <c r="V481" s="1046">
        <f t="shared" si="317"/>
        <v>0.05</v>
      </c>
      <c r="W481" s="118"/>
      <c r="X481" s="118"/>
      <c r="Y481" s="118"/>
      <c r="Z481" s="118"/>
      <c r="AA481" s="118"/>
      <c r="AB481" s="118"/>
      <c r="AC481" s="118">
        <f t="shared" si="318"/>
        <v>1</v>
      </c>
      <c r="AD481" s="118">
        <f t="shared" si="319"/>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2" x14ac:dyDescent="0.25">
      <c r="A482" s="134"/>
      <c r="B482" s="126"/>
      <c r="C482" s="108"/>
      <c r="D482" s="108"/>
      <c r="E482" s="108"/>
      <c r="F482" s="110"/>
      <c r="G482" s="118"/>
      <c r="H482" s="118"/>
      <c r="I482" s="133" t="s">
        <v>413</v>
      </c>
      <c r="J482" s="794">
        <v>0.67</v>
      </c>
      <c r="K482" s="794">
        <v>0.72</v>
      </c>
      <c r="L482" s="794">
        <v>0.72</v>
      </c>
      <c r="M482" s="794">
        <v>0.72</v>
      </c>
      <c r="N482" s="794">
        <v>0.72</v>
      </c>
      <c r="O482" s="794">
        <v>0.72</v>
      </c>
      <c r="P482" s="794">
        <v>0.72</v>
      </c>
      <c r="Q482" s="794">
        <v>0.72</v>
      </c>
      <c r="R482" s="795"/>
      <c r="S482" s="795"/>
      <c r="T482" s="794">
        <v>-0.05</v>
      </c>
      <c r="U482" s="118"/>
      <c r="V482" s="1046">
        <f t="shared" si="317"/>
        <v>0.1</v>
      </c>
      <c r="W482" s="118"/>
      <c r="X482" s="118"/>
      <c r="Y482" s="118"/>
      <c r="Z482" s="118"/>
      <c r="AA482" s="118"/>
      <c r="AB482" s="118"/>
      <c r="AC482" s="118">
        <f t="shared" si="318"/>
        <v>1</v>
      </c>
      <c r="AD482" s="118">
        <f t="shared" si="319"/>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2" x14ac:dyDescent="0.25">
      <c r="A483" s="134"/>
      <c r="B483" s="126"/>
      <c r="C483" s="108"/>
      <c r="D483" s="108"/>
      <c r="E483" s="108"/>
      <c r="F483" s="110"/>
      <c r="G483" s="118"/>
      <c r="H483" s="118"/>
      <c r="I483" s="133" t="s">
        <v>414</v>
      </c>
      <c r="J483" s="794">
        <v>0.73499999999999999</v>
      </c>
      <c r="K483" s="794">
        <v>0.6</v>
      </c>
      <c r="L483" s="794">
        <v>0.6</v>
      </c>
      <c r="M483" s="794">
        <v>0.6</v>
      </c>
      <c r="N483" s="794">
        <v>0.6</v>
      </c>
      <c r="O483" s="794">
        <v>0.6</v>
      </c>
      <c r="P483" s="794">
        <v>0.6</v>
      </c>
      <c r="Q483" s="794">
        <v>0.6</v>
      </c>
      <c r="R483" s="795"/>
      <c r="S483" s="795"/>
      <c r="T483" s="794">
        <v>-0.17</v>
      </c>
      <c r="U483" s="118"/>
      <c r="V483" s="1046">
        <f t="shared" si="317"/>
        <v>0</v>
      </c>
      <c r="W483" s="118"/>
      <c r="X483" s="118"/>
      <c r="Y483" s="118"/>
      <c r="Z483" s="118"/>
      <c r="AA483" s="118"/>
      <c r="AB483" s="118"/>
      <c r="AC483" s="118">
        <f t="shared" si="318"/>
        <v>1</v>
      </c>
      <c r="AD483" s="118">
        <f t="shared" si="319"/>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2" x14ac:dyDescent="0.25">
      <c r="A484" s="134"/>
      <c r="B484" s="126"/>
      <c r="C484" s="108"/>
      <c r="D484" s="108"/>
      <c r="E484" s="108"/>
      <c r="F484" s="110"/>
      <c r="G484" s="118"/>
      <c r="H484" s="118"/>
      <c r="I484" s="133" t="s">
        <v>415</v>
      </c>
      <c r="J484" s="794">
        <v>0.71</v>
      </c>
      <c r="K484" s="794">
        <v>0.71</v>
      </c>
      <c r="L484" s="794">
        <v>0.71</v>
      </c>
      <c r="M484" s="794">
        <v>0.71</v>
      </c>
      <c r="N484" s="794">
        <v>0.71</v>
      </c>
      <c r="O484" s="794">
        <v>0.71</v>
      </c>
      <c r="P484" s="794">
        <v>0.71</v>
      </c>
      <c r="Q484" s="794">
        <v>0.71</v>
      </c>
      <c r="R484" s="795"/>
      <c r="S484" s="795"/>
      <c r="T484" s="794">
        <v>-0.17</v>
      </c>
      <c r="U484" s="118"/>
      <c r="V484" s="1046">
        <f t="shared" si="317"/>
        <v>0</v>
      </c>
      <c r="W484" s="118"/>
      <c r="X484" s="118"/>
      <c r="Y484" s="118"/>
      <c r="Z484" s="118"/>
      <c r="AA484" s="118"/>
      <c r="AB484" s="118"/>
      <c r="AC484" s="118">
        <f t="shared" si="318"/>
        <v>1</v>
      </c>
      <c r="AD484" s="118">
        <f t="shared" si="319"/>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2" x14ac:dyDescent="0.25">
      <c r="A485" s="134"/>
      <c r="B485" s="126"/>
      <c r="C485" s="108"/>
      <c r="D485" s="108"/>
      <c r="E485" s="108"/>
      <c r="F485" s="110"/>
      <c r="G485" s="118"/>
      <c r="H485" s="118"/>
      <c r="I485" s="133" t="s">
        <v>416</v>
      </c>
      <c r="J485" s="794">
        <v>0.7</v>
      </c>
      <c r="K485" s="794">
        <v>0.75</v>
      </c>
      <c r="L485" s="794">
        <v>0.75</v>
      </c>
      <c r="M485" s="794">
        <v>0.75</v>
      </c>
      <c r="N485" s="794">
        <v>0.75</v>
      </c>
      <c r="O485" s="794">
        <v>0.75</v>
      </c>
      <c r="P485" s="794">
        <v>0.75</v>
      </c>
      <c r="Q485" s="794">
        <v>0.75</v>
      </c>
      <c r="R485" s="795"/>
      <c r="S485" s="795"/>
      <c r="T485" s="794">
        <v>-0.17</v>
      </c>
      <c r="U485" s="118"/>
      <c r="V485" s="1046">
        <f t="shared" si="317"/>
        <v>0</v>
      </c>
      <c r="W485" s="118"/>
      <c r="X485" s="118"/>
      <c r="Y485" s="118"/>
      <c r="Z485" s="118"/>
      <c r="AA485" s="118"/>
      <c r="AB485" s="118"/>
      <c r="AC485" s="118">
        <f t="shared" si="318"/>
        <v>1</v>
      </c>
      <c r="AD485" s="118">
        <f t="shared" si="319"/>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2" x14ac:dyDescent="0.25">
      <c r="A486" s="134"/>
      <c r="B486" s="126"/>
      <c r="C486" s="108"/>
      <c r="D486" s="108"/>
      <c r="E486" s="108"/>
      <c r="F486" s="110"/>
      <c r="G486" s="118"/>
      <c r="H486" s="118"/>
      <c r="I486" s="133" t="s">
        <v>417</v>
      </c>
      <c r="J486" s="794">
        <v>0.74</v>
      </c>
      <c r="K486" s="794">
        <v>0.75</v>
      </c>
      <c r="L486" s="794">
        <v>0.75</v>
      </c>
      <c r="M486" s="794">
        <v>0.75</v>
      </c>
      <c r="N486" s="794">
        <v>0.75</v>
      </c>
      <c r="O486" s="794">
        <v>0.75</v>
      </c>
      <c r="P486" s="794">
        <v>0.75</v>
      </c>
      <c r="Q486" s="794">
        <v>0.75</v>
      </c>
      <c r="R486" s="795"/>
      <c r="S486" s="795"/>
      <c r="T486" s="794">
        <v>-0.17</v>
      </c>
      <c r="U486" s="118"/>
      <c r="V486" s="1046">
        <f t="shared" si="317"/>
        <v>0</v>
      </c>
      <c r="W486" s="118"/>
      <c r="X486" s="118"/>
      <c r="Y486" s="118"/>
      <c r="Z486" s="118"/>
      <c r="AA486" s="118"/>
      <c r="AB486" s="118"/>
      <c r="AC486" s="118">
        <f t="shared" si="318"/>
        <v>1</v>
      </c>
      <c r="AD486" s="118">
        <f t="shared" si="319"/>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2" x14ac:dyDescent="0.25">
      <c r="A487" s="134"/>
      <c r="B487" s="126"/>
      <c r="C487" s="108"/>
      <c r="D487" s="108"/>
      <c r="E487" s="108"/>
      <c r="F487" s="110"/>
      <c r="G487" s="118"/>
      <c r="H487" s="118"/>
      <c r="I487" s="133" t="s">
        <v>418</v>
      </c>
      <c r="J487" s="794">
        <v>0.75</v>
      </c>
      <c r="K487" s="794">
        <v>0.75</v>
      </c>
      <c r="L487" s="794">
        <v>0.75</v>
      </c>
      <c r="M487" s="794">
        <v>0.75</v>
      </c>
      <c r="N487" s="794">
        <v>0.75</v>
      </c>
      <c r="O487" s="794">
        <v>0.75</v>
      </c>
      <c r="P487" s="794">
        <v>0.75</v>
      </c>
      <c r="Q487" s="794">
        <v>0.75</v>
      </c>
      <c r="R487" s="118"/>
      <c r="S487" s="795"/>
      <c r="T487" s="794">
        <v>-0.2</v>
      </c>
      <c r="U487" s="118"/>
      <c r="V487" s="1046">
        <f t="shared" si="317"/>
        <v>0</v>
      </c>
      <c r="W487" s="118"/>
      <c r="X487" s="118"/>
      <c r="Y487" s="118"/>
      <c r="Z487" s="118"/>
      <c r="AA487" s="118"/>
      <c r="AB487" s="118"/>
      <c r="AC487" s="118">
        <f t="shared" si="318"/>
        <v>1</v>
      </c>
      <c r="AD487" s="118">
        <f t="shared" si="319"/>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2" x14ac:dyDescent="0.25">
      <c r="A488" s="134"/>
      <c r="B488" s="126"/>
      <c r="C488" s="108"/>
      <c r="D488" s="108"/>
      <c r="E488" s="108"/>
      <c r="F488" s="110"/>
      <c r="G488" s="118"/>
      <c r="H488" s="118" t="s">
        <v>824</v>
      </c>
      <c r="I488" s="133" t="s">
        <v>409</v>
      </c>
      <c r="J488" s="794">
        <v>0.81</v>
      </c>
      <c r="K488" s="794">
        <v>0.81</v>
      </c>
      <c r="L488" s="794">
        <v>0.81</v>
      </c>
      <c r="M488" s="794">
        <v>0.81</v>
      </c>
      <c r="N488" s="794">
        <v>0.81</v>
      </c>
      <c r="O488" s="794">
        <v>0.81</v>
      </c>
      <c r="P488" s="794">
        <v>0.81</v>
      </c>
      <c r="Q488" s="794">
        <v>0.81</v>
      </c>
      <c r="R488" s="795"/>
      <c r="S488" s="795"/>
      <c r="T488" s="794">
        <v>-0.13</v>
      </c>
      <c r="U488" s="118"/>
      <c r="V488" s="1046">
        <f t="shared" si="317"/>
        <v>0</v>
      </c>
      <c r="W488" s="118"/>
      <c r="X488" s="118"/>
      <c r="Y488" s="118"/>
      <c r="Z488" s="118"/>
      <c r="AA488" s="118"/>
      <c r="AB488" s="118"/>
      <c r="AC488" s="118">
        <f t="shared" si="318"/>
        <v>2</v>
      </c>
      <c r="AD488" s="118">
        <f t="shared" si="319"/>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6">
        <f t="shared" si="317"/>
        <v>0</v>
      </c>
      <c r="W489" s="118"/>
      <c r="X489" s="118"/>
      <c r="Y489" s="118"/>
      <c r="Z489" s="118"/>
      <c r="AA489" s="118"/>
      <c r="AB489" s="118"/>
      <c r="AC489" s="118">
        <f t="shared" si="318"/>
        <v>2</v>
      </c>
      <c r="AD489" s="118">
        <f t="shared" si="319"/>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2" x14ac:dyDescent="0.25">
      <c r="A490" s="134"/>
      <c r="B490" s="126"/>
      <c r="C490" s="108"/>
      <c r="D490" s="108"/>
      <c r="E490" s="108"/>
      <c r="F490" s="110"/>
      <c r="G490" s="118"/>
      <c r="H490" s="118"/>
      <c r="I490" s="133" t="s">
        <v>411</v>
      </c>
      <c r="J490" s="794">
        <v>0.81</v>
      </c>
      <c r="K490" s="794">
        <v>0.81</v>
      </c>
      <c r="L490" s="794">
        <v>0.81</v>
      </c>
      <c r="M490" s="794">
        <v>0.81</v>
      </c>
      <c r="N490" s="794">
        <v>0.81</v>
      </c>
      <c r="O490" s="794">
        <v>0.81</v>
      </c>
      <c r="P490" s="794">
        <v>0.81</v>
      </c>
      <c r="Q490" s="794">
        <v>0.81</v>
      </c>
      <c r="R490" s="795"/>
      <c r="S490" s="795"/>
      <c r="T490" s="794">
        <v>-0.13</v>
      </c>
      <c r="U490" s="118"/>
      <c r="V490" s="1046">
        <f t="shared" si="317"/>
        <v>0</v>
      </c>
      <c r="W490" s="118"/>
      <c r="X490" s="118"/>
      <c r="Y490" s="118"/>
      <c r="Z490" s="118"/>
      <c r="AA490" s="118"/>
      <c r="AB490" s="118"/>
      <c r="AC490" s="118">
        <f t="shared" si="318"/>
        <v>2</v>
      </c>
      <c r="AD490" s="118">
        <f t="shared" si="319"/>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2" x14ac:dyDescent="0.25">
      <c r="A491" s="134"/>
      <c r="B491" s="126"/>
      <c r="C491" s="108"/>
      <c r="D491" s="108"/>
      <c r="E491" s="108"/>
      <c r="F491" s="110"/>
      <c r="G491" s="118"/>
      <c r="H491" s="118"/>
      <c r="I491" s="133" t="s">
        <v>412</v>
      </c>
      <c r="J491" s="794">
        <v>0.75</v>
      </c>
      <c r="K491" s="794">
        <v>0.78</v>
      </c>
      <c r="L491" s="794">
        <v>0.78</v>
      </c>
      <c r="M491" s="794">
        <v>0.78</v>
      </c>
      <c r="N491" s="794">
        <v>0.78</v>
      </c>
      <c r="O491" s="794">
        <v>0.78</v>
      </c>
      <c r="P491" s="794">
        <v>0.78</v>
      </c>
      <c r="Q491" s="794">
        <v>0.78</v>
      </c>
      <c r="R491" s="795"/>
      <c r="S491" s="795"/>
      <c r="T491" s="794">
        <v>-0.1</v>
      </c>
      <c r="U491" s="118"/>
      <c r="V491" s="1046">
        <f t="shared" si="317"/>
        <v>0.05</v>
      </c>
      <c r="W491" s="118"/>
      <c r="X491" s="118"/>
      <c r="Y491" s="118"/>
      <c r="Z491" s="118"/>
      <c r="AA491" s="118"/>
      <c r="AB491" s="118"/>
      <c r="AC491" s="118">
        <f t="shared" si="318"/>
        <v>2</v>
      </c>
      <c r="AD491" s="118">
        <f t="shared" si="319"/>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2" x14ac:dyDescent="0.25">
      <c r="A492" s="134"/>
      <c r="B492" s="126"/>
      <c r="C492" s="108"/>
      <c r="D492" s="108"/>
      <c r="E492" s="108"/>
      <c r="F492" s="110"/>
      <c r="G492" s="118"/>
      <c r="H492" s="118"/>
      <c r="I492" s="133" t="s">
        <v>413</v>
      </c>
      <c r="J492" s="794">
        <v>0.67</v>
      </c>
      <c r="K492" s="794">
        <v>0.72</v>
      </c>
      <c r="L492" s="794">
        <v>0.72</v>
      </c>
      <c r="M492" s="794">
        <v>0.72</v>
      </c>
      <c r="N492" s="794">
        <v>0.72</v>
      </c>
      <c r="O492" s="794">
        <v>0.72</v>
      </c>
      <c r="P492" s="794">
        <v>0.72</v>
      </c>
      <c r="Q492" s="794">
        <v>0.72</v>
      </c>
      <c r="R492" s="795"/>
      <c r="S492" s="795"/>
      <c r="T492" s="794">
        <v>-0.05</v>
      </c>
      <c r="U492" s="118"/>
      <c r="V492" s="1046">
        <f t="shared" si="317"/>
        <v>0.1</v>
      </c>
      <c r="W492" s="118"/>
      <c r="X492" s="118"/>
      <c r="Y492" s="118"/>
      <c r="Z492" s="118"/>
      <c r="AA492" s="118"/>
      <c r="AB492" s="118"/>
      <c r="AC492" s="118">
        <f t="shared" si="318"/>
        <v>2</v>
      </c>
      <c r="AD492" s="118">
        <f t="shared" si="319"/>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2" x14ac:dyDescent="0.25">
      <c r="A493" s="134"/>
      <c r="B493" s="126"/>
      <c r="C493" s="108"/>
      <c r="D493" s="108"/>
      <c r="E493" s="108"/>
      <c r="F493" s="110"/>
      <c r="G493" s="118"/>
      <c r="H493" s="118"/>
      <c r="I493" s="133" t="s">
        <v>414</v>
      </c>
      <c r="J493" s="794">
        <v>0.73499999999999999</v>
      </c>
      <c r="K493" s="794">
        <v>0.6</v>
      </c>
      <c r="L493" s="794">
        <v>0.6</v>
      </c>
      <c r="M493" s="794">
        <v>0.6</v>
      </c>
      <c r="N493" s="794">
        <v>0.6</v>
      </c>
      <c r="O493" s="794">
        <v>0.6</v>
      </c>
      <c r="P493" s="794">
        <v>0.6</v>
      </c>
      <c r="Q493" s="794">
        <v>0.6</v>
      </c>
      <c r="R493" s="795"/>
      <c r="S493" s="795"/>
      <c r="T493" s="794">
        <v>-0.17</v>
      </c>
      <c r="U493" s="118"/>
      <c r="V493" s="1046">
        <f t="shared" si="317"/>
        <v>0</v>
      </c>
      <c r="W493" s="118"/>
      <c r="X493" s="118"/>
      <c r="Y493" s="118"/>
      <c r="Z493" s="118"/>
      <c r="AA493" s="118"/>
      <c r="AB493" s="118"/>
      <c r="AC493" s="118">
        <f t="shared" si="318"/>
        <v>2</v>
      </c>
      <c r="AD493" s="118">
        <f t="shared" si="319"/>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2" x14ac:dyDescent="0.25">
      <c r="A494" s="134"/>
      <c r="B494" s="126"/>
      <c r="C494" s="108"/>
      <c r="D494" s="108"/>
      <c r="E494" s="108"/>
      <c r="F494" s="110"/>
      <c r="G494" s="118"/>
      <c r="H494" s="118"/>
      <c r="I494" s="133" t="s">
        <v>415</v>
      </c>
      <c r="J494" s="794">
        <v>0.71</v>
      </c>
      <c r="K494" s="794">
        <v>0.71</v>
      </c>
      <c r="L494" s="794">
        <v>0.71</v>
      </c>
      <c r="M494" s="794">
        <v>0.71</v>
      </c>
      <c r="N494" s="794">
        <v>0.71</v>
      </c>
      <c r="O494" s="794">
        <v>0.71</v>
      </c>
      <c r="P494" s="794">
        <v>0.71</v>
      </c>
      <c r="Q494" s="794">
        <v>0.71</v>
      </c>
      <c r="R494" s="795"/>
      <c r="S494" s="795"/>
      <c r="T494" s="794">
        <v>-0.17</v>
      </c>
      <c r="U494" s="118"/>
      <c r="V494" s="1046">
        <f t="shared" si="317"/>
        <v>0</v>
      </c>
      <c r="W494" s="118"/>
      <c r="X494" s="118"/>
      <c r="Y494" s="118"/>
      <c r="Z494" s="118"/>
      <c r="AA494" s="118"/>
      <c r="AB494" s="118"/>
      <c r="AC494" s="118">
        <f t="shared" si="318"/>
        <v>2</v>
      </c>
      <c r="AD494" s="118">
        <f t="shared" si="319"/>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2" x14ac:dyDescent="0.25">
      <c r="A495" s="134"/>
      <c r="B495" s="126"/>
      <c r="C495" s="108"/>
      <c r="D495" s="108"/>
      <c r="E495" s="108"/>
      <c r="F495" s="110"/>
      <c r="G495" s="118"/>
      <c r="H495" s="118"/>
      <c r="I495" s="133" t="s">
        <v>416</v>
      </c>
      <c r="J495" s="794">
        <v>0.7</v>
      </c>
      <c r="K495" s="794">
        <v>0.75</v>
      </c>
      <c r="L495" s="794">
        <v>0.75</v>
      </c>
      <c r="M495" s="794">
        <v>0.75</v>
      </c>
      <c r="N495" s="794">
        <v>0.75</v>
      </c>
      <c r="O495" s="794">
        <v>0.75</v>
      </c>
      <c r="P495" s="794">
        <v>0.75</v>
      </c>
      <c r="Q495" s="794">
        <v>0.75</v>
      </c>
      <c r="R495" s="795"/>
      <c r="S495" s="795"/>
      <c r="T495" s="794">
        <v>-0.17</v>
      </c>
      <c r="U495" s="118"/>
      <c r="V495" s="1046">
        <f t="shared" si="317"/>
        <v>0</v>
      </c>
      <c r="W495" s="118"/>
      <c r="X495" s="118"/>
      <c r="Y495" s="118"/>
      <c r="Z495" s="118"/>
      <c r="AA495" s="118"/>
      <c r="AB495" s="118"/>
      <c r="AC495" s="118">
        <f t="shared" si="318"/>
        <v>2</v>
      </c>
      <c r="AD495" s="118">
        <f t="shared" si="319"/>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2" x14ac:dyDescent="0.25">
      <c r="A496" s="134"/>
      <c r="B496" s="126"/>
      <c r="C496" s="108"/>
      <c r="D496" s="108"/>
      <c r="E496" s="108"/>
      <c r="F496" s="110"/>
      <c r="G496" s="118"/>
      <c r="H496" s="118"/>
      <c r="I496" s="133" t="s">
        <v>417</v>
      </c>
      <c r="J496" s="794">
        <v>0.74</v>
      </c>
      <c r="K496" s="794">
        <v>0.75</v>
      </c>
      <c r="L496" s="794">
        <v>0.75</v>
      </c>
      <c r="M496" s="794">
        <v>0.75</v>
      </c>
      <c r="N496" s="794">
        <v>0.75</v>
      </c>
      <c r="O496" s="794">
        <v>0.75</v>
      </c>
      <c r="P496" s="794">
        <v>0.75</v>
      </c>
      <c r="Q496" s="794">
        <v>0.75</v>
      </c>
      <c r="R496" s="795"/>
      <c r="S496" s="795"/>
      <c r="T496" s="794">
        <v>-0.17</v>
      </c>
      <c r="U496" s="118"/>
      <c r="V496" s="1046">
        <f t="shared" si="317"/>
        <v>0</v>
      </c>
      <c r="W496" s="118"/>
      <c r="X496" s="118"/>
      <c r="Y496" s="118"/>
      <c r="Z496" s="118"/>
      <c r="AA496" s="118"/>
      <c r="AB496" s="118"/>
      <c r="AC496" s="118">
        <f t="shared" si="318"/>
        <v>2</v>
      </c>
      <c r="AD496" s="118">
        <f t="shared" si="319"/>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2" x14ac:dyDescent="0.25">
      <c r="A497" s="134"/>
      <c r="B497" s="126"/>
      <c r="C497" s="108"/>
      <c r="D497" s="108"/>
      <c r="E497" s="108"/>
      <c r="F497" s="110"/>
      <c r="G497" s="118"/>
      <c r="H497" s="118"/>
      <c r="I497" s="133" t="s">
        <v>418</v>
      </c>
      <c r="J497" s="794">
        <v>0.75</v>
      </c>
      <c r="K497" s="794">
        <v>0.75</v>
      </c>
      <c r="L497" s="794">
        <v>0.75</v>
      </c>
      <c r="M497" s="794">
        <v>0.75</v>
      </c>
      <c r="N497" s="794">
        <v>0.75</v>
      </c>
      <c r="O497" s="794">
        <v>0.75</v>
      </c>
      <c r="P497" s="794">
        <v>0.75</v>
      </c>
      <c r="Q497" s="794">
        <v>0.75</v>
      </c>
      <c r="R497" s="118"/>
      <c r="S497" s="795"/>
      <c r="T497" s="794">
        <v>-0.2</v>
      </c>
      <c r="U497" s="118"/>
      <c r="V497" s="1046">
        <f t="shared" si="317"/>
        <v>0</v>
      </c>
      <c r="W497" s="118"/>
      <c r="X497" s="118"/>
      <c r="Y497" s="118"/>
      <c r="Z497" s="118"/>
      <c r="AA497" s="118"/>
      <c r="AB497" s="118"/>
      <c r="AC497" s="118">
        <f t="shared" si="318"/>
        <v>2</v>
      </c>
      <c r="AD497" s="118">
        <f t="shared" si="319"/>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customHeight="1" outlineLevel="2" x14ac:dyDescent="0.25">
      <c r="A498" s="134"/>
      <c r="B498" s="126"/>
      <c r="C498" s="108"/>
      <c r="D498" s="108"/>
      <c r="E498" s="108"/>
      <c r="F498" s="110"/>
      <c r="G498" s="118"/>
      <c r="H498" s="118" t="s">
        <v>825</v>
      </c>
      <c r="I498" s="133" t="s">
        <v>409</v>
      </c>
      <c r="J498" s="794">
        <v>0.81</v>
      </c>
      <c r="K498" s="794">
        <v>0.81</v>
      </c>
      <c r="L498" s="794">
        <v>0.81</v>
      </c>
      <c r="M498" s="794">
        <v>0.81</v>
      </c>
      <c r="N498" s="794">
        <v>0.81</v>
      </c>
      <c r="O498" s="794">
        <v>0.81</v>
      </c>
      <c r="P498" s="794">
        <v>0.81</v>
      </c>
      <c r="Q498" s="794">
        <v>0.81</v>
      </c>
      <c r="R498" s="795"/>
      <c r="S498" s="795"/>
      <c r="T498" s="794">
        <v>-0.13</v>
      </c>
      <c r="U498" s="118"/>
      <c r="V498" s="1046">
        <f t="shared" si="317"/>
        <v>0</v>
      </c>
      <c r="W498" s="118"/>
      <c r="X498" s="118"/>
      <c r="Y498" s="118"/>
      <c r="Z498" s="118"/>
      <c r="AA498" s="118"/>
      <c r="AB498" s="118"/>
      <c r="AC498" s="118">
        <f t="shared" si="318"/>
        <v>3</v>
      </c>
      <c r="AD498" s="118">
        <f t="shared" si="319"/>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6">
        <f t="shared" si="317"/>
        <v>0</v>
      </c>
      <c r="W499" s="118"/>
      <c r="X499" s="118"/>
      <c r="Y499" s="118"/>
      <c r="Z499" s="118"/>
      <c r="AA499" s="118"/>
      <c r="AB499" s="118"/>
      <c r="AC499" s="118">
        <f t="shared" si="318"/>
        <v>3</v>
      </c>
      <c r="AD499" s="118">
        <f t="shared" si="319"/>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customHeight="1" outlineLevel="2" x14ac:dyDescent="0.25">
      <c r="A500" s="134"/>
      <c r="B500" s="126"/>
      <c r="C500" s="108"/>
      <c r="D500" s="108"/>
      <c r="E500" s="108"/>
      <c r="F500" s="110"/>
      <c r="G500" s="118"/>
      <c r="H500" s="118"/>
      <c r="I500" s="133" t="s">
        <v>411</v>
      </c>
      <c r="J500" s="794">
        <v>0.81</v>
      </c>
      <c r="K500" s="794">
        <v>0.81</v>
      </c>
      <c r="L500" s="794">
        <v>0.81</v>
      </c>
      <c r="M500" s="794">
        <v>0.81</v>
      </c>
      <c r="N500" s="794">
        <v>0.81</v>
      </c>
      <c r="O500" s="794">
        <v>0.81</v>
      </c>
      <c r="P500" s="794">
        <v>0.81</v>
      </c>
      <c r="Q500" s="794">
        <v>0.81</v>
      </c>
      <c r="R500" s="795"/>
      <c r="S500" s="795"/>
      <c r="T500" s="794">
        <v>-0.13</v>
      </c>
      <c r="U500" s="118"/>
      <c r="V500" s="1046">
        <f t="shared" si="317"/>
        <v>0</v>
      </c>
      <c r="W500" s="118"/>
      <c r="X500" s="118"/>
      <c r="Y500" s="118"/>
      <c r="Z500" s="118"/>
      <c r="AA500" s="118"/>
      <c r="AB500" s="118"/>
      <c r="AC500" s="118">
        <f t="shared" si="318"/>
        <v>3</v>
      </c>
      <c r="AD500" s="118">
        <f t="shared" si="319"/>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customHeight="1" outlineLevel="2" x14ac:dyDescent="0.25">
      <c r="A501" s="134"/>
      <c r="B501" s="126"/>
      <c r="C501" s="108"/>
      <c r="D501" s="108"/>
      <c r="E501" s="108"/>
      <c r="F501" s="110"/>
      <c r="G501" s="118"/>
      <c r="H501" s="118"/>
      <c r="I501" s="133" t="s">
        <v>412</v>
      </c>
      <c r="J501" s="794">
        <v>0.75</v>
      </c>
      <c r="K501" s="794">
        <v>0.78</v>
      </c>
      <c r="L501" s="794">
        <v>0.78</v>
      </c>
      <c r="M501" s="794">
        <v>0.78</v>
      </c>
      <c r="N501" s="794">
        <v>0.78</v>
      </c>
      <c r="O501" s="794">
        <v>0.78</v>
      </c>
      <c r="P501" s="794">
        <v>0.78</v>
      </c>
      <c r="Q501" s="794">
        <v>0.78</v>
      </c>
      <c r="R501" s="795"/>
      <c r="S501" s="795"/>
      <c r="T501" s="794">
        <v>-0.1</v>
      </c>
      <c r="U501" s="118"/>
      <c r="V501" s="1046">
        <f t="shared" si="317"/>
        <v>0.05</v>
      </c>
      <c r="W501" s="118"/>
      <c r="X501" s="118"/>
      <c r="Y501" s="118"/>
      <c r="Z501" s="118"/>
      <c r="AA501" s="118"/>
      <c r="AB501" s="118"/>
      <c r="AC501" s="118">
        <f t="shared" si="318"/>
        <v>3</v>
      </c>
      <c r="AD501" s="118">
        <f t="shared" si="319"/>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customHeight="1" outlineLevel="2" x14ac:dyDescent="0.25">
      <c r="A502" s="134"/>
      <c r="B502" s="126"/>
      <c r="C502" s="108"/>
      <c r="D502" s="108"/>
      <c r="E502" s="108"/>
      <c r="F502" s="110"/>
      <c r="G502" s="118"/>
      <c r="H502" s="118"/>
      <c r="I502" s="133" t="s">
        <v>413</v>
      </c>
      <c r="J502" s="794">
        <v>0.67</v>
      </c>
      <c r="K502" s="794">
        <v>0.72</v>
      </c>
      <c r="L502" s="794">
        <v>0.72</v>
      </c>
      <c r="M502" s="794">
        <v>0.72</v>
      </c>
      <c r="N502" s="794">
        <v>0.72</v>
      </c>
      <c r="O502" s="794">
        <v>0.72</v>
      </c>
      <c r="P502" s="794">
        <v>0.72</v>
      </c>
      <c r="Q502" s="794">
        <v>0.72</v>
      </c>
      <c r="R502" s="795"/>
      <c r="S502" s="795"/>
      <c r="T502" s="794">
        <v>-0.05</v>
      </c>
      <c r="U502" s="118"/>
      <c r="V502" s="1046">
        <f t="shared" si="317"/>
        <v>0.1</v>
      </c>
      <c r="W502" s="118"/>
      <c r="X502" s="118"/>
      <c r="Y502" s="118"/>
      <c r="Z502" s="118"/>
      <c r="AA502" s="118"/>
      <c r="AB502" s="118"/>
      <c r="AC502" s="118">
        <f t="shared" si="318"/>
        <v>3</v>
      </c>
      <c r="AD502" s="118">
        <f t="shared" si="319"/>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customHeight="1" outlineLevel="2" x14ac:dyDescent="0.25">
      <c r="A503" s="134"/>
      <c r="B503" s="126"/>
      <c r="C503" s="108"/>
      <c r="D503" s="108"/>
      <c r="E503" s="108"/>
      <c r="F503" s="110"/>
      <c r="G503" s="118"/>
      <c r="H503" s="118"/>
      <c r="I503" s="133" t="s">
        <v>414</v>
      </c>
      <c r="J503" s="794">
        <v>0.73499999999999999</v>
      </c>
      <c r="K503" s="794">
        <v>0.6</v>
      </c>
      <c r="L503" s="794">
        <v>0.6</v>
      </c>
      <c r="M503" s="794">
        <v>0.6</v>
      </c>
      <c r="N503" s="794">
        <v>0.6</v>
      </c>
      <c r="O503" s="794">
        <v>0.6</v>
      </c>
      <c r="P503" s="794">
        <v>0.6</v>
      </c>
      <c r="Q503" s="794">
        <v>0.6</v>
      </c>
      <c r="R503" s="795"/>
      <c r="S503" s="795"/>
      <c r="T503" s="794">
        <v>-0.17</v>
      </c>
      <c r="U503" s="118"/>
      <c r="V503" s="1046">
        <f t="shared" si="317"/>
        <v>0</v>
      </c>
      <c r="W503" s="118"/>
      <c r="X503" s="118"/>
      <c r="Y503" s="118"/>
      <c r="Z503" s="118"/>
      <c r="AA503" s="118"/>
      <c r="AB503" s="118"/>
      <c r="AC503" s="118">
        <f t="shared" si="318"/>
        <v>3</v>
      </c>
      <c r="AD503" s="118">
        <f t="shared" si="319"/>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customHeight="1" outlineLevel="2" x14ac:dyDescent="0.25">
      <c r="A504" s="134"/>
      <c r="B504" s="126"/>
      <c r="C504" s="108"/>
      <c r="D504" s="108"/>
      <c r="E504" s="108"/>
      <c r="F504" s="110"/>
      <c r="G504" s="118"/>
      <c r="H504" s="118"/>
      <c r="I504" s="133" t="s">
        <v>415</v>
      </c>
      <c r="J504" s="794">
        <v>0.71</v>
      </c>
      <c r="K504" s="794">
        <v>0.71</v>
      </c>
      <c r="L504" s="794">
        <v>0.71</v>
      </c>
      <c r="M504" s="794">
        <v>0.71</v>
      </c>
      <c r="N504" s="794">
        <v>0.71</v>
      </c>
      <c r="O504" s="794">
        <v>0.71</v>
      </c>
      <c r="P504" s="794">
        <v>0.71</v>
      </c>
      <c r="Q504" s="794">
        <v>0.71</v>
      </c>
      <c r="R504" s="795"/>
      <c r="S504" s="795"/>
      <c r="T504" s="794">
        <v>-0.17</v>
      </c>
      <c r="U504" s="118"/>
      <c r="V504" s="1046">
        <f t="shared" si="317"/>
        <v>0</v>
      </c>
      <c r="W504" s="118"/>
      <c r="X504" s="118"/>
      <c r="Y504" s="118"/>
      <c r="Z504" s="118"/>
      <c r="AA504" s="118"/>
      <c r="AB504" s="118"/>
      <c r="AC504" s="118">
        <f t="shared" si="318"/>
        <v>3</v>
      </c>
      <c r="AD504" s="118">
        <f t="shared" si="319"/>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customHeight="1" outlineLevel="2" x14ac:dyDescent="0.25">
      <c r="A505" s="134"/>
      <c r="B505" s="126"/>
      <c r="C505" s="108"/>
      <c r="D505" s="108"/>
      <c r="E505" s="108"/>
      <c r="F505" s="110"/>
      <c r="G505" s="118"/>
      <c r="H505" s="118"/>
      <c r="I505" s="133" t="s">
        <v>416</v>
      </c>
      <c r="J505" s="794">
        <v>0.7</v>
      </c>
      <c r="K505" s="794">
        <v>0.75</v>
      </c>
      <c r="L505" s="794">
        <v>0.75</v>
      </c>
      <c r="M505" s="794">
        <v>0.75</v>
      </c>
      <c r="N505" s="794">
        <v>0.75</v>
      </c>
      <c r="O505" s="794">
        <v>0.75</v>
      </c>
      <c r="P505" s="794">
        <v>0.75</v>
      </c>
      <c r="Q505" s="794">
        <v>0.75</v>
      </c>
      <c r="R505" s="795"/>
      <c r="S505" s="795"/>
      <c r="T505" s="794">
        <v>-0.17</v>
      </c>
      <c r="U505" s="118"/>
      <c r="V505" s="1046">
        <f t="shared" si="317"/>
        <v>0</v>
      </c>
      <c r="W505" s="118"/>
      <c r="X505" s="118"/>
      <c r="Y505" s="118"/>
      <c r="Z505" s="118"/>
      <c r="AA505" s="118"/>
      <c r="AB505" s="118"/>
      <c r="AC505" s="118">
        <f t="shared" si="318"/>
        <v>3</v>
      </c>
      <c r="AD505" s="118">
        <f t="shared" si="319"/>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customHeight="1" outlineLevel="2" x14ac:dyDescent="0.25">
      <c r="A506" s="134"/>
      <c r="B506" s="126"/>
      <c r="C506" s="108"/>
      <c r="D506" s="108"/>
      <c r="E506" s="108"/>
      <c r="F506" s="110"/>
      <c r="G506" s="118"/>
      <c r="H506" s="118"/>
      <c r="I506" s="133" t="s">
        <v>417</v>
      </c>
      <c r="J506" s="794">
        <v>0.74</v>
      </c>
      <c r="K506" s="794">
        <v>0.75</v>
      </c>
      <c r="L506" s="794">
        <v>0.75</v>
      </c>
      <c r="M506" s="794">
        <v>0.75</v>
      </c>
      <c r="N506" s="794">
        <v>0.75</v>
      </c>
      <c r="O506" s="794">
        <v>0.75</v>
      </c>
      <c r="P506" s="794">
        <v>0.75</v>
      </c>
      <c r="Q506" s="794">
        <v>0.75</v>
      </c>
      <c r="R506" s="795"/>
      <c r="S506" s="795"/>
      <c r="T506" s="794">
        <v>-0.17</v>
      </c>
      <c r="U506" s="118"/>
      <c r="V506" s="1046">
        <f t="shared" si="317"/>
        <v>0</v>
      </c>
      <c r="W506" s="118"/>
      <c r="X506" s="118"/>
      <c r="Y506" s="118"/>
      <c r="Z506" s="118"/>
      <c r="AA506" s="118"/>
      <c r="AB506" s="118"/>
      <c r="AC506" s="118">
        <f t="shared" si="318"/>
        <v>3</v>
      </c>
      <c r="AD506" s="118">
        <f t="shared" si="319"/>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customHeight="1" outlineLevel="2" x14ac:dyDescent="0.25">
      <c r="A507" s="134"/>
      <c r="B507" s="126"/>
      <c r="C507" s="108"/>
      <c r="D507" s="108"/>
      <c r="E507" s="108"/>
      <c r="F507" s="110"/>
      <c r="G507" s="118"/>
      <c r="H507" s="118"/>
      <c r="I507" s="133" t="s">
        <v>418</v>
      </c>
      <c r="J507" s="794">
        <v>0.75</v>
      </c>
      <c r="K507" s="794">
        <v>0.75</v>
      </c>
      <c r="L507" s="794">
        <v>0.75</v>
      </c>
      <c r="M507" s="794">
        <v>0.75</v>
      </c>
      <c r="N507" s="794">
        <v>0.75</v>
      </c>
      <c r="O507" s="794">
        <v>0.75</v>
      </c>
      <c r="P507" s="794">
        <v>0.75</v>
      </c>
      <c r="Q507" s="794">
        <v>0.75</v>
      </c>
      <c r="R507" s="118"/>
      <c r="S507" s="795"/>
      <c r="T507" s="794">
        <v>-0.2</v>
      </c>
      <c r="U507" s="118"/>
      <c r="V507" s="1046">
        <f t="shared" si="317"/>
        <v>0</v>
      </c>
      <c r="W507" s="118"/>
      <c r="X507" s="118"/>
      <c r="Y507" s="118"/>
      <c r="Z507" s="118"/>
      <c r="AA507" s="118"/>
      <c r="AB507" s="118"/>
      <c r="AC507" s="118">
        <f t="shared" si="318"/>
        <v>3</v>
      </c>
      <c r="AD507" s="118">
        <f t="shared" si="319"/>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customHeight="1" outlineLevel="2" x14ac:dyDescent="0.25">
      <c r="A508" s="134"/>
      <c r="B508" s="126"/>
      <c r="C508" s="108"/>
      <c r="D508" s="108"/>
      <c r="E508" s="108"/>
      <c r="F508" s="110"/>
      <c r="G508" s="118"/>
      <c r="H508" s="118" t="s">
        <v>826</v>
      </c>
      <c r="I508" s="133" t="s">
        <v>409</v>
      </c>
      <c r="J508" s="794">
        <v>0.81</v>
      </c>
      <c r="K508" s="794">
        <v>0.81</v>
      </c>
      <c r="L508" s="794">
        <v>0.81</v>
      </c>
      <c r="M508" s="794">
        <v>0.81</v>
      </c>
      <c r="N508" s="794">
        <v>0.81</v>
      </c>
      <c r="O508" s="794">
        <v>0.81</v>
      </c>
      <c r="P508" s="794">
        <v>0.81</v>
      </c>
      <c r="Q508" s="794">
        <v>0.81</v>
      </c>
      <c r="R508" s="795"/>
      <c r="S508" s="795"/>
      <c r="T508" s="794">
        <v>-0.13</v>
      </c>
      <c r="U508" s="118"/>
      <c r="V508" s="1046">
        <f t="shared" si="317"/>
        <v>0</v>
      </c>
      <c r="W508" s="118"/>
      <c r="X508" s="118"/>
      <c r="Y508" s="118"/>
      <c r="Z508" s="118"/>
      <c r="AA508" s="118"/>
      <c r="AB508" s="118"/>
      <c r="AC508" s="118">
        <f t="shared" si="318"/>
        <v>4</v>
      </c>
      <c r="AD508" s="118">
        <f t="shared" si="319"/>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6">
        <f t="shared" si="317"/>
        <v>0</v>
      </c>
      <c r="W509" s="118"/>
      <c r="X509" s="118"/>
      <c r="Y509" s="118"/>
      <c r="Z509" s="118"/>
      <c r="AA509" s="118"/>
      <c r="AB509" s="118"/>
      <c r="AC509" s="118">
        <f t="shared" si="318"/>
        <v>4</v>
      </c>
      <c r="AD509" s="118">
        <f t="shared" si="319"/>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customHeight="1" outlineLevel="2" x14ac:dyDescent="0.25">
      <c r="A510" s="134"/>
      <c r="B510" s="126"/>
      <c r="C510" s="108"/>
      <c r="D510" s="108"/>
      <c r="E510" s="108"/>
      <c r="F510" s="110"/>
      <c r="G510" s="118"/>
      <c r="H510" s="118"/>
      <c r="I510" s="133" t="s">
        <v>411</v>
      </c>
      <c r="J510" s="794">
        <v>0.81</v>
      </c>
      <c r="K510" s="794">
        <v>0.81</v>
      </c>
      <c r="L510" s="794">
        <v>0.81</v>
      </c>
      <c r="M510" s="794">
        <v>0.81</v>
      </c>
      <c r="N510" s="794">
        <v>0.81</v>
      </c>
      <c r="O510" s="794">
        <v>0.81</v>
      </c>
      <c r="P510" s="794">
        <v>0.81</v>
      </c>
      <c r="Q510" s="794">
        <v>0.81</v>
      </c>
      <c r="R510" s="795"/>
      <c r="S510" s="795"/>
      <c r="T510" s="794">
        <v>-0.13</v>
      </c>
      <c r="U510" s="118"/>
      <c r="V510" s="1046">
        <f t="shared" si="317"/>
        <v>0</v>
      </c>
      <c r="W510" s="118"/>
      <c r="X510" s="118"/>
      <c r="Y510" s="118"/>
      <c r="Z510" s="118"/>
      <c r="AA510" s="118"/>
      <c r="AB510" s="118"/>
      <c r="AC510" s="118">
        <f t="shared" si="318"/>
        <v>4</v>
      </c>
      <c r="AD510" s="118">
        <f t="shared" si="319"/>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customHeight="1" outlineLevel="2" x14ac:dyDescent="0.25">
      <c r="A511" s="134"/>
      <c r="B511" s="126"/>
      <c r="C511" s="108"/>
      <c r="D511" s="108"/>
      <c r="E511" s="108"/>
      <c r="F511" s="110"/>
      <c r="G511" s="118"/>
      <c r="H511" s="118"/>
      <c r="I511" s="133" t="s">
        <v>412</v>
      </c>
      <c r="J511" s="794">
        <v>0.75</v>
      </c>
      <c r="K511" s="794">
        <v>0.78</v>
      </c>
      <c r="L511" s="794">
        <v>0.78</v>
      </c>
      <c r="M511" s="794">
        <v>0.78</v>
      </c>
      <c r="N511" s="794">
        <v>0.78</v>
      </c>
      <c r="O511" s="794">
        <v>0.78</v>
      </c>
      <c r="P511" s="794">
        <v>0.78</v>
      </c>
      <c r="Q511" s="794">
        <v>0.78</v>
      </c>
      <c r="R511" s="795"/>
      <c r="S511" s="795"/>
      <c r="T511" s="794">
        <v>-0.1</v>
      </c>
      <c r="U511" s="118"/>
      <c r="V511" s="1046">
        <f t="shared" si="317"/>
        <v>0.05</v>
      </c>
      <c r="W511" s="118"/>
      <c r="X511" s="118"/>
      <c r="Y511" s="118"/>
      <c r="Z511" s="118"/>
      <c r="AA511" s="118"/>
      <c r="AB511" s="118"/>
      <c r="AC511" s="118">
        <f t="shared" si="318"/>
        <v>4</v>
      </c>
      <c r="AD511" s="118">
        <f t="shared" si="319"/>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customHeight="1" outlineLevel="2" x14ac:dyDescent="0.25">
      <c r="A512" s="134"/>
      <c r="B512" s="126"/>
      <c r="C512" s="108"/>
      <c r="D512" s="108"/>
      <c r="E512" s="108"/>
      <c r="F512" s="110"/>
      <c r="G512" s="118"/>
      <c r="H512" s="118"/>
      <c r="I512" s="133" t="s">
        <v>413</v>
      </c>
      <c r="J512" s="794">
        <v>0.67</v>
      </c>
      <c r="K512" s="794">
        <v>0.72</v>
      </c>
      <c r="L512" s="794">
        <v>0.72</v>
      </c>
      <c r="M512" s="794">
        <v>0.72</v>
      </c>
      <c r="N512" s="794">
        <v>0.72</v>
      </c>
      <c r="O512" s="794">
        <v>0.72</v>
      </c>
      <c r="P512" s="794">
        <v>0.72</v>
      </c>
      <c r="Q512" s="794">
        <v>0.72</v>
      </c>
      <c r="R512" s="795"/>
      <c r="S512" s="795"/>
      <c r="T512" s="794">
        <v>-0.05</v>
      </c>
      <c r="U512" s="118"/>
      <c r="V512" s="1046">
        <f t="shared" si="317"/>
        <v>0.1</v>
      </c>
      <c r="W512" s="118"/>
      <c r="X512" s="118"/>
      <c r="Y512" s="118"/>
      <c r="Z512" s="118"/>
      <c r="AA512" s="118"/>
      <c r="AB512" s="118"/>
      <c r="AC512" s="118">
        <f t="shared" si="318"/>
        <v>4</v>
      </c>
      <c r="AD512" s="118">
        <f t="shared" si="319"/>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customHeight="1" outlineLevel="2" x14ac:dyDescent="0.25">
      <c r="A513" s="134"/>
      <c r="B513" s="126"/>
      <c r="C513" s="108"/>
      <c r="D513" s="108"/>
      <c r="E513" s="108"/>
      <c r="F513" s="110"/>
      <c r="G513" s="118"/>
      <c r="H513" s="118"/>
      <c r="I513" s="133" t="s">
        <v>414</v>
      </c>
      <c r="J513" s="794">
        <v>0.73499999999999999</v>
      </c>
      <c r="K513" s="794">
        <v>0.6</v>
      </c>
      <c r="L513" s="794">
        <v>0.6</v>
      </c>
      <c r="M513" s="794">
        <v>0.6</v>
      </c>
      <c r="N513" s="794">
        <v>0.6</v>
      </c>
      <c r="O513" s="794">
        <v>0.6</v>
      </c>
      <c r="P513" s="794">
        <v>0.6</v>
      </c>
      <c r="Q513" s="794">
        <v>0.6</v>
      </c>
      <c r="R513" s="795"/>
      <c r="S513" s="795"/>
      <c r="T513" s="794">
        <v>-0.17</v>
      </c>
      <c r="U513" s="118"/>
      <c r="V513" s="1046">
        <f t="shared" si="317"/>
        <v>0</v>
      </c>
      <c r="W513" s="118"/>
      <c r="X513" s="118"/>
      <c r="Y513" s="118"/>
      <c r="Z513" s="118"/>
      <c r="AA513" s="118"/>
      <c r="AB513" s="118"/>
      <c r="AC513" s="118">
        <f t="shared" si="318"/>
        <v>4</v>
      </c>
      <c r="AD513" s="118">
        <f t="shared" si="319"/>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customHeight="1" outlineLevel="2" x14ac:dyDescent="0.25">
      <c r="A514" s="134"/>
      <c r="B514" s="126"/>
      <c r="C514" s="108"/>
      <c r="D514" s="108"/>
      <c r="E514" s="108"/>
      <c r="F514" s="110"/>
      <c r="G514" s="118"/>
      <c r="H514" s="118"/>
      <c r="I514" s="133" t="s">
        <v>415</v>
      </c>
      <c r="J514" s="794">
        <v>0.71</v>
      </c>
      <c r="K514" s="794">
        <v>0.71</v>
      </c>
      <c r="L514" s="794">
        <v>0.71</v>
      </c>
      <c r="M514" s="794">
        <v>0.71</v>
      </c>
      <c r="N514" s="794">
        <v>0.71</v>
      </c>
      <c r="O514" s="794">
        <v>0.71</v>
      </c>
      <c r="P514" s="794">
        <v>0.71</v>
      </c>
      <c r="Q514" s="794">
        <v>0.71</v>
      </c>
      <c r="R514" s="795"/>
      <c r="S514" s="795"/>
      <c r="T514" s="794">
        <v>-0.17</v>
      </c>
      <c r="U514" s="118"/>
      <c r="V514" s="1046">
        <f t="shared" si="317"/>
        <v>0</v>
      </c>
      <c r="W514" s="118"/>
      <c r="X514" s="118"/>
      <c r="Y514" s="118"/>
      <c r="Z514" s="118"/>
      <c r="AA514" s="118"/>
      <c r="AB514" s="118"/>
      <c r="AC514" s="118">
        <f t="shared" si="318"/>
        <v>4</v>
      </c>
      <c r="AD514" s="118">
        <f t="shared" si="319"/>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customHeight="1" outlineLevel="2" x14ac:dyDescent="0.25">
      <c r="A515" s="134"/>
      <c r="B515" s="126"/>
      <c r="C515" s="108"/>
      <c r="D515" s="108"/>
      <c r="E515" s="108"/>
      <c r="F515" s="110"/>
      <c r="G515" s="118"/>
      <c r="H515" s="118"/>
      <c r="I515" s="133" t="s">
        <v>416</v>
      </c>
      <c r="J515" s="794">
        <v>0.7</v>
      </c>
      <c r="K515" s="794">
        <v>0.75</v>
      </c>
      <c r="L515" s="794">
        <v>0.75</v>
      </c>
      <c r="M515" s="794">
        <v>0.75</v>
      </c>
      <c r="N515" s="794">
        <v>0.75</v>
      </c>
      <c r="O515" s="794">
        <v>0.75</v>
      </c>
      <c r="P515" s="794">
        <v>0.75</v>
      </c>
      <c r="Q515" s="794">
        <v>0.75</v>
      </c>
      <c r="R515" s="795"/>
      <c r="S515" s="795"/>
      <c r="T515" s="794">
        <v>-0.17</v>
      </c>
      <c r="U515" s="118"/>
      <c r="V515" s="1046">
        <f t="shared" si="317"/>
        <v>0</v>
      </c>
      <c r="W515" s="118"/>
      <c r="X515" s="118"/>
      <c r="Y515" s="118"/>
      <c r="Z515" s="118"/>
      <c r="AA515" s="118"/>
      <c r="AB515" s="118"/>
      <c r="AC515" s="118">
        <f t="shared" si="318"/>
        <v>4</v>
      </c>
      <c r="AD515" s="118">
        <f t="shared" si="319"/>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customHeight="1" outlineLevel="2" x14ac:dyDescent="0.25">
      <c r="A516" s="134"/>
      <c r="B516" s="126"/>
      <c r="C516" s="108"/>
      <c r="D516" s="108"/>
      <c r="E516" s="108"/>
      <c r="F516" s="110"/>
      <c r="G516" s="118"/>
      <c r="H516" s="118"/>
      <c r="I516" s="133" t="s">
        <v>417</v>
      </c>
      <c r="J516" s="794">
        <v>0.74</v>
      </c>
      <c r="K516" s="794">
        <v>0.75</v>
      </c>
      <c r="L516" s="794">
        <v>0.75</v>
      </c>
      <c r="M516" s="794">
        <v>0.75</v>
      </c>
      <c r="N516" s="794">
        <v>0.75</v>
      </c>
      <c r="O516" s="794">
        <v>0.75</v>
      </c>
      <c r="P516" s="794">
        <v>0.75</v>
      </c>
      <c r="Q516" s="794">
        <v>0.75</v>
      </c>
      <c r="R516" s="795"/>
      <c r="S516" s="795"/>
      <c r="T516" s="794">
        <v>-0.17</v>
      </c>
      <c r="U516" s="118"/>
      <c r="V516" s="1046">
        <f t="shared" si="317"/>
        <v>0</v>
      </c>
      <c r="W516" s="118"/>
      <c r="X516" s="118"/>
      <c r="Y516" s="118"/>
      <c r="Z516" s="118"/>
      <c r="AA516" s="118"/>
      <c r="AB516" s="118"/>
      <c r="AC516" s="118">
        <f t="shared" si="318"/>
        <v>4</v>
      </c>
      <c r="AD516" s="118">
        <f t="shared" si="319"/>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customHeight="1" outlineLevel="2" x14ac:dyDescent="0.25">
      <c r="A517" s="134"/>
      <c r="B517" s="126"/>
      <c r="C517" s="108"/>
      <c r="D517" s="108"/>
      <c r="E517" s="108"/>
      <c r="F517" s="110"/>
      <c r="G517" s="118"/>
      <c r="H517" s="118"/>
      <c r="I517" s="133" t="s">
        <v>418</v>
      </c>
      <c r="J517" s="794">
        <v>0.75</v>
      </c>
      <c r="K517" s="794">
        <v>0.75</v>
      </c>
      <c r="L517" s="794">
        <v>0.75</v>
      </c>
      <c r="M517" s="794">
        <v>0.75</v>
      </c>
      <c r="N517" s="794">
        <v>0.75</v>
      </c>
      <c r="O517" s="794">
        <v>0.75</v>
      </c>
      <c r="P517" s="794">
        <v>0.75</v>
      </c>
      <c r="Q517" s="794">
        <v>0.75</v>
      </c>
      <c r="R517" s="118"/>
      <c r="S517" s="795"/>
      <c r="T517" s="794">
        <v>-0.2</v>
      </c>
      <c r="U517" s="118"/>
      <c r="V517" s="1046">
        <f t="shared" si="317"/>
        <v>0</v>
      </c>
      <c r="W517" s="118"/>
      <c r="X517" s="118"/>
      <c r="Y517" s="118"/>
      <c r="Z517" s="118"/>
      <c r="AA517" s="118"/>
      <c r="AB517" s="118"/>
      <c r="AC517" s="118">
        <f t="shared" si="318"/>
        <v>4</v>
      </c>
      <c r="AD517" s="118">
        <f t="shared" si="319"/>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customHeight="1" outlineLevel="2" x14ac:dyDescent="0.25">
      <c r="A518" s="134"/>
      <c r="B518" s="126"/>
      <c r="C518" s="108"/>
      <c r="D518" s="108"/>
      <c r="E518" s="108"/>
      <c r="F518" s="110"/>
      <c r="G518" s="118"/>
      <c r="H518" s="118" t="s">
        <v>827</v>
      </c>
      <c r="I518" s="133" t="s">
        <v>409</v>
      </c>
      <c r="J518" s="794">
        <v>0.81</v>
      </c>
      <c r="K518" s="794">
        <v>0.81</v>
      </c>
      <c r="L518" s="794">
        <v>0.81</v>
      </c>
      <c r="M518" s="794">
        <v>0.81</v>
      </c>
      <c r="N518" s="794">
        <v>0.81</v>
      </c>
      <c r="O518" s="794">
        <v>0.81</v>
      </c>
      <c r="P518" s="794">
        <v>0.81</v>
      </c>
      <c r="Q518" s="794">
        <v>0.81</v>
      </c>
      <c r="R518" s="795"/>
      <c r="S518" s="795"/>
      <c r="T518" s="794">
        <v>-0.13</v>
      </c>
      <c r="U518" s="118"/>
      <c r="V518" s="1046">
        <f t="shared" si="317"/>
        <v>0</v>
      </c>
      <c r="W518" s="118"/>
      <c r="X518" s="118"/>
      <c r="Y518" s="118"/>
      <c r="Z518" s="118"/>
      <c r="AA518" s="118"/>
      <c r="AB518" s="118"/>
      <c r="AC518" s="118">
        <f t="shared" si="318"/>
        <v>5</v>
      </c>
      <c r="AD518" s="118">
        <f t="shared" si="319"/>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6">
        <f t="shared" si="317"/>
        <v>0</v>
      </c>
      <c r="W519" s="118"/>
      <c r="X519" s="118"/>
      <c r="Y519" s="118"/>
      <c r="Z519" s="118"/>
      <c r="AA519" s="118"/>
      <c r="AB519" s="118"/>
      <c r="AC519" s="118">
        <f t="shared" si="318"/>
        <v>5</v>
      </c>
      <c r="AD519" s="118">
        <f t="shared" si="319"/>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customHeight="1" outlineLevel="2" x14ac:dyDescent="0.25">
      <c r="A520" s="134"/>
      <c r="B520" s="126"/>
      <c r="C520" s="108"/>
      <c r="D520" s="108"/>
      <c r="E520" s="108"/>
      <c r="F520" s="110"/>
      <c r="G520" s="118"/>
      <c r="H520" s="118"/>
      <c r="I520" s="133" t="s">
        <v>411</v>
      </c>
      <c r="J520" s="794">
        <v>0.81</v>
      </c>
      <c r="K520" s="794">
        <v>0.81</v>
      </c>
      <c r="L520" s="794">
        <v>0.81</v>
      </c>
      <c r="M520" s="794">
        <v>0.81</v>
      </c>
      <c r="N520" s="794">
        <v>0.81</v>
      </c>
      <c r="O520" s="794">
        <v>0.81</v>
      </c>
      <c r="P520" s="794">
        <v>0.81</v>
      </c>
      <c r="Q520" s="794">
        <v>0.81</v>
      </c>
      <c r="R520" s="795"/>
      <c r="S520" s="795"/>
      <c r="T520" s="794">
        <v>-0.13</v>
      </c>
      <c r="U520" s="118"/>
      <c r="V520" s="1046">
        <f t="shared" si="317"/>
        <v>0</v>
      </c>
      <c r="W520" s="118"/>
      <c r="X520" s="118"/>
      <c r="Y520" s="118"/>
      <c r="Z520" s="118"/>
      <c r="AA520" s="118"/>
      <c r="AB520" s="118"/>
      <c r="AC520" s="118">
        <f t="shared" si="318"/>
        <v>5</v>
      </c>
      <c r="AD520" s="118">
        <f t="shared" si="319"/>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customHeight="1" outlineLevel="2" x14ac:dyDescent="0.25">
      <c r="A521" s="134"/>
      <c r="B521" s="126"/>
      <c r="C521" s="108"/>
      <c r="D521" s="108"/>
      <c r="E521" s="108"/>
      <c r="F521" s="110"/>
      <c r="G521" s="118"/>
      <c r="H521" s="118"/>
      <c r="I521" s="133" t="s">
        <v>412</v>
      </c>
      <c r="J521" s="794">
        <v>0.75</v>
      </c>
      <c r="K521" s="794">
        <v>0.78</v>
      </c>
      <c r="L521" s="794">
        <v>0.78</v>
      </c>
      <c r="M521" s="794">
        <v>0.78</v>
      </c>
      <c r="N521" s="794">
        <v>0.78</v>
      </c>
      <c r="O521" s="794">
        <v>0.78</v>
      </c>
      <c r="P521" s="794">
        <v>0.78</v>
      </c>
      <c r="Q521" s="794">
        <v>0.78</v>
      </c>
      <c r="R521" s="795"/>
      <c r="S521" s="795"/>
      <c r="T521" s="794">
        <v>-0.1</v>
      </c>
      <c r="U521" s="118"/>
      <c r="V521" s="1046">
        <f t="shared" si="317"/>
        <v>0.05</v>
      </c>
      <c r="W521" s="118"/>
      <c r="X521" s="118"/>
      <c r="Y521" s="118"/>
      <c r="Z521" s="118"/>
      <c r="AA521" s="118"/>
      <c r="AB521" s="118"/>
      <c r="AC521" s="118">
        <f t="shared" si="318"/>
        <v>5</v>
      </c>
      <c r="AD521" s="118">
        <f t="shared" si="319"/>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customHeight="1" outlineLevel="2" x14ac:dyDescent="0.25">
      <c r="A522" s="134"/>
      <c r="B522" s="126"/>
      <c r="C522" s="108"/>
      <c r="D522" s="108"/>
      <c r="E522" s="108"/>
      <c r="F522" s="110"/>
      <c r="G522" s="118"/>
      <c r="H522" s="118"/>
      <c r="I522" s="133" t="s">
        <v>413</v>
      </c>
      <c r="J522" s="794">
        <v>0.67</v>
      </c>
      <c r="K522" s="794">
        <v>0.72</v>
      </c>
      <c r="L522" s="794">
        <v>0.72</v>
      </c>
      <c r="M522" s="794">
        <v>0.72</v>
      </c>
      <c r="N522" s="794">
        <v>0.72</v>
      </c>
      <c r="O522" s="794">
        <v>0.72</v>
      </c>
      <c r="P522" s="794">
        <v>0.72</v>
      </c>
      <c r="Q522" s="794">
        <v>0.72</v>
      </c>
      <c r="R522" s="795"/>
      <c r="S522" s="795"/>
      <c r="T522" s="794">
        <v>-0.05</v>
      </c>
      <c r="U522" s="118"/>
      <c r="V522" s="1046">
        <f t="shared" si="317"/>
        <v>0.1</v>
      </c>
      <c r="W522" s="118"/>
      <c r="X522" s="118"/>
      <c r="Y522" s="118"/>
      <c r="Z522" s="118"/>
      <c r="AA522" s="118"/>
      <c r="AB522" s="118"/>
      <c r="AC522" s="118">
        <f t="shared" si="318"/>
        <v>5</v>
      </c>
      <c r="AD522" s="118">
        <f t="shared" si="319"/>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customHeight="1" outlineLevel="2" x14ac:dyDescent="0.25">
      <c r="A523" s="134"/>
      <c r="B523" s="126"/>
      <c r="C523" s="108"/>
      <c r="D523" s="108"/>
      <c r="E523" s="108"/>
      <c r="F523" s="110"/>
      <c r="G523" s="118"/>
      <c r="H523" s="118"/>
      <c r="I523" s="133" t="s">
        <v>414</v>
      </c>
      <c r="J523" s="794">
        <v>0.73499999999999999</v>
      </c>
      <c r="K523" s="794">
        <v>0.6</v>
      </c>
      <c r="L523" s="794">
        <v>0.6</v>
      </c>
      <c r="M523" s="794">
        <v>0.6</v>
      </c>
      <c r="N523" s="794">
        <v>0.6</v>
      </c>
      <c r="O523" s="794">
        <v>0.6</v>
      </c>
      <c r="P523" s="794">
        <v>0.6</v>
      </c>
      <c r="Q523" s="794">
        <v>0.6</v>
      </c>
      <c r="R523" s="795"/>
      <c r="S523" s="795"/>
      <c r="T523" s="794">
        <v>-0.17</v>
      </c>
      <c r="U523" s="118"/>
      <c r="V523" s="1046">
        <f t="shared" si="317"/>
        <v>0</v>
      </c>
      <c r="W523" s="118"/>
      <c r="X523" s="118"/>
      <c r="Y523" s="118"/>
      <c r="Z523" s="118"/>
      <c r="AA523" s="118"/>
      <c r="AB523" s="118"/>
      <c r="AC523" s="118">
        <f t="shared" si="318"/>
        <v>5</v>
      </c>
      <c r="AD523" s="118">
        <f t="shared" si="319"/>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customHeight="1" outlineLevel="2" x14ac:dyDescent="0.25">
      <c r="A524" s="134"/>
      <c r="B524" s="126"/>
      <c r="C524" s="108"/>
      <c r="D524" s="108"/>
      <c r="E524" s="108"/>
      <c r="F524" s="110"/>
      <c r="G524" s="118"/>
      <c r="H524" s="118"/>
      <c r="I524" s="133" t="s">
        <v>415</v>
      </c>
      <c r="J524" s="794">
        <v>0.71</v>
      </c>
      <c r="K524" s="794">
        <v>0.71</v>
      </c>
      <c r="L524" s="794">
        <v>0.71</v>
      </c>
      <c r="M524" s="794">
        <v>0.71</v>
      </c>
      <c r="N524" s="794">
        <v>0.71</v>
      </c>
      <c r="O524" s="794">
        <v>0.71</v>
      </c>
      <c r="P524" s="794">
        <v>0.71</v>
      </c>
      <c r="Q524" s="794">
        <v>0.71</v>
      </c>
      <c r="R524" s="795"/>
      <c r="S524" s="795"/>
      <c r="T524" s="794">
        <v>-0.17</v>
      </c>
      <c r="U524" s="118"/>
      <c r="V524" s="1046">
        <f t="shared" si="317"/>
        <v>0</v>
      </c>
      <c r="W524" s="118"/>
      <c r="X524" s="118"/>
      <c r="Y524" s="118"/>
      <c r="Z524" s="118"/>
      <c r="AA524" s="118"/>
      <c r="AB524" s="118"/>
      <c r="AC524" s="118">
        <f t="shared" si="318"/>
        <v>5</v>
      </c>
      <c r="AD524" s="118">
        <f t="shared" si="319"/>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customHeight="1" outlineLevel="2" x14ac:dyDescent="0.25">
      <c r="A525" s="134"/>
      <c r="B525" s="126"/>
      <c r="C525" s="108"/>
      <c r="D525" s="108"/>
      <c r="E525" s="108"/>
      <c r="F525" s="110"/>
      <c r="G525" s="118"/>
      <c r="H525" s="118"/>
      <c r="I525" s="133" t="s">
        <v>416</v>
      </c>
      <c r="J525" s="794">
        <v>0.7</v>
      </c>
      <c r="K525" s="794">
        <v>0.75</v>
      </c>
      <c r="L525" s="794">
        <v>0.75</v>
      </c>
      <c r="M525" s="794">
        <v>0.75</v>
      </c>
      <c r="N525" s="794">
        <v>0.75</v>
      </c>
      <c r="O525" s="794">
        <v>0.75</v>
      </c>
      <c r="P525" s="794">
        <v>0.75</v>
      </c>
      <c r="Q525" s="794">
        <v>0.75</v>
      </c>
      <c r="R525" s="795"/>
      <c r="S525" s="795"/>
      <c r="T525" s="794">
        <v>-0.17</v>
      </c>
      <c r="U525" s="118"/>
      <c r="V525" s="1046">
        <f t="shared" si="317"/>
        <v>0</v>
      </c>
      <c r="W525" s="118"/>
      <c r="X525" s="118"/>
      <c r="Y525" s="118"/>
      <c r="Z525" s="118"/>
      <c r="AA525" s="118"/>
      <c r="AB525" s="118"/>
      <c r="AC525" s="118">
        <f t="shared" si="318"/>
        <v>5</v>
      </c>
      <c r="AD525" s="118">
        <f t="shared" si="319"/>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customHeight="1" outlineLevel="2" x14ac:dyDescent="0.25">
      <c r="A526" s="134"/>
      <c r="B526" s="126"/>
      <c r="C526" s="108"/>
      <c r="D526" s="108"/>
      <c r="E526" s="108"/>
      <c r="F526" s="110"/>
      <c r="G526" s="118"/>
      <c r="H526" s="118"/>
      <c r="I526" s="133" t="s">
        <v>417</v>
      </c>
      <c r="J526" s="794">
        <v>0.74</v>
      </c>
      <c r="K526" s="794">
        <v>0.75</v>
      </c>
      <c r="L526" s="794">
        <v>0.75</v>
      </c>
      <c r="M526" s="794">
        <v>0.75</v>
      </c>
      <c r="N526" s="794">
        <v>0.75</v>
      </c>
      <c r="O526" s="794">
        <v>0.75</v>
      </c>
      <c r="P526" s="794">
        <v>0.75</v>
      </c>
      <c r="Q526" s="794">
        <v>0.75</v>
      </c>
      <c r="R526" s="795"/>
      <c r="S526" s="795"/>
      <c r="T526" s="794">
        <v>-0.17</v>
      </c>
      <c r="U526" s="118"/>
      <c r="V526" s="1046">
        <f t="shared" si="317"/>
        <v>0</v>
      </c>
      <c r="W526" s="118"/>
      <c r="X526" s="118"/>
      <c r="Y526" s="118"/>
      <c r="Z526" s="118"/>
      <c r="AA526" s="118"/>
      <c r="AB526" s="118"/>
      <c r="AC526" s="118">
        <f t="shared" si="318"/>
        <v>5</v>
      </c>
      <c r="AD526" s="118">
        <f t="shared" si="319"/>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customHeight="1" outlineLevel="2" x14ac:dyDescent="0.25">
      <c r="A527" s="134"/>
      <c r="B527" s="126"/>
      <c r="C527" s="108"/>
      <c r="D527" s="108"/>
      <c r="E527" s="108"/>
      <c r="F527" s="110"/>
      <c r="G527" s="118"/>
      <c r="H527" s="118"/>
      <c r="I527" s="133" t="s">
        <v>418</v>
      </c>
      <c r="J527" s="794">
        <v>0.75</v>
      </c>
      <c r="K527" s="794">
        <v>0.75</v>
      </c>
      <c r="L527" s="794">
        <v>0.75</v>
      </c>
      <c r="M527" s="794">
        <v>0.75</v>
      </c>
      <c r="N527" s="794">
        <v>0.75</v>
      </c>
      <c r="O527" s="794">
        <v>0.75</v>
      </c>
      <c r="P527" s="794">
        <v>0.75</v>
      </c>
      <c r="Q527" s="794">
        <v>0.75</v>
      </c>
      <c r="R527" s="118"/>
      <c r="S527" s="795"/>
      <c r="T527" s="794">
        <v>-0.2</v>
      </c>
      <c r="U527" s="118"/>
      <c r="V527" s="1046">
        <f t="shared" si="317"/>
        <v>0</v>
      </c>
      <c r="W527" s="118"/>
      <c r="X527" s="118"/>
      <c r="Y527" s="118"/>
      <c r="Z527" s="118"/>
      <c r="AA527" s="118"/>
      <c r="AB527" s="118"/>
      <c r="AC527" s="118">
        <f t="shared" si="318"/>
        <v>5</v>
      </c>
      <c r="AD527" s="118">
        <f t="shared" si="319"/>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customHeight="1" outlineLevel="2" x14ac:dyDescent="0.25">
      <c r="A528" s="134"/>
      <c r="B528" s="126"/>
      <c r="C528" s="108"/>
      <c r="D528" s="108"/>
      <c r="E528" s="108"/>
      <c r="F528" s="110"/>
      <c r="G528" s="118"/>
      <c r="H528" s="118" t="s">
        <v>828</v>
      </c>
      <c r="I528" s="133" t="s">
        <v>409</v>
      </c>
      <c r="J528" s="794">
        <v>0.81</v>
      </c>
      <c r="K528" s="794">
        <v>0.81</v>
      </c>
      <c r="L528" s="794">
        <v>0.81</v>
      </c>
      <c r="M528" s="794">
        <v>0.81</v>
      </c>
      <c r="N528" s="794">
        <v>0.81</v>
      </c>
      <c r="O528" s="794">
        <v>0.81</v>
      </c>
      <c r="P528" s="794">
        <v>0.81</v>
      </c>
      <c r="Q528" s="794">
        <v>0.81</v>
      </c>
      <c r="R528" s="795"/>
      <c r="S528" s="795"/>
      <c r="T528" s="794">
        <v>-0.13</v>
      </c>
      <c r="U528" s="118"/>
      <c r="V528" s="1046">
        <f t="shared" si="317"/>
        <v>0</v>
      </c>
      <c r="W528" s="118"/>
      <c r="X528" s="118"/>
      <c r="Y528" s="118"/>
      <c r="Z528" s="118"/>
      <c r="AA528" s="118"/>
      <c r="AB528" s="118"/>
      <c r="AC528" s="118">
        <f t="shared" si="318"/>
        <v>6</v>
      </c>
      <c r="AD528" s="118">
        <f t="shared" si="319"/>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6">
        <f t="shared" si="317"/>
        <v>0</v>
      </c>
      <c r="W529" s="118"/>
      <c r="X529" s="118"/>
      <c r="Y529" s="118"/>
      <c r="Z529" s="118"/>
      <c r="AA529" s="118"/>
      <c r="AB529" s="118"/>
      <c r="AC529" s="118">
        <f t="shared" si="318"/>
        <v>6</v>
      </c>
      <c r="AD529" s="118">
        <f t="shared" si="319"/>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customHeight="1" outlineLevel="2" x14ac:dyDescent="0.25">
      <c r="A530" s="134"/>
      <c r="B530" s="126"/>
      <c r="C530" s="108"/>
      <c r="D530" s="108"/>
      <c r="E530" s="108"/>
      <c r="F530" s="110"/>
      <c r="G530" s="118"/>
      <c r="H530" s="118"/>
      <c r="I530" s="133" t="s">
        <v>411</v>
      </c>
      <c r="J530" s="794">
        <v>0.81</v>
      </c>
      <c r="K530" s="794">
        <v>0.81</v>
      </c>
      <c r="L530" s="794">
        <v>0.81</v>
      </c>
      <c r="M530" s="794">
        <v>0.81</v>
      </c>
      <c r="N530" s="794">
        <v>0.81</v>
      </c>
      <c r="O530" s="794">
        <v>0.81</v>
      </c>
      <c r="P530" s="794">
        <v>0.81</v>
      </c>
      <c r="Q530" s="794">
        <v>0.81</v>
      </c>
      <c r="R530" s="795"/>
      <c r="S530" s="795"/>
      <c r="T530" s="794">
        <v>-0.13</v>
      </c>
      <c r="U530" s="118"/>
      <c r="V530" s="1046">
        <f t="shared" si="317"/>
        <v>0</v>
      </c>
      <c r="W530" s="118"/>
      <c r="X530" s="118"/>
      <c r="Y530" s="118"/>
      <c r="Z530" s="118"/>
      <c r="AA530" s="118"/>
      <c r="AB530" s="118"/>
      <c r="AC530" s="118">
        <f t="shared" si="318"/>
        <v>6</v>
      </c>
      <c r="AD530" s="118">
        <f t="shared" si="319"/>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customHeight="1" outlineLevel="2" x14ac:dyDescent="0.25">
      <c r="A531" s="134"/>
      <c r="B531" s="126"/>
      <c r="C531" s="108"/>
      <c r="D531" s="108"/>
      <c r="E531" s="108"/>
      <c r="F531" s="110"/>
      <c r="G531" s="118"/>
      <c r="H531" s="118"/>
      <c r="I531" s="133" t="s">
        <v>412</v>
      </c>
      <c r="J531" s="794">
        <v>0.75</v>
      </c>
      <c r="K531" s="794">
        <v>0.78</v>
      </c>
      <c r="L531" s="794">
        <v>0.78</v>
      </c>
      <c r="M531" s="794">
        <v>0.78</v>
      </c>
      <c r="N531" s="794">
        <v>0.78</v>
      </c>
      <c r="O531" s="794">
        <v>0.78</v>
      </c>
      <c r="P531" s="794">
        <v>0.78</v>
      </c>
      <c r="Q531" s="794">
        <v>0.78</v>
      </c>
      <c r="R531" s="795"/>
      <c r="S531" s="795"/>
      <c r="T531" s="794">
        <v>-0.1</v>
      </c>
      <c r="U531" s="118"/>
      <c r="V531" s="1046">
        <f t="shared" si="317"/>
        <v>0.05</v>
      </c>
      <c r="W531" s="118"/>
      <c r="X531" s="118"/>
      <c r="Y531" s="118"/>
      <c r="Z531" s="118"/>
      <c r="AA531" s="118"/>
      <c r="AB531" s="118"/>
      <c r="AC531" s="118">
        <f t="shared" si="318"/>
        <v>6</v>
      </c>
      <c r="AD531" s="118">
        <f t="shared" si="319"/>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customHeight="1" outlineLevel="2" x14ac:dyDescent="0.25">
      <c r="A532" s="134"/>
      <c r="B532" s="126"/>
      <c r="C532" s="108"/>
      <c r="D532" s="108"/>
      <c r="E532" s="108"/>
      <c r="F532" s="110"/>
      <c r="G532" s="118"/>
      <c r="H532" s="118"/>
      <c r="I532" s="133" t="s">
        <v>413</v>
      </c>
      <c r="J532" s="794">
        <v>0.67</v>
      </c>
      <c r="K532" s="794">
        <v>0.72</v>
      </c>
      <c r="L532" s="794">
        <v>0.72</v>
      </c>
      <c r="M532" s="794">
        <v>0.72</v>
      </c>
      <c r="N532" s="794">
        <v>0.72</v>
      </c>
      <c r="O532" s="794">
        <v>0.72</v>
      </c>
      <c r="P532" s="794">
        <v>0.72</v>
      </c>
      <c r="Q532" s="794">
        <v>0.72</v>
      </c>
      <c r="R532" s="795"/>
      <c r="S532" s="795"/>
      <c r="T532" s="794">
        <v>-0.05</v>
      </c>
      <c r="U532" s="118"/>
      <c r="V532" s="1046">
        <f t="shared" si="317"/>
        <v>0.1</v>
      </c>
      <c r="W532" s="118"/>
      <c r="X532" s="118"/>
      <c r="Y532" s="118"/>
      <c r="Z532" s="118"/>
      <c r="AA532" s="118"/>
      <c r="AB532" s="118"/>
      <c r="AC532" s="118">
        <f t="shared" si="318"/>
        <v>6</v>
      </c>
      <c r="AD532" s="118">
        <f t="shared" si="319"/>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customHeight="1" outlineLevel="2" x14ac:dyDescent="0.25">
      <c r="A533" s="134"/>
      <c r="B533" s="126"/>
      <c r="C533" s="108"/>
      <c r="D533" s="108"/>
      <c r="E533" s="108"/>
      <c r="F533" s="110"/>
      <c r="G533" s="118"/>
      <c r="H533" s="118"/>
      <c r="I533" s="133" t="s">
        <v>414</v>
      </c>
      <c r="J533" s="794">
        <v>0.73499999999999999</v>
      </c>
      <c r="K533" s="794">
        <v>0.6</v>
      </c>
      <c r="L533" s="794">
        <v>0.6</v>
      </c>
      <c r="M533" s="794">
        <v>0.6</v>
      </c>
      <c r="N533" s="794">
        <v>0.6</v>
      </c>
      <c r="O533" s="794">
        <v>0.6</v>
      </c>
      <c r="P533" s="794">
        <v>0.6</v>
      </c>
      <c r="Q533" s="794">
        <v>0.6</v>
      </c>
      <c r="R533" s="795"/>
      <c r="S533" s="795"/>
      <c r="T533" s="794">
        <v>-0.17</v>
      </c>
      <c r="U533" s="118"/>
      <c r="V533" s="1046">
        <f t="shared" si="317"/>
        <v>0</v>
      </c>
      <c r="W533" s="118"/>
      <c r="X533" s="118"/>
      <c r="Y533" s="118"/>
      <c r="Z533" s="118"/>
      <c r="AA533" s="118"/>
      <c r="AB533" s="118"/>
      <c r="AC533" s="118">
        <f t="shared" si="318"/>
        <v>6</v>
      </c>
      <c r="AD533" s="118">
        <f t="shared" si="319"/>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customHeight="1" outlineLevel="2" x14ac:dyDescent="0.25">
      <c r="A534" s="134"/>
      <c r="B534" s="126"/>
      <c r="C534" s="108"/>
      <c r="D534" s="108"/>
      <c r="E534" s="108"/>
      <c r="F534" s="110"/>
      <c r="G534" s="118"/>
      <c r="H534" s="118"/>
      <c r="I534" s="133" t="s">
        <v>415</v>
      </c>
      <c r="J534" s="794">
        <v>0.71</v>
      </c>
      <c r="K534" s="794">
        <v>0.71</v>
      </c>
      <c r="L534" s="794">
        <v>0.71</v>
      </c>
      <c r="M534" s="794">
        <v>0.71</v>
      </c>
      <c r="N534" s="794">
        <v>0.71</v>
      </c>
      <c r="O534" s="794">
        <v>0.71</v>
      </c>
      <c r="P534" s="794">
        <v>0.71</v>
      </c>
      <c r="Q534" s="794">
        <v>0.71</v>
      </c>
      <c r="R534" s="795"/>
      <c r="S534" s="795"/>
      <c r="T534" s="794">
        <v>-0.17</v>
      </c>
      <c r="U534" s="118"/>
      <c r="V534" s="1046">
        <f t="shared" si="317"/>
        <v>0</v>
      </c>
      <c r="W534" s="118"/>
      <c r="X534" s="118"/>
      <c r="Y534" s="118"/>
      <c r="Z534" s="118"/>
      <c r="AA534" s="118"/>
      <c r="AB534" s="118"/>
      <c r="AC534" s="118">
        <f t="shared" si="318"/>
        <v>6</v>
      </c>
      <c r="AD534" s="118">
        <f t="shared" si="319"/>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customHeight="1" outlineLevel="2" x14ac:dyDescent="0.25">
      <c r="A535" s="134"/>
      <c r="B535" s="126"/>
      <c r="C535" s="108"/>
      <c r="D535" s="108"/>
      <c r="E535" s="108"/>
      <c r="F535" s="110"/>
      <c r="G535" s="118"/>
      <c r="H535" s="118"/>
      <c r="I535" s="133" t="s">
        <v>416</v>
      </c>
      <c r="J535" s="794">
        <v>0.7</v>
      </c>
      <c r="K535" s="794">
        <v>0.75</v>
      </c>
      <c r="L535" s="794">
        <v>0.75</v>
      </c>
      <c r="M535" s="794">
        <v>0.75</v>
      </c>
      <c r="N535" s="794">
        <v>0.75</v>
      </c>
      <c r="O535" s="794">
        <v>0.75</v>
      </c>
      <c r="P535" s="794">
        <v>0.75</v>
      </c>
      <c r="Q535" s="794">
        <v>0.75</v>
      </c>
      <c r="R535" s="795"/>
      <c r="S535" s="795"/>
      <c r="T535" s="794">
        <v>-0.17</v>
      </c>
      <c r="U535" s="118"/>
      <c r="V535" s="1046">
        <f t="shared" si="317"/>
        <v>0</v>
      </c>
      <c r="W535" s="118"/>
      <c r="X535" s="118"/>
      <c r="Y535" s="118"/>
      <c r="Z535" s="118"/>
      <c r="AA535" s="118"/>
      <c r="AB535" s="118"/>
      <c r="AC535" s="118">
        <f t="shared" si="318"/>
        <v>6</v>
      </c>
      <c r="AD535" s="118">
        <f t="shared" si="319"/>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customHeight="1" outlineLevel="2" x14ac:dyDescent="0.25">
      <c r="A536" s="134"/>
      <c r="B536" s="126"/>
      <c r="C536" s="108"/>
      <c r="D536" s="108"/>
      <c r="E536" s="108"/>
      <c r="F536" s="110"/>
      <c r="G536" s="118"/>
      <c r="H536" s="118"/>
      <c r="I536" s="133" t="s">
        <v>417</v>
      </c>
      <c r="J536" s="794">
        <v>0.74</v>
      </c>
      <c r="K536" s="794">
        <v>0.75</v>
      </c>
      <c r="L536" s="794">
        <v>0.75</v>
      </c>
      <c r="M536" s="794">
        <v>0.75</v>
      </c>
      <c r="N536" s="794">
        <v>0.75</v>
      </c>
      <c r="O536" s="794">
        <v>0.75</v>
      </c>
      <c r="P536" s="794">
        <v>0.75</v>
      </c>
      <c r="Q536" s="794">
        <v>0.75</v>
      </c>
      <c r="R536" s="795"/>
      <c r="S536" s="795"/>
      <c r="T536" s="794">
        <v>-0.17</v>
      </c>
      <c r="U536" s="118"/>
      <c r="V536" s="1046">
        <f t="shared" si="317"/>
        <v>0</v>
      </c>
      <c r="W536" s="118"/>
      <c r="X536" s="118"/>
      <c r="Y536" s="118"/>
      <c r="Z536" s="118"/>
      <c r="AA536" s="118"/>
      <c r="AB536" s="118"/>
      <c r="AC536" s="118">
        <f t="shared" si="318"/>
        <v>6</v>
      </c>
      <c r="AD536" s="118">
        <f t="shared" si="319"/>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customHeight="1" outlineLevel="2" x14ac:dyDescent="0.25">
      <c r="A537" s="134"/>
      <c r="B537" s="126"/>
      <c r="C537" s="108"/>
      <c r="D537" s="108"/>
      <c r="E537" s="108"/>
      <c r="F537" s="110"/>
      <c r="G537" s="118"/>
      <c r="H537" s="118"/>
      <c r="I537" s="133" t="s">
        <v>418</v>
      </c>
      <c r="J537" s="794">
        <v>0.75</v>
      </c>
      <c r="K537" s="794">
        <v>0.75</v>
      </c>
      <c r="L537" s="794">
        <v>0.75</v>
      </c>
      <c r="M537" s="794">
        <v>0.75</v>
      </c>
      <c r="N537" s="794">
        <v>0.75</v>
      </c>
      <c r="O537" s="794">
        <v>0.75</v>
      </c>
      <c r="P537" s="794">
        <v>0.75</v>
      </c>
      <c r="Q537" s="794">
        <v>0.75</v>
      </c>
      <c r="R537" s="118"/>
      <c r="S537" s="795"/>
      <c r="T537" s="794">
        <v>-0.2</v>
      </c>
      <c r="U537" s="118"/>
      <c r="V537" s="1046">
        <f t="shared" si="317"/>
        <v>0</v>
      </c>
      <c r="W537" s="118"/>
      <c r="X537" s="118"/>
      <c r="Y537" s="118"/>
      <c r="Z537" s="118"/>
      <c r="AA537" s="118"/>
      <c r="AB537" s="118"/>
      <c r="AC537" s="118">
        <f t="shared" si="318"/>
        <v>6</v>
      </c>
      <c r="AD537" s="118">
        <f t="shared" si="319"/>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customHeight="1" outlineLevel="2" x14ac:dyDescent="0.25">
      <c r="A538" s="134"/>
      <c r="B538" s="126"/>
      <c r="C538" s="108"/>
      <c r="D538" s="108"/>
      <c r="E538" s="108"/>
      <c r="F538" s="110"/>
      <c r="G538" s="118"/>
      <c r="H538" s="118" t="s">
        <v>829</v>
      </c>
      <c r="I538" s="133" t="s">
        <v>409</v>
      </c>
      <c r="J538" s="794">
        <v>0.81</v>
      </c>
      <c r="K538" s="794">
        <v>0.81</v>
      </c>
      <c r="L538" s="794">
        <v>0.81</v>
      </c>
      <c r="M538" s="794">
        <v>0.81</v>
      </c>
      <c r="N538" s="794">
        <v>0.81</v>
      </c>
      <c r="O538" s="794">
        <v>0.81</v>
      </c>
      <c r="P538" s="794">
        <v>0.81</v>
      </c>
      <c r="Q538" s="794">
        <v>0.81</v>
      </c>
      <c r="R538" s="795"/>
      <c r="S538" s="795"/>
      <c r="T538" s="794">
        <v>-0.13</v>
      </c>
      <c r="U538" s="118"/>
      <c r="V538" s="1046">
        <f t="shared" si="317"/>
        <v>0</v>
      </c>
      <c r="W538" s="118"/>
      <c r="X538" s="118"/>
      <c r="Y538" s="118"/>
      <c r="Z538" s="118"/>
      <c r="AA538" s="118"/>
      <c r="AB538" s="118"/>
      <c r="AC538" s="118">
        <f t="shared" si="318"/>
        <v>7</v>
      </c>
      <c r="AD538" s="118">
        <f t="shared" si="319"/>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6">
        <f t="shared" si="317"/>
        <v>0</v>
      </c>
      <c r="W539" s="118"/>
      <c r="X539" s="118"/>
      <c r="Y539" s="118"/>
      <c r="Z539" s="118"/>
      <c r="AA539" s="118"/>
      <c r="AB539" s="118"/>
      <c r="AC539" s="118">
        <f t="shared" si="318"/>
        <v>7</v>
      </c>
      <c r="AD539" s="118">
        <f t="shared" si="319"/>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customHeight="1" outlineLevel="2" x14ac:dyDescent="0.25">
      <c r="A540" s="134"/>
      <c r="B540" s="126"/>
      <c r="C540" s="108"/>
      <c r="D540" s="108"/>
      <c r="E540" s="108"/>
      <c r="F540" s="110"/>
      <c r="G540" s="118"/>
      <c r="H540" s="118"/>
      <c r="I540" s="133" t="s">
        <v>411</v>
      </c>
      <c r="J540" s="794">
        <v>0.81</v>
      </c>
      <c r="K540" s="794">
        <v>0.81</v>
      </c>
      <c r="L540" s="794">
        <v>0.81</v>
      </c>
      <c r="M540" s="794">
        <v>0.81</v>
      </c>
      <c r="N540" s="794">
        <v>0.81</v>
      </c>
      <c r="O540" s="794">
        <v>0.81</v>
      </c>
      <c r="P540" s="794">
        <v>0.81</v>
      </c>
      <c r="Q540" s="794">
        <v>0.81</v>
      </c>
      <c r="R540" s="795"/>
      <c r="S540" s="795"/>
      <c r="T540" s="794">
        <v>-0.13</v>
      </c>
      <c r="U540" s="118"/>
      <c r="V540" s="1046">
        <f t="shared" si="317"/>
        <v>0</v>
      </c>
      <c r="W540" s="118"/>
      <c r="X540" s="118"/>
      <c r="Y540" s="118"/>
      <c r="Z540" s="118"/>
      <c r="AA540" s="118"/>
      <c r="AB540" s="118"/>
      <c r="AC540" s="118">
        <f t="shared" si="318"/>
        <v>7</v>
      </c>
      <c r="AD540" s="118">
        <f t="shared" si="319"/>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customHeight="1" outlineLevel="2" x14ac:dyDescent="0.25">
      <c r="A541" s="134"/>
      <c r="B541" s="126"/>
      <c r="C541" s="108"/>
      <c r="D541" s="108"/>
      <c r="E541" s="108"/>
      <c r="F541" s="110"/>
      <c r="G541" s="118"/>
      <c r="H541" s="118"/>
      <c r="I541" s="133" t="s">
        <v>412</v>
      </c>
      <c r="J541" s="794">
        <v>0.75</v>
      </c>
      <c r="K541" s="794">
        <v>0.78</v>
      </c>
      <c r="L541" s="794">
        <v>0.78</v>
      </c>
      <c r="M541" s="794">
        <v>0.78</v>
      </c>
      <c r="N541" s="794">
        <v>0.78</v>
      </c>
      <c r="O541" s="794">
        <v>0.78</v>
      </c>
      <c r="P541" s="794">
        <v>0.78</v>
      </c>
      <c r="Q541" s="794">
        <v>0.78</v>
      </c>
      <c r="R541" s="795"/>
      <c r="S541" s="795"/>
      <c r="T541" s="794">
        <v>-0.1</v>
      </c>
      <c r="U541" s="118"/>
      <c r="V541" s="1046">
        <f t="shared" si="317"/>
        <v>0.05</v>
      </c>
      <c r="W541" s="118"/>
      <c r="X541" s="118"/>
      <c r="Y541" s="118"/>
      <c r="Z541" s="118"/>
      <c r="AA541" s="118"/>
      <c r="AB541" s="118"/>
      <c r="AC541" s="118">
        <f t="shared" si="318"/>
        <v>7</v>
      </c>
      <c r="AD541" s="118">
        <f t="shared" si="319"/>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customHeight="1" outlineLevel="2" x14ac:dyDescent="0.25">
      <c r="A542" s="134"/>
      <c r="B542" s="126"/>
      <c r="C542" s="108"/>
      <c r="D542" s="108"/>
      <c r="E542" s="108"/>
      <c r="F542" s="110"/>
      <c r="G542" s="118"/>
      <c r="H542" s="118"/>
      <c r="I542" s="133" t="s">
        <v>413</v>
      </c>
      <c r="J542" s="794">
        <v>0.67</v>
      </c>
      <c r="K542" s="794">
        <v>0.72</v>
      </c>
      <c r="L542" s="794">
        <v>0.72</v>
      </c>
      <c r="M542" s="794">
        <v>0.72</v>
      </c>
      <c r="N542" s="794">
        <v>0.72</v>
      </c>
      <c r="O542" s="794">
        <v>0.72</v>
      </c>
      <c r="P542" s="794">
        <v>0.72</v>
      </c>
      <c r="Q542" s="794">
        <v>0.72</v>
      </c>
      <c r="R542" s="795"/>
      <c r="S542" s="795"/>
      <c r="T542" s="794">
        <v>-0.05</v>
      </c>
      <c r="U542" s="118"/>
      <c r="V542" s="1046">
        <f t="shared" si="317"/>
        <v>0.1</v>
      </c>
      <c r="W542" s="118"/>
      <c r="X542" s="118"/>
      <c r="Y542" s="118"/>
      <c r="Z542" s="118"/>
      <c r="AA542" s="118"/>
      <c r="AB542" s="118"/>
      <c r="AC542" s="118">
        <f t="shared" si="318"/>
        <v>7</v>
      </c>
      <c r="AD542" s="118">
        <f t="shared" si="319"/>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customHeight="1" outlineLevel="2" x14ac:dyDescent="0.25">
      <c r="A543" s="134"/>
      <c r="B543" s="126"/>
      <c r="C543" s="108"/>
      <c r="D543" s="108"/>
      <c r="E543" s="108"/>
      <c r="F543" s="110"/>
      <c r="G543" s="118"/>
      <c r="H543" s="118"/>
      <c r="I543" s="133" t="s">
        <v>414</v>
      </c>
      <c r="J543" s="794">
        <v>0.73499999999999999</v>
      </c>
      <c r="K543" s="794">
        <v>0.6</v>
      </c>
      <c r="L543" s="794">
        <v>0.6</v>
      </c>
      <c r="M543" s="794">
        <v>0.6</v>
      </c>
      <c r="N543" s="794">
        <v>0.6</v>
      </c>
      <c r="O543" s="794">
        <v>0.6</v>
      </c>
      <c r="P543" s="794">
        <v>0.6</v>
      </c>
      <c r="Q543" s="794">
        <v>0.6</v>
      </c>
      <c r="R543" s="795"/>
      <c r="S543" s="795"/>
      <c r="T543" s="794">
        <v>-0.17</v>
      </c>
      <c r="U543" s="118"/>
      <c r="V543" s="1046">
        <f t="shared" ref="V543:V567" si="320">V533</f>
        <v>0</v>
      </c>
      <c r="W543" s="118"/>
      <c r="X543" s="118"/>
      <c r="Y543" s="118"/>
      <c r="Z543" s="118"/>
      <c r="AA543" s="118"/>
      <c r="AB543" s="118"/>
      <c r="AC543" s="118">
        <f t="shared" ref="AC543:AC567" si="321">AC533+1</f>
        <v>7</v>
      </c>
      <c r="AD543" s="118">
        <f t="shared" ref="AD543:AD567" si="322">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customHeight="1" outlineLevel="2" x14ac:dyDescent="0.25">
      <c r="A544" s="134"/>
      <c r="B544" s="126"/>
      <c r="C544" s="108"/>
      <c r="D544" s="108"/>
      <c r="E544" s="108"/>
      <c r="F544" s="110"/>
      <c r="G544" s="118"/>
      <c r="H544" s="118"/>
      <c r="I544" s="133" t="s">
        <v>415</v>
      </c>
      <c r="J544" s="794">
        <v>0.71</v>
      </c>
      <c r="K544" s="794">
        <v>0.71</v>
      </c>
      <c r="L544" s="794">
        <v>0.71</v>
      </c>
      <c r="M544" s="794">
        <v>0.71</v>
      </c>
      <c r="N544" s="794">
        <v>0.71</v>
      </c>
      <c r="O544" s="794">
        <v>0.71</v>
      </c>
      <c r="P544" s="794">
        <v>0.71</v>
      </c>
      <c r="Q544" s="794">
        <v>0.71</v>
      </c>
      <c r="R544" s="795"/>
      <c r="S544" s="795"/>
      <c r="T544" s="794">
        <v>-0.17</v>
      </c>
      <c r="U544" s="118"/>
      <c r="V544" s="1046">
        <f t="shared" si="320"/>
        <v>0</v>
      </c>
      <c r="W544" s="118"/>
      <c r="X544" s="118"/>
      <c r="Y544" s="118"/>
      <c r="Z544" s="118"/>
      <c r="AA544" s="118"/>
      <c r="AB544" s="118"/>
      <c r="AC544" s="118">
        <f t="shared" si="321"/>
        <v>7</v>
      </c>
      <c r="AD544" s="118">
        <f t="shared" si="322"/>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customHeight="1" outlineLevel="2" x14ac:dyDescent="0.25">
      <c r="A545" s="134"/>
      <c r="B545" s="126"/>
      <c r="C545" s="108"/>
      <c r="D545" s="108"/>
      <c r="E545" s="108"/>
      <c r="F545" s="110"/>
      <c r="G545" s="118"/>
      <c r="H545" s="118"/>
      <c r="I545" s="133" t="s">
        <v>416</v>
      </c>
      <c r="J545" s="794">
        <v>0.7</v>
      </c>
      <c r="K545" s="794">
        <v>0.75</v>
      </c>
      <c r="L545" s="794">
        <v>0.75</v>
      </c>
      <c r="M545" s="794">
        <v>0.75</v>
      </c>
      <c r="N545" s="794">
        <v>0.75</v>
      </c>
      <c r="O545" s="794">
        <v>0.75</v>
      </c>
      <c r="P545" s="794">
        <v>0.75</v>
      </c>
      <c r="Q545" s="794">
        <v>0.75</v>
      </c>
      <c r="R545" s="795"/>
      <c r="S545" s="795"/>
      <c r="T545" s="794">
        <v>-0.17</v>
      </c>
      <c r="U545" s="118"/>
      <c r="V545" s="1046">
        <f t="shared" si="320"/>
        <v>0</v>
      </c>
      <c r="W545" s="118"/>
      <c r="X545" s="118"/>
      <c r="Y545" s="118"/>
      <c r="Z545" s="118"/>
      <c r="AA545" s="118"/>
      <c r="AB545" s="118"/>
      <c r="AC545" s="118">
        <f t="shared" si="321"/>
        <v>7</v>
      </c>
      <c r="AD545" s="118">
        <f t="shared" si="322"/>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customHeight="1" outlineLevel="2" x14ac:dyDescent="0.25">
      <c r="A546" s="134"/>
      <c r="B546" s="126"/>
      <c r="C546" s="108"/>
      <c r="D546" s="108"/>
      <c r="E546" s="108"/>
      <c r="F546" s="110"/>
      <c r="G546" s="118"/>
      <c r="H546" s="118"/>
      <c r="I546" s="133" t="s">
        <v>417</v>
      </c>
      <c r="J546" s="794">
        <v>0.74</v>
      </c>
      <c r="K546" s="794">
        <v>0.75</v>
      </c>
      <c r="L546" s="794">
        <v>0.75</v>
      </c>
      <c r="M546" s="794">
        <v>0.75</v>
      </c>
      <c r="N546" s="794">
        <v>0.75</v>
      </c>
      <c r="O546" s="794">
        <v>0.75</v>
      </c>
      <c r="P546" s="794">
        <v>0.75</v>
      </c>
      <c r="Q546" s="794">
        <v>0.75</v>
      </c>
      <c r="R546" s="795"/>
      <c r="S546" s="795"/>
      <c r="T546" s="794">
        <v>-0.17</v>
      </c>
      <c r="U546" s="118"/>
      <c r="V546" s="1046">
        <f t="shared" si="320"/>
        <v>0</v>
      </c>
      <c r="W546" s="118"/>
      <c r="X546" s="118"/>
      <c r="Y546" s="118"/>
      <c r="Z546" s="118"/>
      <c r="AA546" s="118"/>
      <c r="AB546" s="118"/>
      <c r="AC546" s="118">
        <f t="shared" si="321"/>
        <v>7</v>
      </c>
      <c r="AD546" s="118">
        <f t="shared" si="322"/>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customHeight="1" outlineLevel="2" x14ac:dyDescent="0.25">
      <c r="A547" s="134"/>
      <c r="B547" s="126"/>
      <c r="C547" s="108"/>
      <c r="D547" s="108"/>
      <c r="E547" s="108"/>
      <c r="F547" s="110"/>
      <c r="G547" s="118"/>
      <c r="H547" s="118"/>
      <c r="I547" s="133" t="s">
        <v>418</v>
      </c>
      <c r="J547" s="794">
        <v>0.75</v>
      </c>
      <c r="K547" s="794">
        <v>0.75</v>
      </c>
      <c r="L547" s="794">
        <v>0.75</v>
      </c>
      <c r="M547" s="794">
        <v>0.75</v>
      </c>
      <c r="N547" s="794">
        <v>0.75</v>
      </c>
      <c r="O547" s="794">
        <v>0.75</v>
      </c>
      <c r="P547" s="794">
        <v>0.75</v>
      </c>
      <c r="Q547" s="794">
        <v>0.75</v>
      </c>
      <c r="R547" s="118"/>
      <c r="S547" s="795"/>
      <c r="T547" s="794">
        <v>-0.2</v>
      </c>
      <c r="U547" s="118"/>
      <c r="V547" s="1046">
        <f t="shared" si="320"/>
        <v>0</v>
      </c>
      <c r="W547" s="118"/>
      <c r="X547" s="118"/>
      <c r="Y547" s="118"/>
      <c r="Z547" s="118"/>
      <c r="AA547" s="118"/>
      <c r="AB547" s="118"/>
      <c r="AC547" s="118">
        <f t="shared" si="321"/>
        <v>7</v>
      </c>
      <c r="AD547" s="118">
        <f t="shared" si="322"/>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customHeight="1" outlineLevel="2" x14ac:dyDescent="0.25">
      <c r="A548" s="134"/>
      <c r="B548" s="126"/>
      <c r="C548" s="108"/>
      <c r="D548" s="108"/>
      <c r="E548" s="108"/>
      <c r="F548" s="110"/>
      <c r="G548" s="118"/>
      <c r="H548" s="118" t="s">
        <v>830</v>
      </c>
      <c r="I548" s="133" t="s">
        <v>409</v>
      </c>
      <c r="J548" s="794">
        <v>0.81</v>
      </c>
      <c r="K548" s="794">
        <v>0.81</v>
      </c>
      <c r="L548" s="794">
        <v>0.81</v>
      </c>
      <c r="M548" s="794">
        <v>0.81</v>
      </c>
      <c r="N548" s="794">
        <v>0.81</v>
      </c>
      <c r="O548" s="794">
        <v>0.81</v>
      </c>
      <c r="P548" s="794">
        <v>0.81</v>
      </c>
      <c r="Q548" s="794">
        <v>0.81</v>
      </c>
      <c r="R548" s="795"/>
      <c r="S548" s="795"/>
      <c r="T548" s="794">
        <v>-0.13</v>
      </c>
      <c r="U548" s="118"/>
      <c r="V548" s="1046">
        <f t="shared" si="320"/>
        <v>0</v>
      </c>
      <c r="W548" s="118"/>
      <c r="X548" s="118"/>
      <c r="Y548" s="118"/>
      <c r="Z548" s="118"/>
      <c r="AA548" s="118"/>
      <c r="AB548" s="118"/>
      <c r="AC548" s="118">
        <f t="shared" si="321"/>
        <v>8</v>
      </c>
      <c r="AD548" s="118">
        <f t="shared" si="322"/>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6">
        <f t="shared" si="320"/>
        <v>0</v>
      </c>
      <c r="W549" s="118"/>
      <c r="X549" s="118"/>
      <c r="Y549" s="118"/>
      <c r="Z549" s="118"/>
      <c r="AA549" s="118"/>
      <c r="AB549" s="118"/>
      <c r="AC549" s="118">
        <f t="shared" si="321"/>
        <v>8</v>
      </c>
      <c r="AD549" s="118">
        <f t="shared" si="322"/>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customHeight="1" outlineLevel="2" x14ac:dyDescent="0.25">
      <c r="A550" s="134"/>
      <c r="B550" s="126"/>
      <c r="C550" s="108"/>
      <c r="D550" s="108"/>
      <c r="E550" s="108"/>
      <c r="F550" s="110"/>
      <c r="G550" s="118"/>
      <c r="H550" s="118"/>
      <c r="I550" s="133" t="s">
        <v>411</v>
      </c>
      <c r="J550" s="794">
        <v>0.81</v>
      </c>
      <c r="K550" s="794">
        <v>0.81</v>
      </c>
      <c r="L550" s="794">
        <v>0.81</v>
      </c>
      <c r="M550" s="794">
        <v>0.81</v>
      </c>
      <c r="N550" s="794">
        <v>0.81</v>
      </c>
      <c r="O550" s="794">
        <v>0.81</v>
      </c>
      <c r="P550" s="794">
        <v>0.81</v>
      </c>
      <c r="Q550" s="794">
        <v>0.81</v>
      </c>
      <c r="R550" s="795"/>
      <c r="S550" s="795"/>
      <c r="T550" s="794">
        <v>-0.13</v>
      </c>
      <c r="U550" s="118"/>
      <c r="V550" s="1046">
        <f t="shared" si="320"/>
        <v>0</v>
      </c>
      <c r="W550" s="118"/>
      <c r="X550" s="118"/>
      <c r="Y550" s="118"/>
      <c r="Z550" s="118"/>
      <c r="AA550" s="118"/>
      <c r="AB550" s="118"/>
      <c r="AC550" s="118">
        <f t="shared" si="321"/>
        <v>8</v>
      </c>
      <c r="AD550" s="118">
        <f t="shared" si="322"/>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customHeight="1" outlineLevel="2" x14ac:dyDescent="0.25">
      <c r="A551" s="134"/>
      <c r="B551" s="126"/>
      <c r="C551" s="108"/>
      <c r="D551" s="108"/>
      <c r="E551" s="108"/>
      <c r="F551" s="110"/>
      <c r="G551" s="118"/>
      <c r="H551" s="118"/>
      <c r="I551" s="133" t="s">
        <v>412</v>
      </c>
      <c r="J551" s="794">
        <v>0.75</v>
      </c>
      <c r="K551" s="794">
        <v>0.78</v>
      </c>
      <c r="L551" s="794">
        <v>0.78</v>
      </c>
      <c r="M551" s="794">
        <v>0.78</v>
      </c>
      <c r="N551" s="794">
        <v>0.78</v>
      </c>
      <c r="O551" s="794">
        <v>0.78</v>
      </c>
      <c r="P551" s="794">
        <v>0.78</v>
      </c>
      <c r="Q551" s="794">
        <v>0.78</v>
      </c>
      <c r="R551" s="795"/>
      <c r="S551" s="795"/>
      <c r="T551" s="794">
        <v>-0.1</v>
      </c>
      <c r="U551" s="118"/>
      <c r="V551" s="1046">
        <f t="shared" si="320"/>
        <v>0.05</v>
      </c>
      <c r="W551" s="118"/>
      <c r="X551" s="118"/>
      <c r="Y551" s="118"/>
      <c r="Z551" s="118"/>
      <c r="AA551" s="118"/>
      <c r="AB551" s="118"/>
      <c r="AC551" s="118">
        <f t="shared" si="321"/>
        <v>8</v>
      </c>
      <c r="AD551" s="118">
        <f t="shared" si="322"/>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customHeight="1" outlineLevel="2" x14ac:dyDescent="0.25">
      <c r="A552" s="134"/>
      <c r="B552" s="126"/>
      <c r="C552" s="108"/>
      <c r="D552" s="108"/>
      <c r="E552" s="108"/>
      <c r="F552" s="110"/>
      <c r="G552" s="118"/>
      <c r="H552" s="118"/>
      <c r="I552" s="133" t="s">
        <v>413</v>
      </c>
      <c r="J552" s="794">
        <v>0.67</v>
      </c>
      <c r="K552" s="794">
        <v>0.72</v>
      </c>
      <c r="L552" s="794">
        <v>0.72</v>
      </c>
      <c r="M552" s="794">
        <v>0.72</v>
      </c>
      <c r="N552" s="794">
        <v>0.72</v>
      </c>
      <c r="O552" s="794">
        <v>0.72</v>
      </c>
      <c r="P552" s="794">
        <v>0.72</v>
      </c>
      <c r="Q552" s="794">
        <v>0.72</v>
      </c>
      <c r="R552" s="795"/>
      <c r="S552" s="795"/>
      <c r="T552" s="794">
        <v>-0.05</v>
      </c>
      <c r="U552" s="118"/>
      <c r="V552" s="1046">
        <f t="shared" si="320"/>
        <v>0.1</v>
      </c>
      <c r="W552" s="118"/>
      <c r="X552" s="118"/>
      <c r="Y552" s="118"/>
      <c r="Z552" s="118"/>
      <c r="AA552" s="118"/>
      <c r="AB552" s="118"/>
      <c r="AC552" s="118">
        <f t="shared" si="321"/>
        <v>8</v>
      </c>
      <c r="AD552" s="118">
        <f t="shared" si="322"/>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customHeight="1" outlineLevel="2" x14ac:dyDescent="0.25">
      <c r="A553" s="134"/>
      <c r="B553" s="126"/>
      <c r="C553" s="108"/>
      <c r="D553" s="108"/>
      <c r="E553" s="108"/>
      <c r="F553" s="110"/>
      <c r="G553" s="118"/>
      <c r="H553" s="118"/>
      <c r="I553" s="133" t="s">
        <v>414</v>
      </c>
      <c r="J553" s="794">
        <v>0.73499999999999999</v>
      </c>
      <c r="K553" s="794">
        <v>0.6</v>
      </c>
      <c r="L553" s="794">
        <v>0.6</v>
      </c>
      <c r="M553" s="794">
        <v>0.6</v>
      </c>
      <c r="N553" s="794">
        <v>0.6</v>
      </c>
      <c r="O553" s="794">
        <v>0.6</v>
      </c>
      <c r="P553" s="794">
        <v>0.6</v>
      </c>
      <c r="Q553" s="794">
        <v>0.6</v>
      </c>
      <c r="R553" s="795"/>
      <c r="S553" s="795"/>
      <c r="T553" s="794">
        <v>-0.17</v>
      </c>
      <c r="U553" s="118"/>
      <c r="V553" s="1046">
        <f t="shared" si="320"/>
        <v>0</v>
      </c>
      <c r="W553" s="118"/>
      <c r="X553" s="118"/>
      <c r="Y553" s="118"/>
      <c r="Z553" s="118"/>
      <c r="AA553" s="118"/>
      <c r="AB553" s="118"/>
      <c r="AC553" s="118">
        <f t="shared" si="321"/>
        <v>8</v>
      </c>
      <c r="AD553" s="118">
        <f t="shared" si="322"/>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customHeight="1" outlineLevel="2" x14ac:dyDescent="0.25">
      <c r="A554" s="134"/>
      <c r="B554" s="126"/>
      <c r="C554" s="108"/>
      <c r="D554" s="108"/>
      <c r="E554" s="108"/>
      <c r="F554" s="110"/>
      <c r="G554" s="118"/>
      <c r="H554" s="118"/>
      <c r="I554" s="133" t="s">
        <v>415</v>
      </c>
      <c r="J554" s="794">
        <v>0.71</v>
      </c>
      <c r="K554" s="794">
        <v>0.71</v>
      </c>
      <c r="L554" s="794">
        <v>0.71</v>
      </c>
      <c r="M554" s="794">
        <v>0.71</v>
      </c>
      <c r="N554" s="794">
        <v>0.71</v>
      </c>
      <c r="O554" s="794">
        <v>0.71</v>
      </c>
      <c r="P554" s="794">
        <v>0.71</v>
      </c>
      <c r="Q554" s="794">
        <v>0.71</v>
      </c>
      <c r="R554" s="795"/>
      <c r="S554" s="795"/>
      <c r="T554" s="794">
        <v>-0.17</v>
      </c>
      <c r="U554" s="118"/>
      <c r="V554" s="1046">
        <f t="shared" si="320"/>
        <v>0</v>
      </c>
      <c r="W554" s="118"/>
      <c r="X554" s="118"/>
      <c r="Y554" s="118"/>
      <c r="Z554" s="118"/>
      <c r="AA554" s="118"/>
      <c r="AB554" s="118"/>
      <c r="AC554" s="118">
        <f t="shared" si="321"/>
        <v>8</v>
      </c>
      <c r="AD554" s="118">
        <f t="shared" si="322"/>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customHeight="1" outlineLevel="2" x14ac:dyDescent="0.25">
      <c r="A555" s="134"/>
      <c r="B555" s="126"/>
      <c r="C555" s="108"/>
      <c r="D555" s="108"/>
      <c r="E555" s="108"/>
      <c r="F555" s="110"/>
      <c r="G555" s="118"/>
      <c r="H555" s="118"/>
      <c r="I555" s="133" t="s">
        <v>416</v>
      </c>
      <c r="J555" s="794">
        <v>0.7</v>
      </c>
      <c r="K555" s="794">
        <v>0.75</v>
      </c>
      <c r="L555" s="794">
        <v>0.75</v>
      </c>
      <c r="M555" s="794">
        <v>0.75</v>
      </c>
      <c r="N555" s="794">
        <v>0.75</v>
      </c>
      <c r="O555" s="794">
        <v>0.75</v>
      </c>
      <c r="P555" s="794">
        <v>0.75</v>
      </c>
      <c r="Q555" s="794">
        <v>0.75</v>
      </c>
      <c r="R555" s="795"/>
      <c r="S555" s="795"/>
      <c r="T555" s="794">
        <v>-0.17</v>
      </c>
      <c r="U555" s="118"/>
      <c r="V555" s="1046">
        <f t="shared" si="320"/>
        <v>0</v>
      </c>
      <c r="W555" s="118"/>
      <c r="X555" s="118"/>
      <c r="Y555" s="118"/>
      <c r="Z555" s="118"/>
      <c r="AA555" s="118"/>
      <c r="AB555" s="118"/>
      <c r="AC555" s="118">
        <f t="shared" si="321"/>
        <v>8</v>
      </c>
      <c r="AD555" s="118">
        <f t="shared" si="322"/>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customHeight="1" outlineLevel="2" x14ac:dyDescent="0.25">
      <c r="A556" s="134"/>
      <c r="B556" s="126"/>
      <c r="C556" s="108"/>
      <c r="D556" s="108"/>
      <c r="E556" s="108"/>
      <c r="F556" s="110"/>
      <c r="G556" s="118"/>
      <c r="H556" s="118"/>
      <c r="I556" s="133" t="s">
        <v>417</v>
      </c>
      <c r="J556" s="794">
        <v>0.74</v>
      </c>
      <c r="K556" s="794">
        <v>0.75</v>
      </c>
      <c r="L556" s="794">
        <v>0.75</v>
      </c>
      <c r="M556" s="794">
        <v>0.75</v>
      </c>
      <c r="N556" s="794">
        <v>0.75</v>
      </c>
      <c r="O556" s="794">
        <v>0.75</v>
      </c>
      <c r="P556" s="794">
        <v>0.75</v>
      </c>
      <c r="Q556" s="794">
        <v>0.75</v>
      </c>
      <c r="R556" s="795"/>
      <c r="S556" s="795"/>
      <c r="T556" s="794">
        <v>-0.17</v>
      </c>
      <c r="U556" s="118"/>
      <c r="V556" s="1046">
        <f t="shared" si="320"/>
        <v>0</v>
      </c>
      <c r="W556" s="118"/>
      <c r="X556" s="118"/>
      <c r="Y556" s="118"/>
      <c r="Z556" s="118"/>
      <c r="AA556" s="118"/>
      <c r="AB556" s="118"/>
      <c r="AC556" s="118">
        <f t="shared" si="321"/>
        <v>8</v>
      </c>
      <c r="AD556" s="118">
        <f t="shared" si="322"/>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customHeight="1" outlineLevel="2" x14ac:dyDescent="0.25">
      <c r="A557" s="134"/>
      <c r="B557" s="126"/>
      <c r="C557" s="108"/>
      <c r="D557" s="108"/>
      <c r="E557" s="108"/>
      <c r="F557" s="110"/>
      <c r="G557" s="118"/>
      <c r="H557" s="118"/>
      <c r="I557" s="133" t="s">
        <v>418</v>
      </c>
      <c r="J557" s="794">
        <v>0.75</v>
      </c>
      <c r="K557" s="794">
        <v>0.75</v>
      </c>
      <c r="L557" s="794">
        <v>0.75</v>
      </c>
      <c r="M557" s="794">
        <v>0.75</v>
      </c>
      <c r="N557" s="794">
        <v>0.75</v>
      </c>
      <c r="O557" s="794">
        <v>0.75</v>
      </c>
      <c r="P557" s="794">
        <v>0.75</v>
      </c>
      <c r="Q557" s="794">
        <v>0.75</v>
      </c>
      <c r="R557" s="118"/>
      <c r="S557" s="795"/>
      <c r="T557" s="794">
        <v>-0.2</v>
      </c>
      <c r="U557" s="118"/>
      <c r="V557" s="1046">
        <f t="shared" si="320"/>
        <v>0</v>
      </c>
      <c r="W557" s="118"/>
      <c r="X557" s="118"/>
      <c r="Y557" s="118"/>
      <c r="Z557" s="118"/>
      <c r="AA557" s="118"/>
      <c r="AB557" s="118"/>
      <c r="AC557" s="118">
        <f t="shared" si="321"/>
        <v>8</v>
      </c>
      <c r="AD557" s="118">
        <f t="shared" si="322"/>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customHeight="1" outlineLevel="2" x14ac:dyDescent="0.25">
      <c r="A558" s="134"/>
      <c r="B558" s="126"/>
      <c r="C558" s="108"/>
      <c r="D558" s="108"/>
      <c r="E558" s="108"/>
      <c r="F558" s="110"/>
      <c r="G558" s="118"/>
      <c r="H558" s="118" t="s">
        <v>831</v>
      </c>
      <c r="I558" s="133" t="s">
        <v>409</v>
      </c>
      <c r="J558" s="794">
        <v>0.81</v>
      </c>
      <c r="K558" s="794">
        <v>0.81</v>
      </c>
      <c r="L558" s="794">
        <v>0.81</v>
      </c>
      <c r="M558" s="794">
        <v>0.81</v>
      </c>
      <c r="N558" s="794">
        <v>0.81</v>
      </c>
      <c r="O558" s="794">
        <v>0.81</v>
      </c>
      <c r="P558" s="794">
        <v>0.81</v>
      </c>
      <c r="Q558" s="794">
        <v>0.81</v>
      </c>
      <c r="R558" s="795"/>
      <c r="S558" s="795"/>
      <c r="T558" s="794">
        <v>-0.13</v>
      </c>
      <c r="U558" s="118"/>
      <c r="V558" s="1046">
        <f t="shared" si="320"/>
        <v>0</v>
      </c>
      <c r="W558" s="118"/>
      <c r="X558" s="118"/>
      <c r="Y558" s="118"/>
      <c r="Z558" s="118"/>
      <c r="AA558" s="118"/>
      <c r="AB558" s="118"/>
      <c r="AC558" s="118">
        <f t="shared" si="321"/>
        <v>9</v>
      </c>
      <c r="AD558" s="118">
        <f t="shared" si="322"/>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6">
        <f t="shared" si="320"/>
        <v>0</v>
      </c>
      <c r="W559" s="118"/>
      <c r="X559" s="118"/>
      <c r="Y559" s="118"/>
      <c r="Z559" s="118"/>
      <c r="AA559" s="118"/>
      <c r="AB559" s="118"/>
      <c r="AC559" s="118">
        <f t="shared" si="321"/>
        <v>9</v>
      </c>
      <c r="AD559" s="118">
        <f t="shared" si="322"/>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customHeight="1" outlineLevel="2" x14ac:dyDescent="0.25">
      <c r="A560" s="134"/>
      <c r="B560" s="126"/>
      <c r="C560" s="108"/>
      <c r="D560" s="108"/>
      <c r="E560" s="108"/>
      <c r="F560" s="110"/>
      <c r="G560" s="118"/>
      <c r="H560" s="118"/>
      <c r="I560" s="133" t="s">
        <v>411</v>
      </c>
      <c r="J560" s="794">
        <v>0.81</v>
      </c>
      <c r="K560" s="794">
        <v>0.81</v>
      </c>
      <c r="L560" s="794">
        <v>0.81</v>
      </c>
      <c r="M560" s="794">
        <v>0.81</v>
      </c>
      <c r="N560" s="794">
        <v>0.81</v>
      </c>
      <c r="O560" s="794">
        <v>0.81</v>
      </c>
      <c r="P560" s="794">
        <v>0.81</v>
      </c>
      <c r="Q560" s="794">
        <v>0.81</v>
      </c>
      <c r="R560" s="795"/>
      <c r="S560" s="795"/>
      <c r="T560" s="794">
        <v>-0.13</v>
      </c>
      <c r="U560" s="118"/>
      <c r="V560" s="1046">
        <f t="shared" si="320"/>
        <v>0</v>
      </c>
      <c r="W560" s="118"/>
      <c r="X560" s="118"/>
      <c r="Y560" s="118"/>
      <c r="Z560" s="118"/>
      <c r="AA560" s="118"/>
      <c r="AB560" s="118"/>
      <c r="AC560" s="118">
        <f t="shared" si="321"/>
        <v>9</v>
      </c>
      <c r="AD560" s="118">
        <f t="shared" si="322"/>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customHeight="1" outlineLevel="2" x14ac:dyDescent="0.25">
      <c r="A561" s="134"/>
      <c r="B561" s="126"/>
      <c r="C561" s="108"/>
      <c r="D561" s="108"/>
      <c r="E561" s="108"/>
      <c r="F561" s="110"/>
      <c r="G561" s="118"/>
      <c r="H561" s="118"/>
      <c r="I561" s="133" t="s">
        <v>412</v>
      </c>
      <c r="J561" s="794">
        <v>0.75</v>
      </c>
      <c r="K561" s="794">
        <v>0.78</v>
      </c>
      <c r="L561" s="794">
        <v>0.78</v>
      </c>
      <c r="M561" s="794">
        <v>0.78</v>
      </c>
      <c r="N561" s="794">
        <v>0.78</v>
      </c>
      <c r="O561" s="794">
        <v>0.78</v>
      </c>
      <c r="P561" s="794">
        <v>0.78</v>
      </c>
      <c r="Q561" s="794">
        <v>0.78</v>
      </c>
      <c r="R561" s="795"/>
      <c r="S561" s="795"/>
      <c r="T561" s="794">
        <v>-0.1</v>
      </c>
      <c r="U561" s="118"/>
      <c r="V561" s="1046">
        <f t="shared" si="320"/>
        <v>0.05</v>
      </c>
      <c r="W561" s="118"/>
      <c r="X561" s="118"/>
      <c r="Y561" s="118"/>
      <c r="Z561" s="118"/>
      <c r="AA561" s="118"/>
      <c r="AB561" s="118"/>
      <c r="AC561" s="118">
        <f t="shared" si="321"/>
        <v>9</v>
      </c>
      <c r="AD561" s="118">
        <f t="shared" si="322"/>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customHeight="1" outlineLevel="2" x14ac:dyDescent="0.25">
      <c r="A562" s="134"/>
      <c r="B562" s="126"/>
      <c r="C562" s="108"/>
      <c r="D562" s="108"/>
      <c r="E562" s="108"/>
      <c r="F562" s="110"/>
      <c r="G562" s="118"/>
      <c r="H562" s="118"/>
      <c r="I562" s="133" t="s">
        <v>413</v>
      </c>
      <c r="J562" s="794">
        <v>0.67</v>
      </c>
      <c r="K562" s="794">
        <v>0.72</v>
      </c>
      <c r="L562" s="794">
        <v>0.72</v>
      </c>
      <c r="M562" s="794">
        <v>0.72</v>
      </c>
      <c r="N562" s="794">
        <v>0.72</v>
      </c>
      <c r="O562" s="794">
        <v>0.72</v>
      </c>
      <c r="P562" s="794">
        <v>0.72</v>
      </c>
      <c r="Q562" s="794">
        <v>0.72</v>
      </c>
      <c r="R562" s="795"/>
      <c r="S562" s="795"/>
      <c r="T562" s="794">
        <v>-0.05</v>
      </c>
      <c r="U562" s="118"/>
      <c r="V562" s="1046">
        <f t="shared" si="320"/>
        <v>0.1</v>
      </c>
      <c r="W562" s="118"/>
      <c r="X562" s="118"/>
      <c r="Y562" s="118"/>
      <c r="Z562" s="118"/>
      <c r="AA562" s="118"/>
      <c r="AB562" s="118"/>
      <c r="AC562" s="118">
        <f t="shared" si="321"/>
        <v>9</v>
      </c>
      <c r="AD562" s="118">
        <f t="shared" si="322"/>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customHeight="1" outlineLevel="2" x14ac:dyDescent="0.25">
      <c r="A563" s="134"/>
      <c r="B563" s="126"/>
      <c r="C563" s="108"/>
      <c r="D563" s="108"/>
      <c r="E563" s="108"/>
      <c r="F563" s="110"/>
      <c r="G563" s="118"/>
      <c r="H563" s="118"/>
      <c r="I563" s="133" t="s">
        <v>414</v>
      </c>
      <c r="J563" s="794">
        <v>0.73499999999999999</v>
      </c>
      <c r="K563" s="794">
        <v>0.6</v>
      </c>
      <c r="L563" s="794">
        <v>0.6</v>
      </c>
      <c r="M563" s="794">
        <v>0.6</v>
      </c>
      <c r="N563" s="794">
        <v>0.6</v>
      </c>
      <c r="O563" s="794">
        <v>0.6</v>
      </c>
      <c r="P563" s="794">
        <v>0.6</v>
      </c>
      <c r="Q563" s="794">
        <v>0.6</v>
      </c>
      <c r="R563" s="795"/>
      <c r="S563" s="795"/>
      <c r="T563" s="794">
        <v>-0.17</v>
      </c>
      <c r="U563" s="118"/>
      <c r="V563" s="1046">
        <f t="shared" si="320"/>
        <v>0</v>
      </c>
      <c r="W563" s="118"/>
      <c r="X563" s="118"/>
      <c r="Y563" s="118"/>
      <c r="Z563" s="118"/>
      <c r="AA563" s="118"/>
      <c r="AB563" s="118"/>
      <c r="AC563" s="118">
        <f t="shared" si="321"/>
        <v>9</v>
      </c>
      <c r="AD563" s="118">
        <f t="shared" si="322"/>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customHeight="1" outlineLevel="2" x14ac:dyDescent="0.25">
      <c r="A564" s="134"/>
      <c r="B564" s="126"/>
      <c r="C564" s="108"/>
      <c r="D564" s="108"/>
      <c r="E564" s="108"/>
      <c r="F564" s="110"/>
      <c r="G564" s="118"/>
      <c r="H564" s="118"/>
      <c r="I564" s="133" t="s">
        <v>415</v>
      </c>
      <c r="J564" s="794">
        <v>0.71</v>
      </c>
      <c r="K564" s="794">
        <v>0.71</v>
      </c>
      <c r="L564" s="794">
        <v>0.71</v>
      </c>
      <c r="M564" s="794">
        <v>0.71</v>
      </c>
      <c r="N564" s="794">
        <v>0.71</v>
      </c>
      <c r="O564" s="794">
        <v>0.71</v>
      </c>
      <c r="P564" s="794">
        <v>0.71</v>
      </c>
      <c r="Q564" s="794">
        <v>0.71</v>
      </c>
      <c r="R564" s="795"/>
      <c r="S564" s="795"/>
      <c r="T564" s="794">
        <v>-0.17</v>
      </c>
      <c r="U564" s="118"/>
      <c r="V564" s="1046">
        <f t="shared" si="320"/>
        <v>0</v>
      </c>
      <c r="W564" s="118"/>
      <c r="X564" s="118"/>
      <c r="Y564" s="118"/>
      <c r="Z564" s="118"/>
      <c r="AA564" s="118"/>
      <c r="AB564" s="118"/>
      <c r="AC564" s="118">
        <f t="shared" si="321"/>
        <v>9</v>
      </c>
      <c r="AD564" s="118">
        <f t="shared" si="322"/>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customHeight="1" outlineLevel="2" x14ac:dyDescent="0.25">
      <c r="A565" s="134"/>
      <c r="B565" s="126"/>
      <c r="C565" s="108"/>
      <c r="D565" s="108"/>
      <c r="E565" s="108"/>
      <c r="F565" s="110"/>
      <c r="G565" s="118"/>
      <c r="H565" s="118"/>
      <c r="I565" s="133" t="s">
        <v>416</v>
      </c>
      <c r="J565" s="794">
        <v>0.7</v>
      </c>
      <c r="K565" s="794">
        <v>0.75</v>
      </c>
      <c r="L565" s="794">
        <v>0.75</v>
      </c>
      <c r="M565" s="794">
        <v>0.75</v>
      </c>
      <c r="N565" s="794">
        <v>0.75</v>
      </c>
      <c r="O565" s="794">
        <v>0.75</v>
      </c>
      <c r="P565" s="794">
        <v>0.75</v>
      </c>
      <c r="Q565" s="794">
        <v>0.75</v>
      </c>
      <c r="R565" s="795"/>
      <c r="S565" s="795"/>
      <c r="T565" s="794">
        <v>-0.17</v>
      </c>
      <c r="U565" s="118"/>
      <c r="V565" s="1046">
        <f t="shared" si="320"/>
        <v>0</v>
      </c>
      <c r="W565" s="118"/>
      <c r="X565" s="118"/>
      <c r="Y565" s="118"/>
      <c r="Z565" s="118"/>
      <c r="AA565" s="118"/>
      <c r="AB565" s="118"/>
      <c r="AC565" s="118">
        <f t="shared" si="321"/>
        <v>9</v>
      </c>
      <c r="AD565" s="118">
        <f t="shared" si="322"/>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customHeight="1" outlineLevel="2" x14ac:dyDescent="0.25">
      <c r="A566" s="134"/>
      <c r="B566" s="126"/>
      <c r="C566" s="108"/>
      <c r="D566" s="108"/>
      <c r="E566" s="108"/>
      <c r="F566" s="110"/>
      <c r="G566" s="118"/>
      <c r="H566" s="118"/>
      <c r="I566" s="133" t="s">
        <v>417</v>
      </c>
      <c r="J566" s="794">
        <v>0.74</v>
      </c>
      <c r="K566" s="794">
        <v>0.75</v>
      </c>
      <c r="L566" s="794">
        <v>0.75</v>
      </c>
      <c r="M566" s="794">
        <v>0.75</v>
      </c>
      <c r="N566" s="794">
        <v>0.75</v>
      </c>
      <c r="O566" s="794">
        <v>0.75</v>
      </c>
      <c r="P566" s="794">
        <v>0.75</v>
      </c>
      <c r="Q566" s="794">
        <v>0.75</v>
      </c>
      <c r="R566" s="795"/>
      <c r="S566" s="795"/>
      <c r="T566" s="794">
        <v>-0.17</v>
      </c>
      <c r="U566" s="118"/>
      <c r="V566" s="1046">
        <f t="shared" si="320"/>
        <v>0</v>
      </c>
      <c r="W566" s="118"/>
      <c r="X566" s="118"/>
      <c r="Y566" s="118"/>
      <c r="Z566" s="118"/>
      <c r="AA566" s="118"/>
      <c r="AB566" s="118"/>
      <c r="AC566" s="118">
        <f t="shared" si="321"/>
        <v>9</v>
      </c>
      <c r="AD566" s="118">
        <f t="shared" si="322"/>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customHeight="1" outlineLevel="2" x14ac:dyDescent="0.25">
      <c r="A567" s="134"/>
      <c r="B567" s="126"/>
      <c r="C567" s="108"/>
      <c r="D567" s="108"/>
      <c r="E567" s="108"/>
      <c r="F567" s="110"/>
      <c r="G567" s="118"/>
      <c r="H567" s="118"/>
      <c r="I567" s="133" t="s">
        <v>418</v>
      </c>
      <c r="J567" s="794">
        <v>0.75</v>
      </c>
      <c r="K567" s="794">
        <v>0.75</v>
      </c>
      <c r="L567" s="794">
        <v>0.75</v>
      </c>
      <c r="M567" s="794">
        <v>0.75</v>
      </c>
      <c r="N567" s="794">
        <v>0.75</v>
      </c>
      <c r="O567" s="794">
        <v>0.75</v>
      </c>
      <c r="P567" s="794">
        <v>0.75</v>
      </c>
      <c r="Q567" s="794">
        <v>0.75</v>
      </c>
      <c r="R567" s="118"/>
      <c r="S567" s="795"/>
      <c r="T567" s="794">
        <v>-0.2</v>
      </c>
      <c r="U567" s="118"/>
      <c r="V567" s="1046">
        <f t="shared" si="320"/>
        <v>0</v>
      </c>
      <c r="W567" s="118"/>
      <c r="X567" s="118"/>
      <c r="Y567" s="118"/>
      <c r="Z567" s="118"/>
      <c r="AA567" s="118"/>
      <c r="AB567" s="118"/>
      <c r="AC567" s="118">
        <f t="shared" si="321"/>
        <v>9</v>
      </c>
      <c r="AD567" s="118">
        <f t="shared" si="322"/>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row>
    <row r="572" spans="1:62" s="136" customFormat="1" ht="5.0999999999999996" customHeight="1" outlineLevel="1" collapsed="1" thickBot="1" x14ac:dyDescent="0.3">
      <c r="A572" s="134"/>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row>
    <row r="573" spans="1:62" s="136" customFormat="1" ht="5.0999999999999996" customHeight="1" outlineLevel="1" x14ac:dyDescent="0.25">
      <c r="A573" s="134"/>
      <c r="B573" s="126"/>
      <c r="C573" s="714" t="s">
        <v>0</v>
      </c>
      <c r="D573" s="714"/>
      <c r="E573" s="714"/>
      <c r="F573" s="714"/>
      <c r="G573" s="714"/>
      <c r="H573" s="714"/>
      <c r="I573" s="714"/>
      <c r="J573" s="714"/>
      <c r="K573" s="713"/>
      <c r="L573" s="713"/>
      <c r="M573" s="713"/>
      <c r="N573" s="713"/>
      <c r="O573" s="713"/>
      <c r="P573" s="713"/>
      <c r="Q573" s="713"/>
      <c r="R573" s="713"/>
      <c r="S573" s="713"/>
      <c r="T573" s="713"/>
      <c r="U573" s="713"/>
      <c r="V573" s="81" t="s">
        <v>120</v>
      </c>
      <c r="W573" s="81"/>
      <c r="X573" s="81"/>
      <c r="Y573" s="81"/>
      <c r="Z573" s="81"/>
      <c r="AA573" s="81"/>
      <c r="AB573" s="81"/>
      <c r="AC573" s="81"/>
      <c r="AD573" s="81"/>
      <c r="AE573" s="712"/>
      <c r="AF573" s="691"/>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row>
    <row r="574" spans="1:62" s="136" customFormat="1" ht="13.15" customHeight="1" outlineLevel="1" collapsed="1" x14ac:dyDescent="0.25">
      <c r="A574" s="134"/>
      <c r="B574" s="126"/>
      <c r="C574" s="710"/>
      <c r="D574" s="710">
        <v>0</v>
      </c>
      <c r="E574" s="710" t="s">
        <v>1</v>
      </c>
      <c r="F574" s="85"/>
      <c r="G574" s="86" t="s">
        <v>1120</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696"/>
      <c r="AF574" s="691"/>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row>
    <row r="575" spans="1:62" s="136" customFormat="1" ht="45.75" customHeight="1" outlineLevel="1" x14ac:dyDescent="0.25">
      <c r="A575" s="134"/>
      <c r="B575" s="126"/>
      <c r="C575" s="710"/>
      <c r="D575" s="710"/>
      <c r="E575" s="701"/>
      <c r="F575" s="93"/>
      <c r="G575" s="1062" t="s">
        <v>1121</v>
      </c>
      <c r="H575" s="1062"/>
      <c r="I575" s="1062"/>
      <c r="J575" s="1062"/>
      <c r="K575" s="1062"/>
      <c r="L575" s="1062"/>
      <c r="M575" s="1062"/>
      <c r="N575" s="1062"/>
      <c r="O575" s="1062"/>
      <c r="P575" s="1062"/>
      <c r="Q575" s="1062"/>
      <c r="R575" s="1062"/>
      <c r="S575" s="989"/>
      <c r="T575" s="990"/>
      <c r="U575" s="989"/>
      <c r="V575" s="989"/>
      <c r="W575" s="989"/>
      <c r="X575" s="989"/>
      <c r="Y575" s="989"/>
      <c r="Z575" s="989"/>
      <c r="AA575" s="989"/>
      <c r="AB575" s="989"/>
      <c r="AC575" s="989"/>
      <c r="AD575" s="989"/>
      <c r="AE575" s="696"/>
      <c r="AF575" s="691"/>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row>
    <row r="576" spans="1:62" s="136" customFormat="1" ht="13.15" customHeight="1" outlineLevel="1" x14ac:dyDescent="0.25">
      <c r="A576" s="134"/>
      <c r="B576" s="126"/>
      <c r="C576" s="701"/>
      <c r="D576" s="710"/>
      <c r="E576" s="701"/>
      <c r="F576" s="93"/>
      <c r="G576" s="733">
        <v>44575.710787037038</v>
      </c>
      <c r="H576" s="991"/>
      <c r="I576" s="268"/>
      <c r="J576" s="268"/>
      <c r="K576" s="268"/>
      <c r="L576" s="268"/>
      <c r="M576" s="268"/>
      <c r="N576" s="268"/>
      <c r="O576" s="268"/>
      <c r="P576" s="268"/>
      <c r="Q576" s="268"/>
      <c r="R576" s="268"/>
      <c r="S576" s="989"/>
      <c r="T576" s="990"/>
      <c r="U576" s="989"/>
      <c r="V576" s="989"/>
      <c r="W576" s="989"/>
      <c r="X576" s="989"/>
      <c r="Y576" s="989"/>
      <c r="Z576" s="989"/>
      <c r="AA576" s="989"/>
      <c r="AB576" s="989"/>
      <c r="AC576" s="989"/>
      <c r="AD576" s="989"/>
      <c r="AE576" s="696"/>
      <c r="AF576" s="691"/>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row>
    <row r="577" spans="1:62" s="136" customFormat="1" ht="13.15" customHeight="1" outlineLevel="1" x14ac:dyDescent="0.25">
      <c r="A577" s="134"/>
      <c r="B577" s="126"/>
      <c r="C577" s="701">
        <v>1</v>
      </c>
      <c r="D577" s="710"/>
      <c r="E577" s="701"/>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696"/>
      <c r="AF577" s="691"/>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row>
    <row r="578" spans="1:62" s="136" customFormat="1" ht="13.15" customHeight="1" outlineLevel="1" x14ac:dyDescent="0.25">
      <c r="A578" s="134"/>
      <c r="B578" s="126"/>
      <c r="C578" s="701"/>
      <c r="D578" s="701"/>
      <c r="E578" s="701"/>
      <c r="F578" s="701"/>
      <c r="G578" s="982"/>
      <c r="H578" s="982"/>
      <c r="I578" s="982"/>
      <c r="J578" s="982"/>
      <c r="K578" s="982"/>
      <c r="L578" s="982"/>
      <c r="M578" s="982"/>
      <c r="N578" s="982"/>
      <c r="O578" s="982"/>
      <c r="P578" s="982"/>
      <c r="Q578" s="982"/>
      <c r="R578" s="982"/>
      <c r="S578" s="982"/>
      <c r="T578" s="982"/>
      <c r="U578" s="982"/>
      <c r="V578" s="982"/>
      <c r="W578" s="982"/>
      <c r="X578" s="982"/>
      <c r="Y578" s="982"/>
      <c r="Z578" s="982"/>
      <c r="AA578" s="982"/>
      <c r="AB578" s="982"/>
      <c r="AC578" s="982"/>
      <c r="AD578" s="982"/>
      <c r="AE578" s="696"/>
      <c r="AF578" s="691"/>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row>
    <row r="579" spans="1:62" s="136" customFormat="1" ht="13.15" customHeight="1" outlineLevel="1" x14ac:dyDescent="0.25">
      <c r="A579" s="134"/>
      <c r="B579" s="126"/>
      <c r="C579" s="701"/>
      <c r="D579" s="701"/>
      <c r="E579" s="701"/>
      <c r="F579" s="701"/>
      <c r="G579" s="701"/>
      <c r="H579" s="701"/>
      <c r="I579" s="701"/>
      <c r="J579" s="701"/>
      <c r="K579" s="701"/>
      <c r="L579" s="726"/>
      <c r="M579" s="177" t="s">
        <v>486</v>
      </c>
      <c r="N579" s="177"/>
      <c r="O579" s="727"/>
      <c r="P579" s="727"/>
      <c r="Q579" s="177"/>
      <c r="R579" s="177"/>
      <c r="S579" s="177"/>
      <c r="T579" s="177"/>
      <c r="U579" s="177"/>
      <c r="V579" s="177"/>
      <c r="W579" s="982"/>
      <c r="X579" s="982"/>
      <c r="Y579" s="982"/>
      <c r="Z579" s="982"/>
      <c r="AA579" s="982"/>
      <c r="AB579" s="982"/>
      <c r="AC579" s="982"/>
      <c r="AD579" s="982"/>
      <c r="AE579" s="696"/>
      <c r="AF579" s="691"/>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row>
    <row r="580" spans="1:62" s="136" customFormat="1" ht="13.15" customHeight="1" outlineLevel="1" x14ac:dyDescent="0.25">
      <c r="A580" s="134"/>
      <c r="B580" s="126"/>
      <c r="C580" s="701"/>
      <c r="D580" s="701"/>
      <c r="E580" s="701"/>
      <c r="F580" s="701"/>
      <c r="G580" s="726"/>
      <c r="H580" s="726"/>
      <c r="I580" s="726"/>
      <c r="J580" s="726"/>
      <c r="K580" s="726"/>
      <c r="L580" s="726"/>
      <c r="M580" s="726"/>
      <c r="N580" s="726"/>
      <c r="O580" s="726"/>
      <c r="P580" s="726"/>
      <c r="Q580" s="726"/>
      <c r="R580" s="726"/>
      <c r="S580" s="726"/>
      <c r="T580" s="726"/>
      <c r="U580" s="726"/>
      <c r="V580" s="981"/>
      <c r="W580" s="981"/>
      <c r="X580" s="981"/>
      <c r="Y580" s="981"/>
      <c r="Z580" s="981"/>
      <c r="AA580" s="981"/>
      <c r="AB580" s="981"/>
      <c r="AC580" s="981"/>
      <c r="AD580" s="981"/>
      <c r="AE580" s="696"/>
      <c r="AF580" s="691"/>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13.15" customHeight="1" outlineLevel="1" x14ac:dyDescent="0.25">
      <c r="A581" s="134"/>
      <c r="B581" s="126"/>
      <c r="C581" s="701"/>
      <c r="D581" s="701"/>
      <c r="E581" s="701"/>
      <c r="F581" s="701"/>
      <c r="G581" s="726"/>
      <c r="H581" s="726"/>
      <c r="I581" s="726" t="s">
        <v>167</v>
      </c>
      <c r="J581" s="726"/>
      <c r="K581" s="726"/>
      <c r="L581" s="726"/>
      <c r="M581" s="726" t="str">
        <f>J$123</f>
        <v>frëeze</v>
      </c>
      <c r="N581" s="726">
        <f t="shared" ref="N581:V581" si="323">K$123</f>
        <v>0</v>
      </c>
      <c r="O581" s="726">
        <f t="shared" si="323"/>
        <v>0</v>
      </c>
      <c r="P581" s="726">
        <f t="shared" si="323"/>
        <v>0</v>
      </c>
      <c r="Q581" s="726">
        <f t="shared" si="323"/>
        <v>0</v>
      </c>
      <c r="R581" s="726">
        <f t="shared" si="323"/>
        <v>0</v>
      </c>
      <c r="S581" s="726">
        <f t="shared" si="323"/>
        <v>0</v>
      </c>
      <c r="T581" s="726">
        <f t="shared" si="323"/>
        <v>0</v>
      </c>
      <c r="U581" s="726">
        <f t="shared" si="323"/>
        <v>0</v>
      </c>
      <c r="V581" s="726">
        <f t="shared" si="323"/>
        <v>0</v>
      </c>
      <c r="W581" s="981"/>
      <c r="X581" s="981"/>
      <c r="Y581" s="981"/>
      <c r="Z581" s="981"/>
      <c r="AA581" s="981"/>
      <c r="AB581" s="981"/>
      <c r="AC581" s="981"/>
      <c r="AD581" s="981"/>
      <c r="AE581" s="696"/>
      <c r="AF581" s="691"/>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0" t="s">
        <v>123</v>
      </c>
      <c r="D582" s="701"/>
      <c r="E582" s="701"/>
      <c r="F582" s="701"/>
      <c r="G582" s="726"/>
      <c r="H582" s="726"/>
      <c r="I582" s="726"/>
      <c r="J582" s="992" t="s">
        <v>124</v>
      </c>
      <c r="K582" s="992" t="s">
        <v>124</v>
      </c>
      <c r="L582" s="726"/>
      <c r="M582" s="726"/>
      <c r="N582" s="726"/>
      <c r="O582" s="726"/>
      <c r="P582" s="726"/>
      <c r="Q582" s="726"/>
      <c r="R582" s="726"/>
      <c r="S582" s="726"/>
      <c r="T582" s="726"/>
      <c r="U582" s="726"/>
      <c r="V582" s="981"/>
      <c r="W582" s="981"/>
      <c r="X582" s="981"/>
      <c r="Y582" s="981"/>
      <c r="Z582" s="981"/>
      <c r="AA582" s="981"/>
      <c r="AB582" s="981"/>
      <c r="AC582" s="981"/>
      <c r="AD582" s="981"/>
      <c r="AE582" s="696"/>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5.0999999999999996" customHeight="1" outlineLevel="1" x14ac:dyDescent="0.25">
      <c r="A583" s="134"/>
      <c r="B583" s="126"/>
      <c r="C583" s="701"/>
      <c r="D583" s="701"/>
      <c r="E583" s="701"/>
      <c r="F583" s="709"/>
      <c r="G583" s="725"/>
      <c r="H583" s="725"/>
      <c r="I583" s="725"/>
      <c r="J583" s="725"/>
      <c r="K583" s="725"/>
      <c r="L583" s="725"/>
      <c r="M583" s="725"/>
      <c r="N583" s="725"/>
      <c r="O583" s="725"/>
      <c r="P583" s="725"/>
      <c r="Q583" s="725"/>
      <c r="R583" s="725"/>
      <c r="S583" s="725"/>
      <c r="T583" s="725"/>
      <c r="V583" s="709"/>
      <c r="W583" s="709"/>
      <c r="X583" s="709"/>
      <c r="Y583" s="709"/>
      <c r="Z583" s="709"/>
      <c r="AA583" s="709"/>
      <c r="AB583" s="709"/>
      <c r="AC583" s="709"/>
      <c r="AD583" s="70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13.15" customHeight="1" outlineLevel="1" x14ac:dyDescent="0.25">
      <c r="A584" s="134"/>
      <c r="B584" s="126"/>
      <c r="C584" s="701"/>
      <c r="D584" s="701"/>
      <c r="E584" s="701"/>
      <c r="F584" s="709"/>
      <c r="G584" s="967"/>
      <c r="H584" s="967"/>
      <c r="I584" s="968" t="s">
        <v>1122</v>
      </c>
      <c r="J584" s="967"/>
      <c r="K584" s="967"/>
      <c r="L584" s="967"/>
      <c r="M584" s="993">
        <v>0.66</v>
      </c>
      <c r="N584" s="993">
        <v>0.66</v>
      </c>
      <c r="O584" s="993">
        <v>0.66</v>
      </c>
      <c r="P584" s="993">
        <v>0.66</v>
      </c>
      <c r="Q584" s="993">
        <v>0.66</v>
      </c>
      <c r="R584" s="993">
        <v>0.66</v>
      </c>
      <c r="S584" s="993">
        <v>0.66</v>
      </c>
      <c r="T584" s="993">
        <v>0.66</v>
      </c>
      <c r="U584" s="993">
        <v>0.66</v>
      </c>
      <c r="V584" s="993">
        <v>0.66</v>
      </c>
      <c r="W584" s="763"/>
      <c r="X584" s="763"/>
      <c r="Y584" s="763"/>
      <c r="Z584" s="763"/>
      <c r="AA584" s="763"/>
      <c r="AB584" s="763"/>
      <c r="AC584" s="763"/>
      <c r="AD584" s="70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01"/>
      <c r="E585" s="701"/>
      <c r="F585" s="709"/>
      <c r="G585" s="967"/>
      <c r="H585" s="967"/>
      <c r="I585" s="968" t="s">
        <v>1123</v>
      </c>
      <c r="J585" s="967"/>
      <c r="K585" s="967"/>
      <c r="L585" s="967"/>
      <c r="M585" s="993">
        <v>0.5</v>
      </c>
      <c r="N585" s="993">
        <v>0.5</v>
      </c>
      <c r="O585" s="993">
        <v>0.5</v>
      </c>
      <c r="P585" s="993">
        <v>0.5</v>
      </c>
      <c r="Q585" s="993">
        <v>0.5</v>
      </c>
      <c r="R585" s="993">
        <v>0.5</v>
      </c>
      <c r="S585" s="993">
        <v>0.5</v>
      </c>
      <c r="T585" s="993">
        <v>0.5</v>
      </c>
      <c r="U585" s="993">
        <v>0.5</v>
      </c>
      <c r="V585" s="993">
        <v>0.5</v>
      </c>
      <c r="W585" s="763"/>
      <c r="X585" s="763"/>
      <c r="Y585" s="763"/>
      <c r="Z585" s="763"/>
      <c r="AA585" s="763"/>
      <c r="AB585" s="763"/>
      <c r="AC585" s="763"/>
      <c r="AD585" s="70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c r="D586" s="701"/>
      <c r="E586" s="701"/>
      <c r="F586" s="709"/>
      <c r="G586" s="967"/>
      <c r="H586" s="763"/>
      <c r="I586" s="763"/>
      <c r="J586" s="763"/>
      <c r="K586" s="763"/>
      <c r="L586" s="763"/>
      <c r="M586" s="763"/>
      <c r="N586" s="763"/>
      <c r="O586" s="763"/>
      <c r="P586" s="763"/>
      <c r="Q586" s="763"/>
      <c r="R586" s="763"/>
      <c r="S586" s="763"/>
      <c r="T586" s="763"/>
      <c r="U586" s="763"/>
      <c r="V586" s="763"/>
      <c r="W586" s="763"/>
      <c r="X586" s="763"/>
      <c r="Y586" s="763"/>
      <c r="Z586" s="763"/>
      <c r="AA586" s="763"/>
      <c r="AB586" s="763"/>
      <c r="AC586" s="763"/>
      <c r="AD586" s="70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9"/>
      <c r="G587" s="967"/>
      <c r="H587" s="967"/>
      <c r="I587" s="967"/>
      <c r="J587" s="967"/>
      <c r="K587" s="967"/>
      <c r="L587" s="967"/>
      <c r="M587" s="967"/>
      <c r="N587" s="967"/>
      <c r="O587" s="967"/>
      <c r="P587" s="967"/>
      <c r="Q587" s="967"/>
      <c r="R587" s="967"/>
      <c r="S587" s="967"/>
      <c r="T587" s="967"/>
      <c r="U587" s="967"/>
      <c r="V587" s="967"/>
      <c r="W587" s="763"/>
      <c r="X587" s="763"/>
      <c r="Y587" s="763"/>
      <c r="Z587" s="763"/>
      <c r="AA587" s="763"/>
      <c r="AB587" s="763"/>
      <c r="AC587" s="763"/>
      <c r="AD587" s="709"/>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5.0999999999999996" customHeight="1" outlineLevel="1" x14ac:dyDescent="0.25">
      <c r="A588" s="134"/>
      <c r="B588" s="126"/>
      <c r="C588" s="710" t="s">
        <v>127</v>
      </c>
      <c r="D588" s="701"/>
      <c r="E588" s="701"/>
      <c r="F588" s="709"/>
      <c r="G588" s="763"/>
      <c r="H588" s="763"/>
      <c r="I588" s="763"/>
      <c r="J588" s="763"/>
      <c r="K588" s="763"/>
      <c r="L588" s="763"/>
      <c r="M588" s="763"/>
      <c r="N588" s="763"/>
      <c r="O588" s="763"/>
      <c r="P588" s="763"/>
      <c r="Q588" s="763"/>
      <c r="R588" s="763"/>
      <c r="S588" s="763"/>
      <c r="T588" s="763"/>
      <c r="U588" s="763"/>
      <c r="V588" s="709"/>
      <c r="W588" s="763"/>
      <c r="X588" s="763"/>
      <c r="Y588" s="763"/>
      <c r="Z588" s="763"/>
      <c r="AA588" s="763"/>
      <c r="AB588" s="763"/>
      <c r="AC588" s="763"/>
      <c r="AD588" s="709"/>
      <c r="AE588" s="119"/>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24" customHeight="1" x14ac:dyDescent="0.25">
      <c r="A589" s="134"/>
      <c r="B589" s="126"/>
      <c r="C589" s="694"/>
      <c r="D589" s="694"/>
      <c r="E589" s="694"/>
      <c r="F589" s="694"/>
      <c r="G589" s="695" t="str">
        <f>G574</f>
        <v>Quality and deterioration of dry feed- annual pasture (P1a).</v>
      </c>
      <c r="H589" s="694"/>
      <c r="I589" s="694"/>
      <c r="J589" s="694"/>
      <c r="K589" s="694"/>
      <c r="L589" s="694"/>
      <c r="M589" s="694"/>
      <c r="N589" s="694"/>
      <c r="O589" s="694"/>
      <c r="P589" s="694"/>
      <c r="Q589" s="694"/>
      <c r="R589" s="179" t="s">
        <v>198</v>
      </c>
      <c r="S589" s="694"/>
      <c r="T589" s="715"/>
      <c r="U589" s="715"/>
      <c r="V589" s="124" t="s">
        <v>128</v>
      </c>
      <c r="W589" s="124"/>
      <c r="X589" s="124"/>
      <c r="Y589" s="124"/>
      <c r="Z589" s="124"/>
      <c r="AA589" s="124"/>
      <c r="AB589" s="124"/>
      <c r="AC589" s="124"/>
      <c r="AD589" s="124"/>
      <c r="AE589" s="693" t="s">
        <v>129</v>
      </c>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2.75" customHeight="1" outlineLevel="1" x14ac:dyDescent="0.25">
      <c r="A590" s="134"/>
      <c r="B590" s="689"/>
      <c r="C590" s="689"/>
      <c r="D590" s="689"/>
      <c r="E590" s="689"/>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c r="AD590" s="691"/>
      <c r="AE590" s="691"/>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8"/>
      <c r="K598" s="648"/>
      <c r="L598" s="238"/>
      <c r="M598" s="181"/>
      <c r="N598" s="677" t="s">
        <v>872</v>
      </c>
      <c r="O598" s="181"/>
      <c r="P598" s="677" t="s">
        <v>869</v>
      </c>
      <c r="Q598" s="648"/>
      <c r="R598" s="106"/>
      <c r="S598" s="106"/>
      <c r="T598" s="106"/>
      <c r="U598" s="106"/>
      <c r="V598" s="106"/>
      <c r="W598" s="664"/>
      <c r="X598" s="664"/>
      <c r="Y598" s="664"/>
      <c r="Z598" s="664"/>
      <c r="AA598" s="747"/>
      <c r="AB598" s="747"/>
      <c r="AC598" s="747"/>
      <c r="AD598" s="664"/>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7" t="s">
        <v>871</v>
      </c>
      <c r="O599" s="238"/>
      <c r="P599" s="677" t="s">
        <v>870</v>
      </c>
      <c r="Q599" s="648"/>
      <c r="R599" s="106"/>
      <c r="S599" s="106"/>
      <c r="T599" s="106"/>
      <c r="U599" s="106"/>
      <c r="V599" s="106"/>
      <c r="W599" s="664"/>
      <c r="X599" s="664"/>
      <c r="Y599" s="664"/>
      <c r="Z599" s="664"/>
      <c r="AA599" s="747"/>
      <c r="AB599" s="747"/>
      <c r="AC599" s="747"/>
      <c r="AD599" s="664"/>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842</v>
      </c>
      <c r="O600" s="244"/>
      <c r="P600" s="244" t="s">
        <v>843</v>
      </c>
      <c r="Q600" s="648"/>
      <c r="R600" s="107"/>
      <c r="S600" s="130" t="s">
        <v>209</v>
      </c>
      <c r="T600" s="130"/>
      <c r="U600" s="244"/>
      <c r="V600" s="188" t="s">
        <v>203</v>
      </c>
      <c r="W600" s="665"/>
      <c r="X600" s="665"/>
      <c r="Y600" s="665"/>
      <c r="Z600" s="665"/>
      <c r="AA600" s="748"/>
      <c r="AB600" s="748"/>
      <c r="AC600" s="767" t="s">
        <v>927</v>
      </c>
      <c r="AD600" s="767"/>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838</v>
      </c>
      <c r="I601" s="107" t="s">
        <v>167</v>
      </c>
      <c r="J601" s="107" t="s">
        <v>210</v>
      </c>
      <c r="K601" s="107" t="s">
        <v>211</v>
      </c>
      <c r="L601" s="107" t="s">
        <v>213</v>
      </c>
      <c r="M601" s="244"/>
      <c r="N601" s="107" t="s">
        <v>212</v>
      </c>
      <c r="O601" s="244"/>
      <c r="P601" s="107" t="s">
        <v>212</v>
      </c>
      <c r="Q601" s="648"/>
      <c r="R601" s="244"/>
      <c r="S601" s="107" t="s">
        <v>215</v>
      </c>
      <c r="T601" s="107" t="s">
        <v>214</v>
      </c>
      <c r="U601" s="244"/>
      <c r="V601" s="188"/>
      <c r="W601" s="665"/>
      <c r="X601" s="665"/>
      <c r="Y601" s="665"/>
      <c r="Z601" s="665"/>
      <c r="AA601" s="748"/>
      <c r="AB601" s="748"/>
      <c r="AC601" s="762" t="s">
        <v>844</v>
      </c>
      <c r="AD601" s="762" t="s">
        <v>928</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8"/>
      <c r="R602" s="244"/>
      <c r="S602" s="107"/>
      <c r="T602" s="107"/>
      <c r="U602" s="244"/>
      <c r="V602" s="188"/>
      <c r="W602" s="665"/>
      <c r="X602" s="665"/>
      <c r="Y602" s="665"/>
      <c r="Z602" s="665"/>
      <c r="AA602" s="748"/>
      <c r="AB602" s="748"/>
      <c r="AC602" s="748"/>
      <c r="AD602" s="665"/>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856</v>
      </c>
      <c r="I604" s="131" t="s">
        <v>409</v>
      </c>
      <c r="J604" s="151">
        <v>0.72</v>
      </c>
      <c r="K604" s="764">
        <v>5.5E-2</v>
      </c>
      <c r="L604" s="129">
        <v>400</v>
      </c>
      <c r="M604" s="111"/>
      <c r="N604" s="765">
        <f t="shared" ref="N604:N635" si="324">$J604+$K604/2</f>
        <v>0.74749999999999994</v>
      </c>
      <c r="P604" s="765">
        <f t="shared" ref="P604:P635" si="325">$J604-$K604/2</f>
        <v>0.6925</v>
      </c>
      <c r="S604" s="766">
        <f t="shared" ref="S604:S635" si="326">MAX($J468:$Q468)+$T468</f>
        <v>0.72000000000000008</v>
      </c>
      <c r="T604" s="766">
        <f t="shared" ref="T604:T635" si="327">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4">
        <v>5.5E-2</v>
      </c>
      <c r="L605" s="129">
        <v>400</v>
      </c>
      <c r="M605" s="111"/>
      <c r="N605" s="765">
        <f t="shared" si="324"/>
        <v>0.74749999999999994</v>
      </c>
      <c r="P605" s="765">
        <f t="shared" si="325"/>
        <v>0.6925</v>
      </c>
      <c r="S605" s="766">
        <f t="shared" si="326"/>
        <v>0.72000000000000008</v>
      </c>
      <c r="T605" s="766">
        <f t="shared" si="327"/>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4">
        <v>5.5E-2</v>
      </c>
      <c r="L606" s="129">
        <v>800</v>
      </c>
      <c r="M606" s="111"/>
      <c r="N606" s="765">
        <f t="shared" si="324"/>
        <v>0.74749999999999994</v>
      </c>
      <c r="P606" s="765">
        <f t="shared" si="325"/>
        <v>0.6925</v>
      </c>
      <c r="S606" s="766">
        <f t="shared" si="326"/>
        <v>0.72000000000000008</v>
      </c>
      <c r="T606" s="766">
        <f t="shared" si="327"/>
        <v>0.72000000000000008</v>
      </c>
      <c r="V606" s="128">
        <v>0.06</v>
      </c>
      <c r="AC606" s="112">
        <f t="shared" ref="AC606:AC613" si="328">AC605</f>
        <v>0</v>
      </c>
      <c r="AD606" s="112">
        <f t="shared" ref="AD606:AD613" si="329">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4">
        <v>5.5E-2</v>
      </c>
      <c r="L607" s="129">
        <v>2000</v>
      </c>
      <c r="M607" s="111"/>
      <c r="N607" s="765">
        <f t="shared" si="324"/>
        <v>0.74749999999999994</v>
      </c>
      <c r="P607" s="765">
        <f t="shared" si="325"/>
        <v>0.6925</v>
      </c>
      <c r="S607" s="766">
        <f t="shared" si="326"/>
        <v>0.72000000000000008</v>
      </c>
      <c r="T607" s="766">
        <f t="shared" si="327"/>
        <v>0.67</v>
      </c>
      <c r="V607" s="128">
        <v>0.06</v>
      </c>
      <c r="AC607" s="112">
        <f t="shared" si="328"/>
        <v>0</v>
      </c>
      <c r="AD607" s="112">
        <f t="shared" si="329"/>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4">
        <v>0.125</v>
      </c>
      <c r="L608" s="129">
        <v>2990</v>
      </c>
      <c r="M608" s="111"/>
      <c r="N608" s="765">
        <f t="shared" si="324"/>
        <v>0.74250000000000005</v>
      </c>
      <c r="P608" s="765">
        <f t="shared" si="325"/>
        <v>0.61750000000000005</v>
      </c>
      <c r="S608" s="766">
        <f t="shared" si="326"/>
        <v>0.72</v>
      </c>
      <c r="T608" s="766">
        <f t="shared" si="327"/>
        <v>0.62</v>
      </c>
      <c r="V608" s="128">
        <v>0.06</v>
      </c>
      <c r="AC608" s="112">
        <f t="shared" si="328"/>
        <v>0</v>
      </c>
      <c r="AD608" s="112">
        <f t="shared" si="329"/>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4">
        <v>0.105</v>
      </c>
      <c r="L609" s="129">
        <v>3800</v>
      </c>
      <c r="M609" s="111"/>
      <c r="N609" s="765">
        <f t="shared" si="324"/>
        <v>0.71250000000000002</v>
      </c>
      <c r="P609" s="765">
        <f t="shared" si="325"/>
        <v>0.60750000000000004</v>
      </c>
      <c r="S609" s="766">
        <f t="shared" si="326"/>
        <v>0.63500000000000001</v>
      </c>
      <c r="T609" s="766">
        <f t="shared" si="327"/>
        <v>0.63500000000000001</v>
      </c>
      <c r="V609" s="128">
        <v>0.06</v>
      </c>
      <c r="AC609" s="112">
        <f t="shared" si="328"/>
        <v>0</v>
      </c>
      <c r="AD609" s="112">
        <f t="shared" si="329"/>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4">
        <v>0.105</v>
      </c>
      <c r="L610" s="129">
        <v>2500</v>
      </c>
      <c r="M610" s="111"/>
      <c r="N610" s="765">
        <f t="shared" si="324"/>
        <v>0.66249999999999998</v>
      </c>
      <c r="P610" s="765">
        <f t="shared" si="325"/>
        <v>0.5575</v>
      </c>
      <c r="S610" s="766">
        <f t="shared" si="326"/>
        <v>0.61</v>
      </c>
      <c r="T610" s="766">
        <f t="shared" si="327"/>
        <v>0.61</v>
      </c>
      <c r="V610" s="128">
        <v>0.06</v>
      </c>
      <c r="AC610" s="112">
        <f t="shared" si="328"/>
        <v>0</v>
      </c>
      <c r="AD610" s="112">
        <f t="shared" si="329"/>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4">
        <v>8.5000000000000006E-2</v>
      </c>
      <c r="L611" s="129">
        <v>1500</v>
      </c>
      <c r="M611" s="111"/>
      <c r="N611" s="765">
        <f t="shared" si="324"/>
        <v>0.61249999999999993</v>
      </c>
      <c r="P611" s="765">
        <f t="shared" si="325"/>
        <v>0.52749999999999997</v>
      </c>
      <c r="S611" s="766">
        <f t="shared" si="326"/>
        <v>0.6</v>
      </c>
      <c r="T611" s="766">
        <f t="shared" si="327"/>
        <v>0.6</v>
      </c>
      <c r="V611" s="128">
        <v>0.06</v>
      </c>
      <c r="AC611" s="112">
        <f t="shared" si="328"/>
        <v>0</v>
      </c>
      <c r="AD611" s="112">
        <f t="shared" si="329"/>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4">
        <v>0.06</v>
      </c>
      <c r="L612" s="129">
        <v>800</v>
      </c>
      <c r="M612" s="111"/>
      <c r="N612" s="765">
        <f t="shared" si="324"/>
        <v>0.57000000000000006</v>
      </c>
      <c r="P612" s="765">
        <f t="shared" si="325"/>
        <v>0.51</v>
      </c>
      <c r="S612" s="766">
        <f t="shared" si="326"/>
        <v>0.58000000000000007</v>
      </c>
      <c r="T612" s="766">
        <f t="shared" si="327"/>
        <v>0.58000000000000007</v>
      </c>
      <c r="V612" s="128">
        <v>0.06</v>
      </c>
      <c r="AC612" s="112">
        <f t="shared" si="328"/>
        <v>0</v>
      </c>
      <c r="AD612" s="112">
        <f t="shared" si="329"/>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4">
        <v>0.04</v>
      </c>
      <c r="L613" s="129">
        <v>650</v>
      </c>
      <c r="M613" s="111"/>
      <c r="N613" s="765">
        <f t="shared" si="324"/>
        <v>0.54</v>
      </c>
      <c r="P613" s="765">
        <f t="shared" si="325"/>
        <v>0.5</v>
      </c>
      <c r="S613" s="766">
        <f t="shared" si="326"/>
        <v>0.55000000000000004</v>
      </c>
      <c r="T613" s="766">
        <f t="shared" si="327"/>
        <v>0.55000000000000004</v>
      </c>
      <c r="V613" s="170">
        <v>0.06</v>
      </c>
      <c r="AC613" s="112">
        <f t="shared" si="328"/>
        <v>0</v>
      </c>
      <c r="AD613" s="112">
        <f t="shared" si="329"/>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4">
        <v>0.05</v>
      </c>
      <c r="L614" s="129">
        <v>150</v>
      </c>
      <c r="M614" s="111"/>
      <c r="N614" s="372">
        <f t="shared" si="324"/>
        <v>0.70500000000000007</v>
      </c>
      <c r="P614" s="372">
        <f t="shared" si="325"/>
        <v>0.65500000000000003</v>
      </c>
      <c r="S614" s="766">
        <f t="shared" si="326"/>
        <v>0.68</v>
      </c>
      <c r="T614" s="766">
        <f t="shared" si="327"/>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4">
        <v>0.05</v>
      </c>
      <c r="L615" s="129">
        <v>100</v>
      </c>
      <c r="M615" s="111"/>
      <c r="N615" s="372">
        <f t="shared" si="324"/>
        <v>0.70500000000000007</v>
      </c>
      <c r="P615" s="372">
        <f t="shared" si="325"/>
        <v>0.65500000000000003</v>
      </c>
      <c r="S615" s="766">
        <f t="shared" si="326"/>
        <v>0.68</v>
      </c>
      <c r="T615" s="766">
        <f t="shared" si="327"/>
        <v>0.68</v>
      </c>
      <c r="AC615" s="112">
        <f t="shared" ref="AC615:AC678" si="330">AC605+1</f>
        <v>1</v>
      </c>
      <c r="AD615" s="112">
        <f t="shared" ref="AD615:AD678" si="331">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4">
        <v>0.05</v>
      </c>
      <c r="L616" s="129">
        <v>200</v>
      </c>
      <c r="M616" s="111"/>
      <c r="N616" s="372">
        <f t="shared" si="324"/>
        <v>0.70500000000000007</v>
      </c>
      <c r="P616" s="372">
        <f t="shared" si="325"/>
        <v>0.65500000000000003</v>
      </c>
      <c r="S616" s="766">
        <f t="shared" si="326"/>
        <v>0.68</v>
      </c>
      <c r="T616" s="766">
        <f t="shared" si="327"/>
        <v>0.68</v>
      </c>
      <c r="AC616" s="112">
        <f t="shared" si="330"/>
        <v>1</v>
      </c>
      <c r="AD616" s="112">
        <f t="shared" si="331"/>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4">
        <v>0.05</v>
      </c>
      <c r="L617" s="129">
        <v>300</v>
      </c>
      <c r="M617" s="111"/>
      <c r="N617" s="372">
        <f t="shared" si="324"/>
        <v>0.70500000000000007</v>
      </c>
      <c r="P617" s="372">
        <f t="shared" si="325"/>
        <v>0.65500000000000003</v>
      </c>
      <c r="S617" s="766">
        <f t="shared" si="326"/>
        <v>0.68</v>
      </c>
      <c r="T617" s="766">
        <f t="shared" si="327"/>
        <v>0.6</v>
      </c>
      <c r="AC617" s="112">
        <f t="shared" si="330"/>
        <v>1</v>
      </c>
      <c r="AD617" s="112">
        <f t="shared" si="331"/>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4">
        <v>0.1</v>
      </c>
      <c r="L618" s="129">
        <v>1000</v>
      </c>
      <c r="M618" s="111"/>
      <c r="N618" s="372">
        <f t="shared" si="324"/>
        <v>0.72000000000000008</v>
      </c>
      <c r="P618" s="372">
        <f t="shared" si="325"/>
        <v>0.62</v>
      </c>
      <c r="S618" s="766">
        <f t="shared" si="326"/>
        <v>0.66999999999999993</v>
      </c>
      <c r="T618" s="766">
        <f t="shared" si="327"/>
        <v>0.52</v>
      </c>
      <c r="AC618" s="112">
        <f t="shared" si="330"/>
        <v>1</v>
      </c>
      <c r="AD618" s="112">
        <f t="shared" si="331"/>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4">
        <v>0.15</v>
      </c>
      <c r="L619" s="129">
        <v>4000</v>
      </c>
      <c r="M619" s="111"/>
      <c r="N619" s="372">
        <f t="shared" si="324"/>
        <v>0.67499999999999993</v>
      </c>
      <c r="P619" s="372">
        <f t="shared" si="325"/>
        <v>0.52500000000000002</v>
      </c>
      <c r="S619" s="766">
        <f t="shared" si="326"/>
        <v>0.56499999999999995</v>
      </c>
      <c r="T619" s="766">
        <f t="shared" si="327"/>
        <v>0.42999999999999994</v>
      </c>
      <c r="AC619" s="112">
        <f t="shared" si="330"/>
        <v>1</v>
      </c>
      <c r="AD619" s="112">
        <f t="shared" si="331"/>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4">
        <v>0.15</v>
      </c>
      <c r="L620" s="129">
        <v>3500</v>
      </c>
      <c r="M620" s="111"/>
      <c r="N620" s="372">
        <f t="shared" si="324"/>
        <v>0.64499999999999991</v>
      </c>
      <c r="P620" s="372">
        <f t="shared" si="325"/>
        <v>0.49499999999999994</v>
      </c>
      <c r="S620" s="766">
        <f t="shared" si="326"/>
        <v>0.53999999999999992</v>
      </c>
      <c r="T620" s="766">
        <f t="shared" si="327"/>
        <v>0.53999999999999992</v>
      </c>
      <c r="AC620" s="112">
        <f t="shared" si="330"/>
        <v>1</v>
      </c>
      <c r="AD620" s="112">
        <f t="shared" si="331"/>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4">
        <v>0.1</v>
      </c>
      <c r="L621" s="129">
        <v>2200</v>
      </c>
      <c r="M621" s="111"/>
      <c r="N621" s="372">
        <f t="shared" si="324"/>
        <v>0.59000000000000008</v>
      </c>
      <c r="P621" s="372">
        <f t="shared" si="325"/>
        <v>0.49000000000000005</v>
      </c>
      <c r="S621" s="766">
        <f t="shared" si="326"/>
        <v>0.57999999999999996</v>
      </c>
      <c r="T621" s="766">
        <f t="shared" si="327"/>
        <v>0.52999999999999992</v>
      </c>
      <c r="AC621" s="112">
        <f t="shared" si="330"/>
        <v>1</v>
      </c>
      <c r="AD621" s="112">
        <f t="shared" si="331"/>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4">
        <v>7.0000000000000007E-2</v>
      </c>
      <c r="L622" s="129">
        <v>1200</v>
      </c>
      <c r="M622" s="111"/>
      <c r="N622" s="372">
        <f t="shared" si="324"/>
        <v>0.55500000000000005</v>
      </c>
      <c r="P622" s="372">
        <f t="shared" si="325"/>
        <v>0.48499999999999999</v>
      </c>
      <c r="S622" s="766">
        <f t="shared" si="326"/>
        <v>0.57999999999999996</v>
      </c>
      <c r="T622" s="766">
        <f t="shared" si="327"/>
        <v>0.56999999999999995</v>
      </c>
      <c r="AC622" s="112">
        <f t="shared" si="330"/>
        <v>1</v>
      </c>
      <c r="AD622" s="112">
        <f t="shared" si="331"/>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4">
        <v>0.05</v>
      </c>
      <c r="L623" s="129">
        <v>850</v>
      </c>
      <c r="M623" s="111"/>
      <c r="N623" s="372">
        <f t="shared" si="324"/>
        <v>0.52500000000000002</v>
      </c>
      <c r="P623" s="372">
        <f t="shared" si="325"/>
        <v>0.47499999999999998</v>
      </c>
      <c r="S623" s="766">
        <f t="shared" si="326"/>
        <v>0.55000000000000004</v>
      </c>
      <c r="T623" s="766">
        <f t="shared" si="327"/>
        <v>0.55000000000000004</v>
      </c>
      <c r="AC623" s="112">
        <f t="shared" si="330"/>
        <v>1</v>
      </c>
      <c r="AD623" s="112">
        <f t="shared" si="331"/>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824</v>
      </c>
      <c r="I624" s="131" t="s">
        <v>409</v>
      </c>
      <c r="J624" s="151">
        <v>0.68</v>
      </c>
      <c r="K624" s="764">
        <v>0.05</v>
      </c>
      <c r="L624" s="129">
        <v>150</v>
      </c>
      <c r="M624" s="111"/>
      <c r="N624" s="372">
        <f t="shared" si="324"/>
        <v>0.70500000000000007</v>
      </c>
      <c r="P624" s="372">
        <f t="shared" si="325"/>
        <v>0.65500000000000003</v>
      </c>
      <c r="S624" s="766">
        <f t="shared" si="326"/>
        <v>0.68</v>
      </c>
      <c r="T624" s="766">
        <f t="shared" si="327"/>
        <v>0.68</v>
      </c>
      <c r="AC624" s="112">
        <f t="shared" si="330"/>
        <v>2</v>
      </c>
      <c r="AD624" s="112">
        <f t="shared" si="331"/>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4">
        <v>0.05</v>
      </c>
      <c r="L625" s="129">
        <v>100</v>
      </c>
      <c r="M625" s="111"/>
      <c r="N625" s="372">
        <f t="shared" si="324"/>
        <v>0.70500000000000007</v>
      </c>
      <c r="P625" s="372">
        <f t="shared" si="325"/>
        <v>0.65500000000000003</v>
      </c>
      <c r="S625" s="766">
        <f t="shared" si="326"/>
        <v>0.68</v>
      </c>
      <c r="T625" s="766">
        <f t="shared" si="327"/>
        <v>0.68</v>
      </c>
      <c r="AC625" s="112">
        <f t="shared" si="330"/>
        <v>2</v>
      </c>
      <c r="AD625" s="112">
        <f t="shared" si="331"/>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4">
        <v>0.05</v>
      </c>
      <c r="L626" s="129">
        <v>200</v>
      </c>
      <c r="M626" s="111"/>
      <c r="N626" s="372">
        <f t="shared" si="324"/>
        <v>0.70500000000000007</v>
      </c>
      <c r="P626" s="372">
        <f t="shared" si="325"/>
        <v>0.65500000000000003</v>
      </c>
      <c r="S626" s="766">
        <f t="shared" si="326"/>
        <v>0.68</v>
      </c>
      <c r="T626" s="766">
        <f t="shared" si="327"/>
        <v>0.68</v>
      </c>
      <c r="AC626" s="112">
        <f t="shared" si="330"/>
        <v>2</v>
      </c>
      <c r="AD626" s="112">
        <f t="shared" si="331"/>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4">
        <v>0.05</v>
      </c>
      <c r="L627" s="129">
        <v>300</v>
      </c>
      <c r="M627" s="111"/>
      <c r="N627" s="372">
        <f t="shared" si="324"/>
        <v>0.70500000000000007</v>
      </c>
      <c r="P627" s="372">
        <f t="shared" si="325"/>
        <v>0.65500000000000003</v>
      </c>
      <c r="S627" s="766">
        <f t="shared" si="326"/>
        <v>0.68</v>
      </c>
      <c r="T627" s="766">
        <f t="shared" si="327"/>
        <v>0.6</v>
      </c>
      <c r="AC627" s="112">
        <f t="shared" si="330"/>
        <v>2</v>
      </c>
      <c r="AD627" s="112">
        <f t="shared" si="331"/>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4">
        <v>0.1</v>
      </c>
      <c r="L628" s="129">
        <v>1000</v>
      </c>
      <c r="M628" s="111"/>
      <c r="N628" s="372">
        <f t="shared" si="324"/>
        <v>0.72000000000000008</v>
      </c>
      <c r="P628" s="372">
        <f t="shared" si="325"/>
        <v>0.62</v>
      </c>
      <c r="S628" s="766">
        <f t="shared" si="326"/>
        <v>0.66999999999999993</v>
      </c>
      <c r="T628" s="766">
        <f t="shared" si="327"/>
        <v>0.52</v>
      </c>
      <c r="AC628" s="112">
        <f t="shared" si="330"/>
        <v>2</v>
      </c>
      <c r="AD628" s="112">
        <f t="shared" si="331"/>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4">
        <v>0.15</v>
      </c>
      <c r="L629" s="129">
        <v>4000</v>
      </c>
      <c r="M629" s="111"/>
      <c r="N629" s="372">
        <f t="shared" si="324"/>
        <v>0.67499999999999993</v>
      </c>
      <c r="P629" s="372">
        <f t="shared" si="325"/>
        <v>0.52500000000000002</v>
      </c>
      <c r="S629" s="766">
        <f t="shared" si="326"/>
        <v>0.56499999999999995</v>
      </c>
      <c r="T629" s="766">
        <f t="shared" si="327"/>
        <v>0.42999999999999994</v>
      </c>
      <c r="AC629" s="112">
        <f t="shared" si="330"/>
        <v>2</v>
      </c>
      <c r="AD629" s="112">
        <f t="shared" si="331"/>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4">
        <v>0.15</v>
      </c>
      <c r="L630" s="129">
        <v>3500</v>
      </c>
      <c r="M630" s="111"/>
      <c r="N630" s="372">
        <f t="shared" si="324"/>
        <v>0.64499999999999991</v>
      </c>
      <c r="P630" s="372">
        <f t="shared" si="325"/>
        <v>0.49499999999999994</v>
      </c>
      <c r="S630" s="766">
        <f t="shared" si="326"/>
        <v>0.53999999999999992</v>
      </c>
      <c r="T630" s="766">
        <f t="shared" si="327"/>
        <v>0.53999999999999992</v>
      </c>
      <c r="AC630" s="112">
        <f t="shared" si="330"/>
        <v>2</v>
      </c>
      <c r="AD630" s="112">
        <f t="shared" si="331"/>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4">
        <v>0.1</v>
      </c>
      <c r="L631" s="129">
        <v>2200</v>
      </c>
      <c r="M631" s="111"/>
      <c r="N631" s="372">
        <f t="shared" si="324"/>
        <v>0.59000000000000008</v>
      </c>
      <c r="P631" s="372">
        <f t="shared" si="325"/>
        <v>0.49000000000000005</v>
      </c>
      <c r="S631" s="766">
        <f t="shared" si="326"/>
        <v>0.57999999999999996</v>
      </c>
      <c r="T631" s="766">
        <f t="shared" si="327"/>
        <v>0.52999999999999992</v>
      </c>
      <c r="AC631" s="112">
        <f t="shared" si="330"/>
        <v>2</v>
      </c>
      <c r="AD631" s="112">
        <f t="shared" si="331"/>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4">
        <v>7.0000000000000007E-2</v>
      </c>
      <c r="L632" s="129">
        <v>1200</v>
      </c>
      <c r="M632" s="111"/>
      <c r="N632" s="372">
        <f t="shared" si="324"/>
        <v>0.55500000000000005</v>
      </c>
      <c r="P632" s="372">
        <f t="shared" si="325"/>
        <v>0.48499999999999999</v>
      </c>
      <c r="S632" s="766">
        <f t="shared" si="326"/>
        <v>0.57999999999999996</v>
      </c>
      <c r="T632" s="766">
        <f t="shared" si="327"/>
        <v>0.56999999999999995</v>
      </c>
      <c r="AC632" s="112">
        <f t="shared" si="330"/>
        <v>2</v>
      </c>
      <c r="AD632" s="112">
        <f t="shared" si="331"/>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4">
        <v>0.05</v>
      </c>
      <c r="L633" s="129">
        <v>850</v>
      </c>
      <c r="M633" s="111"/>
      <c r="N633" s="372">
        <f t="shared" si="324"/>
        <v>0.52500000000000002</v>
      </c>
      <c r="P633" s="372">
        <f t="shared" si="325"/>
        <v>0.47499999999999998</v>
      </c>
      <c r="S633" s="766">
        <f t="shared" si="326"/>
        <v>0.55000000000000004</v>
      </c>
      <c r="T633" s="766">
        <f t="shared" si="327"/>
        <v>0.55000000000000004</v>
      </c>
      <c r="AC633" s="112">
        <f t="shared" si="330"/>
        <v>2</v>
      </c>
      <c r="AD633" s="112">
        <f t="shared" si="331"/>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825</v>
      </c>
      <c r="I634" s="131" t="s">
        <v>409</v>
      </c>
      <c r="J634" s="151">
        <v>0.68</v>
      </c>
      <c r="K634" s="764">
        <v>0.05</v>
      </c>
      <c r="L634" s="129">
        <v>150</v>
      </c>
      <c r="M634" s="111"/>
      <c r="N634" s="372">
        <f t="shared" si="324"/>
        <v>0.70500000000000007</v>
      </c>
      <c r="P634" s="372">
        <f t="shared" si="325"/>
        <v>0.65500000000000003</v>
      </c>
      <c r="S634" s="766">
        <f t="shared" si="326"/>
        <v>0.68</v>
      </c>
      <c r="T634" s="766">
        <f t="shared" si="327"/>
        <v>0.68</v>
      </c>
      <c r="AC634" s="112">
        <f t="shared" si="330"/>
        <v>3</v>
      </c>
      <c r="AD634" s="112">
        <f t="shared" si="331"/>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100</v>
      </c>
      <c r="M635" s="111"/>
      <c r="N635" s="372">
        <f t="shared" si="324"/>
        <v>0.70500000000000007</v>
      </c>
      <c r="P635" s="372">
        <f t="shared" si="325"/>
        <v>0.65500000000000003</v>
      </c>
      <c r="S635" s="766">
        <f t="shared" si="326"/>
        <v>0.68</v>
      </c>
      <c r="T635" s="766">
        <f t="shared" si="327"/>
        <v>0.68</v>
      </c>
      <c r="AC635" s="112">
        <f t="shared" si="330"/>
        <v>3</v>
      </c>
      <c r="AD635" s="112">
        <f t="shared" si="331"/>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200</v>
      </c>
      <c r="M636" s="111"/>
      <c r="N636" s="372">
        <f t="shared" ref="N636:N667" si="332">$J636+$K636/2</f>
        <v>0.70500000000000007</v>
      </c>
      <c r="P636" s="372">
        <f t="shared" ref="P636:P667" si="333">$J636-$K636/2</f>
        <v>0.65500000000000003</v>
      </c>
      <c r="S636" s="766">
        <f t="shared" ref="S636:S667" si="334">MAX($J500:$Q500)+$T500</f>
        <v>0.68</v>
      </c>
      <c r="T636" s="766">
        <f t="shared" ref="T636:T667" si="335">MIN($J500:$Q500)+$T500-INDEX(DigSpread,$AD636+1,1)</f>
        <v>0.68</v>
      </c>
      <c r="AC636" s="112">
        <f t="shared" si="330"/>
        <v>3</v>
      </c>
      <c r="AD636" s="112">
        <f t="shared" si="331"/>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4">
        <v>0.05</v>
      </c>
      <c r="L637" s="129">
        <v>300</v>
      </c>
      <c r="M637" s="111"/>
      <c r="N637" s="372">
        <f t="shared" si="332"/>
        <v>0.70500000000000007</v>
      </c>
      <c r="P637" s="372">
        <f t="shared" si="333"/>
        <v>0.65500000000000003</v>
      </c>
      <c r="S637" s="766">
        <f t="shared" si="334"/>
        <v>0.68</v>
      </c>
      <c r="T637" s="766">
        <f t="shared" si="335"/>
        <v>0.6</v>
      </c>
      <c r="AC637" s="112">
        <f t="shared" si="330"/>
        <v>3</v>
      </c>
      <c r="AD637" s="112">
        <f t="shared" si="331"/>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4">
        <v>0.1</v>
      </c>
      <c r="L638" s="129">
        <v>1000</v>
      </c>
      <c r="M638" s="111"/>
      <c r="N638" s="372">
        <f t="shared" si="332"/>
        <v>0.72000000000000008</v>
      </c>
      <c r="P638" s="372">
        <f t="shared" si="333"/>
        <v>0.62</v>
      </c>
      <c r="S638" s="766">
        <f t="shared" si="334"/>
        <v>0.66999999999999993</v>
      </c>
      <c r="T638" s="766">
        <f t="shared" si="335"/>
        <v>0.52</v>
      </c>
      <c r="AC638" s="112">
        <f t="shared" si="330"/>
        <v>3</v>
      </c>
      <c r="AD638" s="112">
        <f t="shared" si="331"/>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4">
        <v>0.15</v>
      </c>
      <c r="L639" s="129">
        <v>4000</v>
      </c>
      <c r="M639" s="111"/>
      <c r="N639" s="372">
        <f t="shared" si="332"/>
        <v>0.67499999999999993</v>
      </c>
      <c r="P639" s="372">
        <f t="shared" si="333"/>
        <v>0.52500000000000002</v>
      </c>
      <c r="S639" s="766">
        <f t="shared" si="334"/>
        <v>0.56499999999999995</v>
      </c>
      <c r="T639" s="766">
        <f t="shared" si="335"/>
        <v>0.42999999999999994</v>
      </c>
      <c r="AC639" s="112">
        <f t="shared" si="330"/>
        <v>3</v>
      </c>
      <c r="AD639" s="112">
        <f t="shared" si="331"/>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4">
        <v>0.15</v>
      </c>
      <c r="L640" s="129">
        <v>3500</v>
      </c>
      <c r="M640" s="111"/>
      <c r="N640" s="372">
        <f t="shared" si="332"/>
        <v>0.64499999999999991</v>
      </c>
      <c r="P640" s="372">
        <f t="shared" si="333"/>
        <v>0.49499999999999994</v>
      </c>
      <c r="S640" s="766">
        <f t="shared" si="334"/>
        <v>0.53999999999999992</v>
      </c>
      <c r="T640" s="766">
        <f t="shared" si="335"/>
        <v>0.53999999999999992</v>
      </c>
      <c r="AC640" s="112">
        <f t="shared" si="330"/>
        <v>3</v>
      </c>
      <c r="AD640" s="112">
        <f t="shared" si="331"/>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4">
        <v>0.1</v>
      </c>
      <c r="L641" s="129">
        <v>2200</v>
      </c>
      <c r="M641" s="111"/>
      <c r="N641" s="372">
        <f t="shared" si="332"/>
        <v>0.59000000000000008</v>
      </c>
      <c r="P641" s="372">
        <f t="shared" si="333"/>
        <v>0.49000000000000005</v>
      </c>
      <c r="S641" s="766">
        <f t="shared" si="334"/>
        <v>0.57999999999999996</v>
      </c>
      <c r="T641" s="766">
        <f t="shared" si="335"/>
        <v>0.52999999999999992</v>
      </c>
      <c r="AC641" s="112">
        <f t="shared" si="330"/>
        <v>3</v>
      </c>
      <c r="AD641" s="112">
        <f t="shared" si="331"/>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4">
        <v>7.0000000000000007E-2</v>
      </c>
      <c r="L642" s="129">
        <v>1200</v>
      </c>
      <c r="M642" s="111"/>
      <c r="N642" s="372">
        <f t="shared" si="332"/>
        <v>0.55500000000000005</v>
      </c>
      <c r="P642" s="372">
        <f t="shared" si="333"/>
        <v>0.48499999999999999</v>
      </c>
      <c r="S642" s="766">
        <f t="shared" si="334"/>
        <v>0.57999999999999996</v>
      </c>
      <c r="T642" s="766">
        <f t="shared" si="335"/>
        <v>0.56999999999999995</v>
      </c>
      <c r="AC642" s="112">
        <f t="shared" si="330"/>
        <v>3</v>
      </c>
      <c r="AD642" s="112">
        <f t="shared" si="331"/>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4">
        <v>0.05</v>
      </c>
      <c r="L643" s="129">
        <v>850</v>
      </c>
      <c r="M643" s="111"/>
      <c r="N643" s="372">
        <f t="shared" si="332"/>
        <v>0.52500000000000002</v>
      </c>
      <c r="P643" s="372">
        <f t="shared" si="333"/>
        <v>0.47499999999999998</v>
      </c>
      <c r="S643" s="766">
        <f t="shared" si="334"/>
        <v>0.55000000000000004</v>
      </c>
      <c r="T643" s="766">
        <f t="shared" si="335"/>
        <v>0.55000000000000004</v>
      </c>
      <c r="AC643" s="112">
        <f t="shared" si="330"/>
        <v>3</v>
      </c>
      <c r="AD643" s="112">
        <f t="shared" si="331"/>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826</v>
      </c>
      <c r="I644" s="131" t="s">
        <v>409</v>
      </c>
      <c r="J644" s="151">
        <v>0.68</v>
      </c>
      <c r="K644" s="764">
        <v>0.05</v>
      </c>
      <c r="L644" s="129">
        <v>150</v>
      </c>
      <c r="M644" s="111"/>
      <c r="N644" s="372">
        <f t="shared" si="332"/>
        <v>0.70500000000000007</v>
      </c>
      <c r="P644" s="372">
        <f t="shared" si="333"/>
        <v>0.65500000000000003</v>
      </c>
      <c r="S644" s="766">
        <f t="shared" si="334"/>
        <v>0.68</v>
      </c>
      <c r="T644" s="766">
        <f t="shared" si="335"/>
        <v>0.68</v>
      </c>
      <c r="AC644" s="112">
        <f t="shared" si="330"/>
        <v>4</v>
      </c>
      <c r="AD644" s="112">
        <f t="shared" si="331"/>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100</v>
      </c>
      <c r="M645" s="111"/>
      <c r="N645" s="372">
        <f t="shared" si="332"/>
        <v>0.70500000000000007</v>
      </c>
      <c r="P645" s="372">
        <f t="shared" si="333"/>
        <v>0.65500000000000003</v>
      </c>
      <c r="S645" s="766">
        <f t="shared" si="334"/>
        <v>0.68</v>
      </c>
      <c r="T645" s="766">
        <f t="shared" si="335"/>
        <v>0.68</v>
      </c>
      <c r="AC645" s="112">
        <f t="shared" si="330"/>
        <v>4</v>
      </c>
      <c r="AD645" s="112">
        <f t="shared" si="331"/>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200</v>
      </c>
      <c r="M646" s="111"/>
      <c r="N646" s="372">
        <f t="shared" si="332"/>
        <v>0.70500000000000007</v>
      </c>
      <c r="P646" s="372">
        <f t="shared" si="333"/>
        <v>0.65500000000000003</v>
      </c>
      <c r="S646" s="766">
        <f t="shared" si="334"/>
        <v>0.68</v>
      </c>
      <c r="T646" s="766">
        <f t="shared" si="335"/>
        <v>0.68</v>
      </c>
      <c r="AC646" s="112">
        <f t="shared" si="330"/>
        <v>4</v>
      </c>
      <c r="AD646" s="112">
        <f t="shared" si="331"/>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4">
        <v>0.05</v>
      </c>
      <c r="L647" s="129">
        <v>300</v>
      </c>
      <c r="M647" s="111"/>
      <c r="N647" s="372">
        <f t="shared" si="332"/>
        <v>0.70500000000000007</v>
      </c>
      <c r="P647" s="372">
        <f t="shared" si="333"/>
        <v>0.65500000000000003</v>
      </c>
      <c r="S647" s="766">
        <f t="shared" si="334"/>
        <v>0.68</v>
      </c>
      <c r="T647" s="766">
        <f t="shared" si="335"/>
        <v>0.6</v>
      </c>
      <c r="AC647" s="112">
        <f t="shared" si="330"/>
        <v>4</v>
      </c>
      <c r="AD647" s="112">
        <f t="shared" si="331"/>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4">
        <v>0.1</v>
      </c>
      <c r="L648" s="129">
        <v>1000</v>
      </c>
      <c r="M648" s="111"/>
      <c r="N648" s="372">
        <f t="shared" si="332"/>
        <v>0.72000000000000008</v>
      </c>
      <c r="P648" s="372">
        <f t="shared" si="333"/>
        <v>0.62</v>
      </c>
      <c r="S648" s="766">
        <f t="shared" si="334"/>
        <v>0.66999999999999993</v>
      </c>
      <c r="T648" s="766">
        <f t="shared" si="335"/>
        <v>0.52</v>
      </c>
      <c r="AC648" s="112">
        <f t="shared" si="330"/>
        <v>4</v>
      </c>
      <c r="AD648" s="112">
        <f t="shared" si="331"/>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4">
        <v>0.15</v>
      </c>
      <c r="L649" s="129">
        <v>4000</v>
      </c>
      <c r="M649" s="111"/>
      <c r="N649" s="372">
        <f t="shared" si="332"/>
        <v>0.67499999999999993</v>
      </c>
      <c r="P649" s="372">
        <f t="shared" si="333"/>
        <v>0.52500000000000002</v>
      </c>
      <c r="S649" s="766">
        <f t="shared" si="334"/>
        <v>0.56499999999999995</v>
      </c>
      <c r="T649" s="766">
        <f t="shared" si="335"/>
        <v>0.42999999999999994</v>
      </c>
      <c r="AC649" s="112">
        <f t="shared" si="330"/>
        <v>4</v>
      </c>
      <c r="AD649" s="112">
        <f t="shared" si="331"/>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4">
        <v>0.15</v>
      </c>
      <c r="L650" s="129">
        <v>3500</v>
      </c>
      <c r="M650" s="111"/>
      <c r="N650" s="372">
        <f t="shared" si="332"/>
        <v>0.64499999999999991</v>
      </c>
      <c r="P650" s="372">
        <f t="shared" si="333"/>
        <v>0.49499999999999994</v>
      </c>
      <c r="S650" s="766">
        <f t="shared" si="334"/>
        <v>0.53999999999999992</v>
      </c>
      <c r="T650" s="766">
        <f t="shared" si="335"/>
        <v>0.53999999999999992</v>
      </c>
      <c r="AC650" s="112">
        <f t="shared" si="330"/>
        <v>4</v>
      </c>
      <c r="AD650" s="112">
        <f t="shared" si="331"/>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4">
        <v>0.1</v>
      </c>
      <c r="L651" s="129">
        <v>2200</v>
      </c>
      <c r="M651" s="111"/>
      <c r="N651" s="372">
        <f t="shared" si="332"/>
        <v>0.59000000000000008</v>
      </c>
      <c r="P651" s="372">
        <f t="shared" si="333"/>
        <v>0.49000000000000005</v>
      </c>
      <c r="S651" s="766">
        <f t="shared" si="334"/>
        <v>0.57999999999999996</v>
      </c>
      <c r="T651" s="766">
        <f t="shared" si="335"/>
        <v>0.52999999999999992</v>
      </c>
      <c r="AC651" s="112">
        <f t="shared" si="330"/>
        <v>4</v>
      </c>
      <c r="AD651" s="112">
        <f t="shared" si="331"/>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4">
        <v>7.0000000000000007E-2</v>
      </c>
      <c r="L652" s="129">
        <v>1200</v>
      </c>
      <c r="M652" s="111"/>
      <c r="N652" s="372">
        <f t="shared" si="332"/>
        <v>0.55500000000000005</v>
      </c>
      <c r="P652" s="372">
        <f t="shared" si="333"/>
        <v>0.48499999999999999</v>
      </c>
      <c r="S652" s="766">
        <f t="shared" si="334"/>
        <v>0.57999999999999996</v>
      </c>
      <c r="T652" s="766">
        <f t="shared" si="335"/>
        <v>0.56999999999999995</v>
      </c>
      <c r="AC652" s="112">
        <f t="shared" si="330"/>
        <v>4</v>
      </c>
      <c r="AD652" s="112">
        <f t="shared" si="331"/>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4">
        <v>0.05</v>
      </c>
      <c r="L653" s="129">
        <v>850</v>
      </c>
      <c r="M653" s="111"/>
      <c r="N653" s="372">
        <f t="shared" si="332"/>
        <v>0.52500000000000002</v>
      </c>
      <c r="P653" s="372">
        <f t="shared" si="333"/>
        <v>0.47499999999999998</v>
      </c>
      <c r="S653" s="766">
        <f t="shared" si="334"/>
        <v>0.55000000000000004</v>
      </c>
      <c r="T653" s="766">
        <f t="shared" si="335"/>
        <v>0.55000000000000004</v>
      </c>
      <c r="AC653" s="112">
        <f t="shared" si="330"/>
        <v>4</v>
      </c>
      <c r="AD653" s="112">
        <f t="shared" si="331"/>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827</v>
      </c>
      <c r="I654" s="131" t="s">
        <v>409</v>
      </c>
      <c r="J654" s="151">
        <v>0.68</v>
      </c>
      <c r="K654" s="764">
        <v>0.05</v>
      </c>
      <c r="L654" s="129">
        <v>150</v>
      </c>
      <c r="M654" s="111"/>
      <c r="N654" s="372">
        <f t="shared" si="332"/>
        <v>0.70500000000000007</v>
      </c>
      <c r="P654" s="372">
        <f t="shared" si="333"/>
        <v>0.65500000000000003</v>
      </c>
      <c r="S654" s="766">
        <f t="shared" si="334"/>
        <v>0.68</v>
      </c>
      <c r="T654" s="766">
        <f t="shared" si="335"/>
        <v>0.68</v>
      </c>
      <c r="AC654" s="112">
        <f t="shared" si="330"/>
        <v>5</v>
      </c>
      <c r="AD654" s="112">
        <f t="shared" si="331"/>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100</v>
      </c>
      <c r="M655" s="111"/>
      <c r="N655" s="372">
        <f t="shared" si="332"/>
        <v>0.70500000000000007</v>
      </c>
      <c r="P655" s="372">
        <f t="shared" si="333"/>
        <v>0.65500000000000003</v>
      </c>
      <c r="S655" s="766">
        <f t="shared" si="334"/>
        <v>0.68</v>
      </c>
      <c r="T655" s="766">
        <f t="shared" si="335"/>
        <v>0.68</v>
      </c>
      <c r="AC655" s="112">
        <f t="shared" si="330"/>
        <v>5</v>
      </c>
      <c r="AD655" s="112">
        <f t="shared" si="331"/>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200</v>
      </c>
      <c r="M656" s="111"/>
      <c r="N656" s="372">
        <f t="shared" si="332"/>
        <v>0.70500000000000007</v>
      </c>
      <c r="P656" s="372">
        <f t="shared" si="333"/>
        <v>0.65500000000000003</v>
      </c>
      <c r="S656" s="766">
        <f t="shared" si="334"/>
        <v>0.68</v>
      </c>
      <c r="T656" s="766">
        <f t="shared" si="335"/>
        <v>0.68</v>
      </c>
      <c r="AC656" s="112">
        <f t="shared" si="330"/>
        <v>5</v>
      </c>
      <c r="AD656" s="112">
        <f t="shared" si="331"/>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4">
        <v>0.05</v>
      </c>
      <c r="L657" s="129">
        <v>300</v>
      </c>
      <c r="M657" s="111"/>
      <c r="N657" s="372">
        <f t="shared" si="332"/>
        <v>0.70500000000000007</v>
      </c>
      <c r="P657" s="372">
        <f t="shared" si="333"/>
        <v>0.65500000000000003</v>
      </c>
      <c r="S657" s="766">
        <f t="shared" si="334"/>
        <v>0.68</v>
      </c>
      <c r="T657" s="766">
        <f t="shared" si="335"/>
        <v>0.6</v>
      </c>
      <c r="AC657" s="112">
        <f t="shared" si="330"/>
        <v>5</v>
      </c>
      <c r="AD657" s="112">
        <f t="shared" si="331"/>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4">
        <v>0.1</v>
      </c>
      <c r="L658" s="129">
        <v>1000</v>
      </c>
      <c r="M658" s="111"/>
      <c r="N658" s="372">
        <f t="shared" si="332"/>
        <v>0.72000000000000008</v>
      </c>
      <c r="P658" s="372">
        <f t="shared" si="333"/>
        <v>0.62</v>
      </c>
      <c r="S658" s="766">
        <f t="shared" si="334"/>
        <v>0.66999999999999993</v>
      </c>
      <c r="T658" s="766">
        <f t="shared" si="335"/>
        <v>0.52</v>
      </c>
      <c r="AC658" s="112">
        <f t="shared" si="330"/>
        <v>5</v>
      </c>
      <c r="AD658" s="112">
        <f t="shared" si="331"/>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4">
        <v>0.15</v>
      </c>
      <c r="L659" s="129">
        <v>4000</v>
      </c>
      <c r="M659" s="111"/>
      <c r="N659" s="372">
        <f t="shared" si="332"/>
        <v>0.67499999999999993</v>
      </c>
      <c r="P659" s="372">
        <f t="shared" si="333"/>
        <v>0.52500000000000002</v>
      </c>
      <c r="S659" s="766">
        <f t="shared" si="334"/>
        <v>0.56499999999999995</v>
      </c>
      <c r="T659" s="766">
        <f t="shared" si="335"/>
        <v>0.42999999999999994</v>
      </c>
      <c r="AC659" s="112">
        <f t="shared" si="330"/>
        <v>5</v>
      </c>
      <c r="AD659" s="112">
        <f t="shared" si="331"/>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4">
        <v>0.15</v>
      </c>
      <c r="L660" s="129">
        <v>3500</v>
      </c>
      <c r="M660" s="111"/>
      <c r="N660" s="372">
        <f t="shared" si="332"/>
        <v>0.64499999999999991</v>
      </c>
      <c r="P660" s="372">
        <f t="shared" si="333"/>
        <v>0.49499999999999994</v>
      </c>
      <c r="S660" s="766">
        <f t="shared" si="334"/>
        <v>0.53999999999999992</v>
      </c>
      <c r="T660" s="766">
        <f t="shared" si="335"/>
        <v>0.53999999999999992</v>
      </c>
      <c r="AC660" s="112">
        <f t="shared" si="330"/>
        <v>5</v>
      </c>
      <c r="AD660" s="112">
        <f t="shared" si="331"/>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4">
        <v>0.1</v>
      </c>
      <c r="L661" s="129">
        <v>2200</v>
      </c>
      <c r="M661" s="111"/>
      <c r="N661" s="372">
        <f t="shared" si="332"/>
        <v>0.59000000000000008</v>
      </c>
      <c r="P661" s="372">
        <f t="shared" si="333"/>
        <v>0.49000000000000005</v>
      </c>
      <c r="S661" s="766">
        <f t="shared" si="334"/>
        <v>0.57999999999999996</v>
      </c>
      <c r="T661" s="766">
        <f t="shared" si="335"/>
        <v>0.52999999999999992</v>
      </c>
      <c r="AC661" s="112">
        <f t="shared" si="330"/>
        <v>5</v>
      </c>
      <c r="AD661" s="112">
        <f t="shared" si="331"/>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4">
        <v>7.0000000000000007E-2</v>
      </c>
      <c r="L662" s="129">
        <v>1200</v>
      </c>
      <c r="M662" s="111"/>
      <c r="N662" s="372">
        <f t="shared" si="332"/>
        <v>0.55500000000000005</v>
      </c>
      <c r="P662" s="372">
        <f t="shared" si="333"/>
        <v>0.48499999999999999</v>
      </c>
      <c r="S662" s="766">
        <f t="shared" si="334"/>
        <v>0.57999999999999996</v>
      </c>
      <c r="T662" s="766">
        <f t="shared" si="335"/>
        <v>0.56999999999999995</v>
      </c>
      <c r="AC662" s="112">
        <f t="shared" si="330"/>
        <v>5</v>
      </c>
      <c r="AD662" s="112">
        <f t="shared" si="331"/>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4">
        <v>0.05</v>
      </c>
      <c r="L663" s="129">
        <v>850</v>
      </c>
      <c r="M663" s="111"/>
      <c r="N663" s="372">
        <f t="shared" si="332"/>
        <v>0.52500000000000002</v>
      </c>
      <c r="P663" s="372">
        <f t="shared" si="333"/>
        <v>0.47499999999999998</v>
      </c>
      <c r="S663" s="766">
        <f t="shared" si="334"/>
        <v>0.55000000000000004</v>
      </c>
      <c r="T663" s="766">
        <f t="shared" si="335"/>
        <v>0.55000000000000004</v>
      </c>
      <c r="AC663" s="112">
        <f t="shared" si="330"/>
        <v>5</v>
      </c>
      <c r="AD663" s="112">
        <f t="shared" si="331"/>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828</v>
      </c>
      <c r="I664" s="131" t="s">
        <v>409</v>
      </c>
      <c r="J664" s="151">
        <v>0.68</v>
      </c>
      <c r="K664" s="764">
        <v>0.05</v>
      </c>
      <c r="L664" s="129">
        <v>150</v>
      </c>
      <c r="M664" s="111"/>
      <c r="N664" s="372">
        <f t="shared" si="332"/>
        <v>0.70500000000000007</v>
      </c>
      <c r="P664" s="372">
        <f t="shared" si="333"/>
        <v>0.65500000000000003</v>
      </c>
      <c r="S664" s="766">
        <f t="shared" si="334"/>
        <v>0.68</v>
      </c>
      <c r="T664" s="766">
        <f t="shared" si="335"/>
        <v>0.68</v>
      </c>
      <c r="AC664" s="112">
        <f t="shared" si="330"/>
        <v>6</v>
      </c>
      <c r="AD664" s="112">
        <f t="shared" si="331"/>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100</v>
      </c>
      <c r="M665" s="111"/>
      <c r="N665" s="372">
        <f t="shared" si="332"/>
        <v>0.70500000000000007</v>
      </c>
      <c r="P665" s="372">
        <f t="shared" si="333"/>
        <v>0.65500000000000003</v>
      </c>
      <c r="S665" s="766">
        <f t="shared" si="334"/>
        <v>0.68</v>
      </c>
      <c r="T665" s="766">
        <f t="shared" si="335"/>
        <v>0.68</v>
      </c>
      <c r="AC665" s="112">
        <f t="shared" si="330"/>
        <v>6</v>
      </c>
      <c r="AD665" s="112">
        <f t="shared" si="331"/>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200</v>
      </c>
      <c r="M666" s="111"/>
      <c r="N666" s="372">
        <f t="shared" si="332"/>
        <v>0.70500000000000007</v>
      </c>
      <c r="P666" s="372">
        <f t="shared" si="333"/>
        <v>0.65500000000000003</v>
      </c>
      <c r="S666" s="766">
        <f t="shared" si="334"/>
        <v>0.68</v>
      </c>
      <c r="T666" s="766">
        <f t="shared" si="335"/>
        <v>0.68</v>
      </c>
      <c r="AC666" s="112">
        <f t="shared" si="330"/>
        <v>6</v>
      </c>
      <c r="AD666" s="112">
        <f t="shared" si="331"/>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4">
        <v>0.05</v>
      </c>
      <c r="L667" s="129">
        <v>300</v>
      </c>
      <c r="M667" s="111"/>
      <c r="N667" s="372">
        <f t="shared" si="332"/>
        <v>0.70500000000000007</v>
      </c>
      <c r="P667" s="372">
        <f t="shared" si="333"/>
        <v>0.65500000000000003</v>
      </c>
      <c r="S667" s="766">
        <f t="shared" si="334"/>
        <v>0.68</v>
      </c>
      <c r="T667" s="766">
        <f t="shared" si="335"/>
        <v>0.6</v>
      </c>
      <c r="AC667" s="112">
        <f t="shared" si="330"/>
        <v>6</v>
      </c>
      <c r="AD667" s="112">
        <f t="shared" si="331"/>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4">
        <v>0.1</v>
      </c>
      <c r="L668" s="129">
        <v>1000</v>
      </c>
      <c r="M668" s="111"/>
      <c r="N668" s="372">
        <f t="shared" ref="N668:N703" si="336">$J668+$K668/2</f>
        <v>0.72000000000000008</v>
      </c>
      <c r="P668" s="372">
        <f t="shared" ref="P668:P703" si="337">$J668-$K668/2</f>
        <v>0.62</v>
      </c>
      <c r="S668" s="766">
        <f t="shared" ref="S668:S699" si="338">MAX($J532:$Q532)+$T532</f>
        <v>0.66999999999999993</v>
      </c>
      <c r="T668" s="766">
        <f t="shared" ref="T668:T699" si="339">MIN($J532:$Q532)+$T532-INDEX(DigSpread,$AD668+1,1)</f>
        <v>0.52</v>
      </c>
      <c r="AC668" s="112">
        <f t="shared" si="330"/>
        <v>6</v>
      </c>
      <c r="AD668" s="112">
        <f t="shared" si="331"/>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4">
        <v>0.15</v>
      </c>
      <c r="L669" s="129">
        <v>4000</v>
      </c>
      <c r="M669" s="111"/>
      <c r="N669" s="372">
        <f t="shared" si="336"/>
        <v>0.67499999999999993</v>
      </c>
      <c r="P669" s="372">
        <f t="shared" si="337"/>
        <v>0.52500000000000002</v>
      </c>
      <c r="S669" s="766">
        <f t="shared" si="338"/>
        <v>0.56499999999999995</v>
      </c>
      <c r="T669" s="766">
        <f t="shared" si="339"/>
        <v>0.42999999999999994</v>
      </c>
      <c r="AC669" s="112">
        <f t="shared" si="330"/>
        <v>6</v>
      </c>
      <c r="AD669" s="112">
        <f t="shared" si="331"/>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4">
        <v>0.15</v>
      </c>
      <c r="L670" s="129">
        <v>3500</v>
      </c>
      <c r="M670" s="111"/>
      <c r="N670" s="372">
        <f t="shared" si="336"/>
        <v>0.64499999999999991</v>
      </c>
      <c r="P670" s="372">
        <f t="shared" si="337"/>
        <v>0.49499999999999994</v>
      </c>
      <c r="S670" s="766">
        <f t="shared" si="338"/>
        <v>0.53999999999999992</v>
      </c>
      <c r="T670" s="766">
        <f t="shared" si="339"/>
        <v>0.53999999999999992</v>
      </c>
      <c r="AC670" s="112">
        <f t="shared" si="330"/>
        <v>6</v>
      </c>
      <c r="AD670" s="112">
        <f t="shared" si="331"/>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4">
        <v>0.1</v>
      </c>
      <c r="L671" s="129">
        <v>2200</v>
      </c>
      <c r="M671" s="111"/>
      <c r="N671" s="372">
        <f t="shared" si="336"/>
        <v>0.59000000000000008</v>
      </c>
      <c r="P671" s="372">
        <f t="shared" si="337"/>
        <v>0.49000000000000005</v>
      </c>
      <c r="S671" s="766">
        <f t="shared" si="338"/>
        <v>0.57999999999999996</v>
      </c>
      <c r="T671" s="766">
        <f t="shared" si="339"/>
        <v>0.52999999999999992</v>
      </c>
      <c r="AC671" s="112">
        <f t="shared" si="330"/>
        <v>6</v>
      </c>
      <c r="AD671" s="112">
        <f t="shared" si="331"/>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4">
        <v>7.0000000000000007E-2</v>
      </c>
      <c r="L672" s="129">
        <v>1200</v>
      </c>
      <c r="M672" s="111"/>
      <c r="N672" s="372">
        <f t="shared" si="336"/>
        <v>0.55500000000000005</v>
      </c>
      <c r="P672" s="372">
        <f t="shared" si="337"/>
        <v>0.48499999999999999</v>
      </c>
      <c r="S672" s="766">
        <f t="shared" si="338"/>
        <v>0.57999999999999996</v>
      </c>
      <c r="T672" s="766">
        <f t="shared" si="339"/>
        <v>0.56999999999999995</v>
      </c>
      <c r="AC672" s="112">
        <f t="shared" si="330"/>
        <v>6</v>
      </c>
      <c r="AD672" s="112">
        <f t="shared" si="331"/>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4">
        <v>0.05</v>
      </c>
      <c r="L673" s="129">
        <v>850</v>
      </c>
      <c r="M673" s="111"/>
      <c r="N673" s="372">
        <f t="shared" si="336"/>
        <v>0.52500000000000002</v>
      </c>
      <c r="P673" s="372">
        <f t="shared" si="337"/>
        <v>0.47499999999999998</v>
      </c>
      <c r="S673" s="766">
        <f t="shared" si="338"/>
        <v>0.55000000000000004</v>
      </c>
      <c r="T673" s="766">
        <f t="shared" si="339"/>
        <v>0.55000000000000004</v>
      </c>
      <c r="AC673" s="112">
        <f t="shared" si="330"/>
        <v>6</v>
      </c>
      <c r="AD673" s="112">
        <f t="shared" si="331"/>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829</v>
      </c>
      <c r="I674" s="131" t="s">
        <v>409</v>
      </c>
      <c r="J674" s="151">
        <v>0.68</v>
      </c>
      <c r="K674" s="764">
        <v>0.05</v>
      </c>
      <c r="L674" s="129">
        <v>150</v>
      </c>
      <c r="M674" s="111"/>
      <c r="N674" s="372">
        <f t="shared" si="336"/>
        <v>0.70500000000000007</v>
      </c>
      <c r="P674" s="372">
        <f t="shared" si="337"/>
        <v>0.65500000000000003</v>
      </c>
      <c r="S674" s="766">
        <f t="shared" si="338"/>
        <v>0.68</v>
      </c>
      <c r="T674" s="766">
        <f t="shared" si="339"/>
        <v>0.68</v>
      </c>
      <c r="AC674" s="112">
        <f t="shared" si="330"/>
        <v>7</v>
      </c>
      <c r="AD674" s="112">
        <f t="shared" si="331"/>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100</v>
      </c>
      <c r="M675" s="111"/>
      <c r="N675" s="372">
        <f t="shared" si="336"/>
        <v>0.70500000000000007</v>
      </c>
      <c r="P675" s="372">
        <f t="shared" si="337"/>
        <v>0.65500000000000003</v>
      </c>
      <c r="S675" s="766">
        <f t="shared" si="338"/>
        <v>0.68</v>
      </c>
      <c r="T675" s="766">
        <f t="shared" si="339"/>
        <v>0.68</v>
      </c>
      <c r="AC675" s="112">
        <f t="shared" si="330"/>
        <v>7</v>
      </c>
      <c r="AD675" s="112">
        <f t="shared" si="331"/>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200</v>
      </c>
      <c r="M676" s="111"/>
      <c r="N676" s="372">
        <f t="shared" si="336"/>
        <v>0.70500000000000007</v>
      </c>
      <c r="P676" s="372">
        <f t="shared" si="337"/>
        <v>0.65500000000000003</v>
      </c>
      <c r="S676" s="766">
        <f t="shared" si="338"/>
        <v>0.68</v>
      </c>
      <c r="T676" s="766">
        <f t="shared" si="339"/>
        <v>0.68</v>
      </c>
      <c r="AC676" s="112">
        <f t="shared" si="330"/>
        <v>7</v>
      </c>
      <c r="AD676" s="112">
        <f t="shared" si="331"/>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4">
        <v>0.05</v>
      </c>
      <c r="L677" s="129">
        <v>300</v>
      </c>
      <c r="M677" s="111"/>
      <c r="N677" s="372">
        <f t="shared" si="336"/>
        <v>0.70500000000000007</v>
      </c>
      <c r="P677" s="372">
        <f t="shared" si="337"/>
        <v>0.65500000000000003</v>
      </c>
      <c r="S677" s="766">
        <f t="shared" si="338"/>
        <v>0.68</v>
      </c>
      <c r="T677" s="766">
        <f t="shared" si="339"/>
        <v>0.6</v>
      </c>
      <c r="AC677" s="112">
        <f t="shared" si="330"/>
        <v>7</v>
      </c>
      <c r="AD677" s="112">
        <f t="shared" si="331"/>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4">
        <v>0.1</v>
      </c>
      <c r="L678" s="129">
        <v>1000</v>
      </c>
      <c r="M678" s="111"/>
      <c r="N678" s="372">
        <f t="shared" si="336"/>
        <v>0.72000000000000008</v>
      </c>
      <c r="P678" s="372">
        <f t="shared" si="337"/>
        <v>0.62</v>
      </c>
      <c r="S678" s="766">
        <f t="shared" si="338"/>
        <v>0.66999999999999993</v>
      </c>
      <c r="T678" s="766">
        <f t="shared" si="339"/>
        <v>0.52</v>
      </c>
      <c r="AC678" s="112">
        <f t="shared" si="330"/>
        <v>7</v>
      </c>
      <c r="AD678" s="112">
        <f t="shared" si="331"/>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4">
        <v>0.15</v>
      </c>
      <c r="L679" s="129">
        <v>4000</v>
      </c>
      <c r="M679" s="111"/>
      <c r="N679" s="372">
        <f t="shared" si="336"/>
        <v>0.67499999999999993</v>
      </c>
      <c r="P679" s="372">
        <f t="shared" si="337"/>
        <v>0.52500000000000002</v>
      </c>
      <c r="S679" s="766">
        <f t="shared" si="338"/>
        <v>0.56499999999999995</v>
      </c>
      <c r="T679" s="766">
        <f t="shared" si="339"/>
        <v>0.42999999999999994</v>
      </c>
      <c r="AC679" s="112">
        <f t="shared" ref="AC679:AC703" si="340">AC669+1</f>
        <v>7</v>
      </c>
      <c r="AD679" s="112">
        <f t="shared" ref="AD679:AD703" si="341">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4">
        <v>0.15</v>
      </c>
      <c r="L680" s="129">
        <v>3500</v>
      </c>
      <c r="M680" s="111"/>
      <c r="N680" s="372">
        <f t="shared" si="336"/>
        <v>0.64499999999999991</v>
      </c>
      <c r="P680" s="372">
        <f t="shared" si="337"/>
        <v>0.49499999999999994</v>
      </c>
      <c r="S680" s="766">
        <f t="shared" si="338"/>
        <v>0.53999999999999992</v>
      </c>
      <c r="T680" s="766">
        <f t="shared" si="339"/>
        <v>0.53999999999999992</v>
      </c>
      <c r="AC680" s="112">
        <f t="shared" si="340"/>
        <v>7</v>
      </c>
      <c r="AD680" s="112">
        <f t="shared" si="341"/>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4">
        <v>0.1</v>
      </c>
      <c r="L681" s="129">
        <v>2200</v>
      </c>
      <c r="M681" s="111"/>
      <c r="N681" s="372">
        <f t="shared" si="336"/>
        <v>0.59000000000000008</v>
      </c>
      <c r="P681" s="372">
        <f t="shared" si="337"/>
        <v>0.49000000000000005</v>
      </c>
      <c r="S681" s="766">
        <f t="shared" si="338"/>
        <v>0.57999999999999996</v>
      </c>
      <c r="T681" s="766">
        <f t="shared" si="339"/>
        <v>0.52999999999999992</v>
      </c>
      <c r="AC681" s="112">
        <f t="shared" si="340"/>
        <v>7</v>
      </c>
      <c r="AD681" s="112">
        <f t="shared" si="341"/>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4">
        <v>7.0000000000000007E-2</v>
      </c>
      <c r="L682" s="129">
        <v>1200</v>
      </c>
      <c r="M682" s="111"/>
      <c r="N682" s="372">
        <f t="shared" si="336"/>
        <v>0.55500000000000005</v>
      </c>
      <c r="P682" s="372">
        <f t="shared" si="337"/>
        <v>0.48499999999999999</v>
      </c>
      <c r="S682" s="766">
        <f t="shared" si="338"/>
        <v>0.57999999999999996</v>
      </c>
      <c r="T682" s="766">
        <f t="shared" si="339"/>
        <v>0.56999999999999995</v>
      </c>
      <c r="AC682" s="112">
        <f t="shared" si="340"/>
        <v>7</v>
      </c>
      <c r="AD682" s="112">
        <f t="shared" si="341"/>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4">
        <v>0.05</v>
      </c>
      <c r="L683" s="129">
        <v>850</v>
      </c>
      <c r="M683" s="111"/>
      <c r="N683" s="372">
        <f t="shared" si="336"/>
        <v>0.52500000000000002</v>
      </c>
      <c r="P683" s="372">
        <f t="shared" si="337"/>
        <v>0.47499999999999998</v>
      </c>
      <c r="S683" s="766">
        <f t="shared" si="338"/>
        <v>0.55000000000000004</v>
      </c>
      <c r="T683" s="766">
        <f t="shared" si="339"/>
        <v>0.55000000000000004</v>
      </c>
      <c r="AC683" s="112">
        <f t="shared" si="340"/>
        <v>7</v>
      </c>
      <c r="AD683" s="112">
        <f t="shared" si="341"/>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830</v>
      </c>
      <c r="I684" s="131" t="s">
        <v>409</v>
      </c>
      <c r="J684" s="151">
        <v>0.68</v>
      </c>
      <c r="K684" s="764">
        <v>0.05</v>
      </c>
      <c r="L684" s="129">
        <v>150</v>
      </c>
      <c r="M684" s="111"/>
      <c r="N684" s="372">
        <f t="shared" si="336"/>
        <v>0.70500000000000007</v>
      </c>
      <c r="P684" s="372">
        <f t="shared" si="337"/>
        <v>0.65500000000000003</v>
      </c>
      <c r="S684" s="766">
        <f t="shared" si="338"/>
        <v>0.68</v>
      </c>
      <c r="T684" s="766">
        <f t="shared" si="339"/>
        <v>0.68</v>
      </c>
      <c r="AC684" s="112">
        <f t="shared" si="340"/>
        <v>8</v>
      </c>
      <c r="AD684" s="112">
        <f t="shared" si="341"/>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100</v>
      </c>
      <c r="M685" s="111"/>
      <c r="N685" s="372">
        <f t="shared" si="336"/>
        <v>0.70500000000000007</v>
      </c>
      <c r="P685" s="372">
        <f t="shared" si="337"/>
        <v>0.65500000000000003</v>
      </c>
      <c r="S685" s="766">
        <f t="shared" si="338"/>
        <v>0.68</v>
      </c>
      <c r="T685" s="766">
        <f t="shared" si="339"/>
        <v>0.68</v>
      </c>
      <c r="AC685" s="112">
        <f t="shared" si="340"/>
        <v>8</v>
      </c>
      <c r="AD685" s="112">
        <f t="shared" si="341"/>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200</v>
      </c>
      <c r="M686" s="111"/>
      <c r="N686" s="372">
        <f t="shared" si="336"/>
        <v>0.70500000000000007</v>
      </c>
      <c r="P686" s="372">
        <f t="shared" si="337"/>
        <v>0.65500000000000003</v>
      </c>
      <c r="S686" s="766">
        <f t="shared" si="338"/>
        <v>0.68</v>
      </c>
      <c r="T686" s="766">
        <f t="shared" si="339"/>
        <v>0.68</v>
      </c>
      <c r="AC686" s="112">
        <f t="shared" si="340"/>
        <v>8</v>
      </c>
      <c r="AD686" s="112">
        <f t="shared" si="341"/>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4">
        <v>0.05</v>
      </c>
      <c r="L687" s="129">
        <v>300</v>
      </c>
      <c r="M687" s="111"/>
      <c r="N687" s="372">
        <f t="shared" si="336"/>
        <v>0.70500000000000007</v>
      </c>
      <c r="P687" s="372">
        <f t="shared" si="337"/>
        <v>0.65500000000000003</v>
      </c>
      <c r="S687" s="766">
        <f t="shared" si="338"/>
        <v>0.68</v>
      </c>
      <c r="T687" s="766">
        <f t="shared" si="339"/>
        <v>0.6</v>
      </c>
      <c r="AC687" s="112">
        <f t="shared" si="340"/>
        <v>8</v>
      </c>
      <c r="AD687" s="112">
        <f t="shared" si="341"/>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4">
        <v>0.1</v>
      </c>
      <c r="L688" s="129">
        <v>1000</v>
      </c>
      <c r="M688" s="111"/>
      <c r="N688" s="372">
        <f t="shared" si="336"/>
        <v>0.72000000000000008</v>
      </c>
      <c r="P688" s="372">
        <f t="shared" si="337"/>
        <v>0.62</v>
      </c>
      <c r="S688" s="766">
        <f t="shared" si="338"/>
        <v>0.66999999999999993</v>
      </c>
      <c r="T688" s="766">
        <f t="shared" si="339"/>
        <v>0.52</v>
      </c>
      <c r="AC688" s="112">
        <f t="shared" si="340"/>
        <v>8</v>
      </c>
      <c r="AD688" s="112">
        <f t="shared" si="341"/>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4">
        <v>0.15</v>
      </c>
      <c r="L689" s="129">
        <v>4000</v>
      </c>
      <c r="M689" s="112"/>
      <c r="N689" s="372">
        <f t="shared" si="336"/>
        <v>0.67499999999999993</v>
      </c>
      <c r="P689" s="372">
        <f t="shared" si="337"/>
        <v>0.52500000000000002</v>
      </c>
      <c r="S689" s="766">
        <f t="shared" si="338"/>
        <v>0.56499999999999995</v>
      </c>
      <c r="T689" s="766">
        <f t="shared" si="339"/>
        <v>0.42999999999999994</v>
      </c>
      <c r="AC689" s="112">
        <f t="shared" si="340"/>
        <v>8</v>
      </c>
      <c r="AD689" s="112">
        <f t="shared" si="341"/>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4">
        <v>0.15</v>
      </c>
      <c r="L690" s="129">
        <v>3500</v>
      </c>
      <c r="M690" s="112"/>
      <c r="N690" s="372">
        <f t="shared" si="336"/>
        <v>0.64499999999999991</v>
      </c>
      <c r="P690" s="372">
        <f t="shared" si="337"/>
        <v>0.49499999999999994</v>
      </c>
      <c r="S690" s="766">
        <f t="shared" si="338"/>
        <v>0.53999999999999992</v>
      </c>
      <c r="T690" s="766">
        <f t="shared" si="339"/>
        <v>0.53999999999999992</v>
      </c>
      <c r="AC690" s="112">
        <f t="shared" si="340"/>
        <v>8</v>
      </c>
      <c r="AD690" s="112">
        <f t="shared" si="341"/>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4">
        <v>0.1</v>
      </c>
      <c r="L691" s="129">
        <v>2200</v>
      </c>
      <c r="M691" s="112"/>
      <c r="N691" s="372">
        <f t="shared" si="336"/>
        <v>0.59000000000000008</v>
      </c>
      <c r="P691" s="372">
        <f t="shared" si="337"/>
        <v>0.49000000000000005</v>
      </c>
      <c r="S691" s="766">
        <f t="shared" si="338"/>
        <v>0.57999999999999996</v>
      </c>
      <c r="T691" s="766">
        <f t="shared" si="339"/>
        <v>0.52999999999999992</v>
      </c>
      <c r="AC691" s="112">
        <f t="shared" si="340"/>
        <v>8</v>
      </c>
      <c r="AD691" s="112">
        <f t="shared" si="341"/>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4">
        <v>7.0000000000000007E-2</v>
      </c>
      <c r="L692" s="129">
        <v>1200</v>
      </c>
      <c r="M692" s="112"/>
      <c r="N692" s="372">
        <f t="shared" si="336"/>
        <v>0.55500000000000005</v>
      </c>
      <c r="P692" s="372">
        <f t="shared" si="337"/>
        <v>0.48499999999999999</v>
      </c>
      <c r="S692" s="766">
        <f t="shared" si="338"/>
        <v>0.57999999999999996</v>
      </c>
      <c r="T692" s="766">
        <f t="shared" si="339"/>
        <v>0.56999999999999995</v>
      </c>
      <c r="AC692" s="112">
        <f t="shared" si="340"/>
        <v>8</v>
      </c>
      <c r="AD692" s="112">
        <f t="shared" si="341"/>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4">
        <v>0.05</v>
      </c>
      <c r="L693" s="129">
        <v>850</v>
      </c>
      <c r="M693" s="112"/>
      <c r="N693" s="372">
        <f t="shared" si="336"/>
        <v>0.52500000000000002</v>
      </c>
      <c r="P693" s="372">
        <f t="shared" si="337"/>
        <v>0.47499999999999998</v>
      </c>
      <c r="S693" s="766">
        <f t="shared" si="338"/>
        <v>0.55000000000000004</v>
      </c>
      <c r="T693" s="766">
        <f t="shared" si="339"/>
        <v>0.55000000000000004</v>
      </c>
      <c r="AC693" s="112">
        <f t="shared" si="340"/>
        <v>8</v>
      </c>
      <c r="AD693" s="112">
        <f t="shared" si="341"/>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831</v>
      </c>
      <c r="I694" s="131" t="s">
        <v>409</v>
      </c>
      <c r="J694" s="151">
        <v>0.68</v>
      </c>
      <c r="K694" s="764">
        <v>0.05</v>
      </c>
      <c r="L694" s="129">
        <v>150</v>
      </c>
      <c r="M694" s="112"/>
      <c r="N694" s="372">
        <f t="shared" si="336"/>
        <v>0.70500000000000007</v>
      </c>
      <c r="P694" s="372">
        <f t="shared" si="337"/>
        <v>0.65500000000000003</v>
      </c>
      <c r="S694" s="766">
        <f t="shared" si="338"/>
        <v>0.68</v>
      </c>
      <c r="T694" s="766">
        <f t="shared" si="339"/>
        <v>0.68</v>
      </c>
      <c r="AC694" s="112">
        <f t="shared" si="340"/>
        <v>9</v>
      </c>
      <c r="AD694" s="112">
        <f t="shared" si="341"/>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100</v>
      </c>
      <c r="M695" s="112"/>
      <c r="N695" s="372">
        <f t="shared" si="336"/>
        <v>0.70500000000000007</v>
      </c>
      <c r="P695" s="372">
        <f t="shared" si="337"/>
        <v>0.65500000000000003</v>
      </c>
      <c r="S695" s="766">
        <f t="shared" si="338"/>
        <v>0.68</v>
      </c>
      <c r="T695" s="766">
        <f t="shared" si="339"/>
        <v>0.68</v>
      </c>
      <c r="AC695" s="112">
        <f t="shared" si="340"/>
        <v>9</v>
      </c>
      <c r="AD695" s="112">
        <f t="shared" si="341"/>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200</v>
      </c>
      <c r="M696" s="112"/>
      <c r="N696" s="372">
        <f t="shared" si="336"/>
        <v>0.70500000000000007</v>
      </c>
      <c r="P696" s="372">
        <f t="shared" si="337"/>
        <v>0.65500000000000003</v>
      </c>
      <c r="S696" s="766">
        <f t="shared" si="338"/>
        <v>0.68</v>
      </c>
      <c r="T696" s="766">
        <f t="shared" si="339"/>
        <v>0.68</v>
      </c>
      <c r="AC696" s="112">
        <f t="shared" si="340"/>
        <v>9</v>
      </c>
      <c r="AD696" s="112">
        <f t="shared" si="341"/>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4">
        <v>0.05</v>
      </c>
      <c r="L697" s="129">
        <v>300</v>
      </c>
      <c r="M697" s="112"/>
      <c r="N697" s="372">
        <f t="shared" si="336"/>
        <v>0.70500000000000007</v>
      </c>
      <c r="P697" s="372">
        <f t="shared" si="337"/>
        <v>0.65500000000000003</v>
      </c>
      <c r="S697" s="766">
        <f t="shared" si="338"/>
        <v>0.68</v>
      </c>
      <c r="T697" s="766">
        <f t="shared" si="339"/>
        <v>0.6</v>
      </c>
      <c r="AC697" s="112">
        <f t="shared" si="340"/>
        <v>9</v>
      </c>
      <c r="AD697" s="112">
        <f t="shared" si="341"/>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4">
        <v>0.1</v>
      </c>
      <c r="L698" s="129">
        <v>1000</v>
      </c>
      <c r="M698" s="112"/>
      <c r="N698" s="372">
        <f t="shared" si="336"/>
        <v>0.72000000000000008</v>
      </c>
      <c r="P698" s="372">
        <f t="shared" si="337"/>
        <v>0.62</v>
      </c>
      <c r="S698" s="766">
        <f t="shared" si="338"/>
        <v>0.66999999999999993</v>
      </c>
      <c r="T698" s="766">
        <f t="shared" si="339"/>
        <v>0.52</v>
      </c>
      <c r="AC698" s="112">
        <f t="shared" si="340"/>
        <v>9</v>
      </c>
      <c r="AD698" s="112">
        <f t="shared" si="341"/>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4">
        <v>0.15</v>
      </c>
      <c r="L699" s="129">
        <v>4000</v>
      </c>
      <c r="M699" s="112"/>
      <c r="N699" s="372">
        <f t="shared" si="336"/>
        <v>0.67499999999999993</v>
      </c>
      <c r="P699" s="372">
        <f t="shared" si="337"/>
        <v>0.52500000000000002</v>
      </c>
      <c r="S699" s="766">
        <f t="shared" si="338"/>
        <v>0.56499999999999995</v>
      </c>
      <c r="T699" s="766">
        <f t="shared" si="339"/>
        <v>0.42999999999999994</v>
      </c>
      <c r="AC699" s="112">
        <f t="shared" si="340"/>
        <v>9</v>
      </c>
      <c r="AD699" s="112">
        <f t="shared" si="341"/>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4">
        <v>0.15</v>
      </c>
      <c r="L700" s="129">
        <v>3500</v>
      </c>
      <c r="M700" s="112"/>
      <c r="N700" s="372">
        <f t="shared" si="336"/>
        <v>0.64499999999999991</v>
      </c>
      <c r="P700" s="372">
        <f t="shared" si="337"/>
        <v>0.49499999999999994</v>
      </c>
      <c r="S700" s="766">
        <f t="shared" ref="S700:S703" si="342">MAX($J564:$Q564)+$T564</f>
        <v>0.53999999999999992</v>
      </c>
      <c r="T700" s="766">
        <f t="shared" ref="T700:T703" si="343">MIN($J564:$Q564)+$T564-INDEX(DigSpread,$AD700+1,1)</f>
        <v>0.53999999999999992</v>
      </c>
      <c r="AC700" s="112">
        <f t="shared" si="340"/>
        <v>9</v>
      </c>
      <c r="AD700" s="112">
        <f t="shared" si="341"/>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4">
        <v>0.1</v>
      </c>
      <c r="L701" s="129">
        <v>2200</v>
      </c>
      <c r="M701" s="112"/>
      <c r="N701" s="372">
        <f t="shared" si="336"/>
        <v>0.59000000000000008</v>
      </c>
      <c r="P701" s="372">
        <f t="shared" si="337"/>
        <v>0.49000000000000005</v>
      </c>
      <c r="S701" s="766">
        <f t="shared" si="342"/>
        <v>0.57999999999999996</v>
      </c>
      <c r="T701" s="766">
        <f t="shared" si="343"/>
        <v>0.52999999999999992</v>
      </c>
      <c r="AC701" s="112">
        <f t="shared" si="340"/>
        <v>9</v>
      </c>
      <c r="AD701" s="112">
        <f t="shared" si="341"/>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4">
        <v>7.0000000000000007E-2</v>
      </c>
      <c r="L702" s="129">
        <v>1200</v>
      </c>
      <c r="M702" s="112"/>
      <c r="N702" s="372">
        <f t="shared" si="336"/>
        <v>0.55500000000000005</v>
      </c>
      <c r="P702" s="372">
        <f t="shared" si="337"/>
        <v>0.48499999999999999</v>
      </c>
      <c r="S702" s="766">
        <f t="shared" si="342"/>
        <v>0.57999999999999996</v>
      </c>
      <c r="T702" s="766">
        <f t="shared" si="343"/>
        <v>0.56999999999999995</v>
      </c>
      <c r="AC702" s="112">
        <f t="shared" si="340"/>
        <v>9</v>
      </c>
      <c r="AD702" s="112">
        <f t="shared" si="341"/>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4">
        <v>0.05</v>
      </c>
      <c r="L703" s="129">
        <v>850</v>
      </c>
      <c r="M703" s="112"/>
      <c r="N703" s="372">
        <f t="shared" si="336"/>
        <v>0.52500000000000002</v>
      </c>
      <c r="P703" s="372">
        <f t="shared" si="337"/>
        <v>0.47499999999999998</v>
      </c>
      <c r="S703" s="766">
        <f t="shared" si="342"/>
        <v>0.55000000000000004</v>
      </c>
      <c r="T703" s="766">
        <f t="shared" si="343"/>
        <v>0.55000000000000004</v>
      </c>
      <c r="AC703" s="112">
        <f t="shared" si="340"/>
        <v>9</v>
      </c>
      <c r="AD703" s="112">
        <f t="shared" si="341"/>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1"/>
      <c r="R717" s="741"/>
      <c r="S717" s="741"/>
      <c r="T717" s="106"/>
      <c r="U717" s="664"/>
      <c r="V717" s="664"/>
      <c r="W717" s="664"/>
      <c r="X717" s="664"/>
      <c r="Y717" s="664"/>
      <c r="Z717" s="106"/>
      <c r="AA717" s="747"/>
      <c r="AB717" s="747"/>
      <c r="AC717" s="747"/>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1"/>
      <c r="R718" s="741"/>
      <c r="S718" s="741"/>
      <c r="T718" s="106"/>
      <c r="U718" s="664"/>
      <c r="V718" s="664"/>
      <c r="W718" s="664"/>
      <c r="X718" s="664"/>
      <c r="Y718" s="664"/>
      <c r="Z718" s="106"/>
      <c r="AA718" s="747"/>
      <c r="AB718" s="747"/>
      <c r="AC718" s="747"/>
      <c r="AD718" s="106"/>
      <c r="AE718" s="90"/>
      <c r="AF718" s="127"/>
    </row>
    <row r="719" spans="1:62" ht="13.15" customHeight="1" outlineLevel="1" x14ac:dyDescent="0.25">
      <c r="A719" s="74"/>
      <c r="B719" s="126"/>
      <c r="C719" s="92"/>
      <c r="D719" s="92"/>
      <c r="E719" s="92"/>
      <c r="F719" s="92"/>
      <c r="G719" s="92"/>
      <c r="H719" s="92"/>
      <c r="I719" s="188"/>
      <c r="J719" s="188"/>
      <c r="K719" s="107"/>
      <c r="L719" s="1055"/>
      <c r="M719" s="1056"/>
      <c r="N719" s="1056"/>
      <c r="O719" s="107"/>
      <c r="P719" s="107"/>
      <c r="Q719" s="244"/>
      <c r="R719" s="244"/>
      <c r="S719" s="244"/>
      <c r="T719" s="107"/>
      <c r="U719" s="244"/>
      <c r="V719" s="244"/>
      <c r="W719" s="244"/>
      <c r="X719" s="244"/>
      <c r="Y719" s="244"/>
      <c r="Z719" s="107"/>
      <c r="AA719" s="748"/>
      <c r="AB719" s="748"/>
      <c r="AC719" s="748"/>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48"/>
      <c r="AB720" s="748"/>
      <c r="AC720" s="748"/>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48"/>
      <c r="AB721" s="748"/>
      <c r="AC721" s="748"/>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1" t="s">
        <v>218</v>
      </c>
      <c r="H723" s="192"/>
      <c r="I723" s="192"/>
      <c r="J723" s="193"/>
      <c r="K723" s="194"/>
      <c r="L723" s="194" t="s">
        <v>395</v>
      </c>
      <c r="M723" s="133" t="s">
        <v>408</v>
      </c>
      <c r="N723" s="133" t="s">
        <v>59</v>
      </c>
      <c r="O723" s="133" t="s">
        <v>60</v>
      </c>
      <c r="P723" s="133" t="s">
        <v>61</v>
      </c>
      <c r="Q723" s="133" t="s">
        <v>62</v>
      </c>
      <c r="R723" s="133" t="s">
        <v>918</v>
      </c>
      <c r="S723" s="133" t="s">
        <v>919</v>
      </c>
      <c r="T723" s="133" t="s">
        <v>920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0">
        <v>0.5</v>
      </c>
      <c r="N724" s="970">
        <v>1</v>
      </c>
      <c r="O724" s="970">
        <v>4</v>
      </c>
      <c r="P724" s="970">
        <v>2</v>
      </c>
      <c r="Q724" s="970">
        <v>4</v>
      </c>
      <c r="R724" s="970">
        <v>6</v>
      </c>
      <c r="S724" s="970">
        <v>4</v>
      </c>
      <c r="T724" s="970">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0">
        <v>0.5</v>
      </c>
      <c r="N725" s="970">
        <v>1</v>
      </c>
      <c r="O725" s="970">
        <v>4</v>
      </c>
      <c r="P725" s="970">
        <v>2</v>
      </c>
      <c r="Q725" s="970">
        <v>4</v>
      </c>
      <c r="R725" s="970">
        <v>6</v>
      </c>
      <c r="S725" s="970">
        <v>4</v>
      </c>
      <c r="T725" s="970">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0">
        <v>0.5</v>
      </c>
      <c r="N726" s="970">
        <v>1</v>
      </c>
      <c r="O726" s="970">
        <v>4</v>
      </c>
      <c r="P726" s="970">
        <v>2</v>
      </c>
      <c r="Q726" s="970">
        <v>4</v>
      </c>
      <c r="R726" s="970">
        <v>6</v>
      </c>
      <c r="S726" s="970">
        <v>4</v>
      </c>
      <c r="T726" s="970">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0">
        <v>0.5</v>
      </c>
      <c r="N727" s="970">
        <v>1</v>
      </c>
      <c r="O727" s="970">
        <v>4</v>
      </c>
      <c r="P727" s="970">
        <v>2</v>
      </c>
      <c r="Q727" s="970">
        <v>4</v>
      </c>
      <c r="R727" s="970">
        <v>6</v>
      </c>
      <c r="S727" s="970">
        <v>4</v>
      </c>
      <c r="T727" s="970">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0">
        <v>0.5</v>
      </c>
      <c r="N728" s="970">
        <v>1</v>
      </c>
      <c r="O728" s="970">
        <v>4</v>
      </c>
      <c r="P728" s="970">
        <v>2</v>
      </c>
      <c r="Q728" s="970">
        <v>4</v>
      </c>
      <c r="R728" s="970">
        <v>6</v>
      </c>
      <c r="S728" s="970">
        <v>4</v>
      </c>
      <c r="T728" s="970">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0">
        <v>0.5</v>
      </c>
      <c r="N729" s="970">
        <v>1</v>
      </c>
      <c r="O729" s="970">
        <v>4</v>
      </c>
      <c r="P729" s="970">
        <v>2</v>
      </c>
      <c r="Q729" s="970">
        <v>4</v>
      </c>
      <c r="R729" s="970">
        <v>6</v>
      </c>
      <c r="S729" s="970">
        <v>4</v>
      </c>
      <c r="T729" s="970">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0">
        <v>0.5</v>
      </c>
      <c r="N730" s="970">
        <v>1</v>
      </c>
      <c r="O730" s="970">
        <v>4</v>
      </c>
      <c r="P730" s="970">
        <v>2</v>
      </c>
      <c r="Q730" s="970">
        <v>4</v>
      </c>
      <c r="R730" s="970">
        <v>6</v>
      </c>
      <c r="S730" s="970">
        <v>4</v>
      </c>
      <c r="T730" s="970">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0">
        <v>0.5</v>
      </c>
      <c r="N731" s="970">
        <v>1</v>
      </c>
      <c r="O731" s="970">
        <v>4</v>
      </c>
      <c r="P731" s="970">
        <v>2</v>
      </c>
      <c r="Q731" s="970">
        <v>4</v>
      </c>
      <c r="R731" s="970">
        <v>6</v>
      </c>
      <c r="S731" s="970">
        <v>4</v>
      </c>
      <c r="T731" s="970">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0">
        <v>0.5</v>
      </c>
      <c r="N732" s="970">
        <v>1</v>
      </c>
      <c r="O732" s="970">
        <v>4</v>
      </c>
      <c r="P732" s="970">
        <v>2</v>
      </c>
      <c r="Q732" s="970">
        <v>4</v>
      </c>
      <c r="R732" s="970">
        <v>6</v>
      </c>
      <c r="S732" s="970">
        <v>4</v>
      </c>
      <c r="T732" s="970">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1"/>
      <c r="D734" s="701"/>
      <c r="E734" s="701"/>
      <c r="F734" s="709"/>
      <c r="G734" s="967"/>
      <c r="H734" s="967"/>
      <c r="K734" s="968" t="s">
        <v>422</v>
      </c>
      <c r="L734" s="968" t="s">
        <v>407</v>
      </c>
      <c r="M734" s="5">
        <f>INDEX(M$724:M$733,MATCH($L734,$L$724:$L$733,0))</f>
        <v>0.5</v>
      </c>
      <c r="N734" s="5">
        <f t="shared" ref="N734:T749" si="344">INDEX(N$724:N$733,MATCH($L734,$L$724:$L$733,0))</f>
        <v>1</v>
      </c>
      <c r="O734" s="5">
        <f t="shared" si="344"/>
        <v>4</v>
      </c>
      <c r="P734" s="5">
        <f t="shared" si="344"/>
        <v>2</v>
      </c>
      <c r="Q734" s="5">
        <f t="shared" si="344"/>
        <v>4</v>
      </c>
      <c r="R734" s="5">
        <f t="shared" si="344"/>
        <v>6</v>
      </c>
      <c r="S734" s="5">
        <f t="shared" si="344"/>
        <v>4</v>
      </c>
      <c r="T734" s="5">
        <f t="shared" si="344"/>
        <v>4</v>
      </c>
      <c r="U734" s="967"/>
      <c r="V734" s="967"/>
      <c r="W734" s="967"/>
      <c r="X734" s="967"/>
      <c r="Y734" s="967"/>
      <c r="Z734" s="967"/>
      <c r="AA734" s="967"/>
      <c r="AB734" s="967"/>
      <c r="AC734" s="967"/>
      <c r="AD734" s="967"/>
      <c r="AE734" s="696"/>
      <c r="AF734" s="691"/>
      <c r="AG734" s="688"/>
      <c r="AH734" s="688"/>
      <c r="AI734" s="688"/>
      <c r="AJ734" s="688"/>
      <c r="AK734" s="688"/>
      <c r="AL734" s="688"/>
      <c r="AM734" s="688"/>
      <c r="AN734" s="688"/>
      <c r="AO734" s="688"/>
      <c r="AP734" s="688"/>
      <c r="AQ734" s="688"/>
      <c r="AR734" s="688"/>
      <c r="AS734" s="688"/>
      <c r="AT734" s="688"/>
      <c r="AU734" s="688"/>
      <c r="AV734" s="688"/>
      <c r="AW734" s="688"/>
      <c r="AX734" s="688"/>
      <c r="AY734" s="688"/>
      <c r="AZ734" s="688"/>
      <c r="BA734" s="688"/>
      <c r="BB734" s="688"/>
      <c r="BC734" s="688"/>
      <c r="BD734" s="688"/>
      <c r="BE734" s="688"/>
      <c r="BF734" s="688"/>
    </row>
    <row r="735" spans="1:58" s="136" customFormat="1" ht="13.15" hidden="1" customHeight="1" outlineLevel="2" x14ac:dyDescent="0.25">
      <c r="A735" s="134"/>
      <c r="B735" s="126"/>
      <c r="C735" s="701"/>
      <c r="D735" s="701"/>
      <c r="E735" s="701"/>
      <c r="F735" s="709"/>
      <c r="G735" s="967"/>
      <c r="H735" s="967"/>
      <c r="K735" s="968"/>
      <c r="L735" s="968" t="s">
        <v>145</v>
      </c>
      <c r="M735" s="5">
        <f t="shared" ref="M735:T766" si="345">INDEX(M$724:M$733,MATCH($L735,$L$724:$L$733,0))</f>
        <v>0.5</v>
      </c>
      <c r="N735" s="5">
        <f t="shared" si="344"/>
        <v>1</v>
      </c>
      <c r="O735" s="5">
        <f t="shared" si="344"/>
        <v>4</v>
      </c>
      <c r="P735" s="5">
        <f t="shared" si="344"/>
        <v>2</v>
      </c>
      <c r="Q735" s="5">
        <f t="shared" si="344"/>
        <v>4</v>
      </c>
      <c r="R735" s="5">
        <f t="shared" si="344"/>
        <v>6</v>
      </c>
      <c r="S735" s="5">
        <f t="shared" si="344"/>
        <v>4</v>
      </c>
      <c r="T735" s="5">
        <f t="shared" si="344"/>
        <v>4</v>
      </c>
      <c r="U735" s="967"/>
      <c r="V735" s="967"/>
      <c r="W735" s="967"/>
      <c r="X735" s="967"/>
      <c r="Y735" s="967"/>
      <c r="Z735" s="967"/>
      <c r="AA735" s="967"/>
      <c r="AB735" s="967"/>
      <c r="AC735" s="967"/>
      <c r="AD735" s="967"/>
      <c r="AE735" s="696"/>
      <c r="AF735" s="691"/>
      <c r="AG735" s="688"/>
      <c r="AH735" s="688"/>
      <c r="AI735" s="688"/>
      <c r="AJ735" s="688"/>
      <c r="AK735" s="688"/>
      <c r="AL735" s="688"/>
      <c r="AM735" s="688"/>
      <c r="AN735" s="688"/>
      <c r="AO735" s="688"/>
      <c r="AP735" s="688"/>
      <c r="AQ735" s="688"/>
      <c r="AR735" s="688"/>
      <c r="AS735" s="688"/>
      <c r="AT735" s="688"/>
      <c r="AU735" s="688"/>
      <c r="AV735" s="688"/>
      <c r="AW735" s="688"/>
      <c r="AX735" s="688"/>
      <c r="AY735" s="688"/>
      <c r="AZ735" s="688"/>
      <c r="BA735" s="688"/>
      <c r="BB735" s="688"/>
      <c r="BC735" s="688"/>
      <c r="BD735" s="688"/>
      <c r="BE735" s="688"/>
      <c r="BF735" s="688"/>
    </row>
    <row r="736" spans="1:58" s="136" customFormat="1" ht="13.15" hidden="1" customHeight="1" outlineLevel="2" x14ac:dyDescent="0.25">
      <c r="A736" s="134"/>
      <c r="B736" s="126"/>
      <c r="C736" s="701"/>
      <c r="D736" s="701"/>
      <c r="E736" s="701"/>
      <c r="F736" s="709"/>
      <c r="G736" s="967"/>
      <c r="H736" s="967"/>
      <c r="K736" s="968"/>
      <c r="L736" s="968" t="s">
        <v>146</v>
      </c>
      <c r="M736" s="5">
        <f t="shared" si="345"/>
        <v>0.5</v>
      </c>
      <c r="N736" s="5">
        <f t="shared" si="344"/>
        <v>1</v>
      </c>
      <c r="O736" s="5">
        <f t="shared" si="344"/>
        <v>4</v>
      </c>
      <c r="P736" s="5">
        <f t="shared" si="344"/>
        <v>2</v>
      </c>
      <c r="Q736" s="5">
        <f t="shared" si="344"/>
        <v>4</v>
      </c>
      <c r="R736" s="5">
        <f t="shared" si="344"/>
        <v>6</v>
      </c>
      <c r="S736" s="5">
        <f t="shared" si="344"/>
        <v>4</v>
      </c>
      <c r="T736" s="5">
        <f t="shared" si="344"/>
        <v>4</v>
      </c>
      <c r="U736" s="967"/>
      <c r="V736" s="967"/>
      <c r="W736" s="967"/>
      <c r="X736" s="967"/>
      <c r="Y736" s="967"/>
      <c r="Z736" s="967"/>
      <c r="AA736" s="967"/>
      <c r="AB736" s="967"/>
      <c r="AC736" s="967"/>
      <c r="AD736" s="967"/>
      <c r="AE736" s="696"/>
      <c r="AF736" s="691"/>
      <c r="AG736" s="688"/>
      <c r="AH736" s="688"/>
      <c r="AI736" s="688"/>
      <c r="AJ736" s="688"/>
      <c r="AK736" s="688"/>
      <c r="AL736" s="688"/>
      <c r="AM736" s="688"/>
      <c r="AN736" s="688"/>
      <c r="AO736" s="688"/>
      <c r="AP736" s="688"/>
      <c r="AQ736" s="688"/>
      <c r="AR736" s="688"/>
      <c r="AS736" s="688"/>
      <c r="AT736" s="688"/>
      <c r="AU736" s="688"/>
      <c r="AV736" s="688"/>
      <c r="AW736" s="688"/>
      <c r="AX736" s="688"/>
      <c r="AY736" s="688"/>
      <c r="AZ736" s="688"/>
      <c r="BA736" s="688"/>
      <c r="BB736" s="688"/>
      <c r="BC736" s="688"/>
      <c r="BD736" s="688"/>
      <c r="BE736" s="688"/>
      <c r="BF736" s="688"/>
    </row>
    <row r="737" spans="1:58" s="136" customFormat="1" ht="13.15" hidden="1" customHeight="1" outlineLevel="2" x14ac:dyDescent="0.25">
      <c r="A737" s="134"/>
      <c r="B737" s="126"/>
      <c r="C737" s="701"/>
      <c r="D737" s="701"/>
      <c r="E737" s="701"/>
      <c r="F737" s="709"/>
      <c r="G737" s="967"/>
      <c r="H737" s="967"/>
      <c r="K737" s="968"/>
      <c r="L737" s="968" t="s">
        <v>147</v>
      </c>
      <c r="M737" s="5">
        <f t="shared" si="345"/>
        <v>0.5</v>
      </c>
      <c r="N737" s="5">
        <f t="shared" si="344"/>
        <v>1</v>
      </c>
      <c r="O737" s="5">
        <f t="shared" si="344"/>
        <v>4</v>
      </c>
      <c r="P737" s="5">
        <f t="shared" si="344"/>
        <v>2</v>
      </c>
      <c r="Q737" s="5">
        <f t="shared" si="344"/>
        <v>4</v>
      </c>
      <c r="R737" s="5">
        <f t="shared" si="344"/>
        <v>6</v>
      </c>
      <c r="S737" s="5">
        <f t="shared" si="344"/>
        <v>4</v>
      </c>
      <c r="T737" s="5">
        <f t="shared" si="344"/>
        <v>4</v>
      </c>
      <c r="U737" s="967"/>
      <c r="V737" s="967"/>
      <c r="W737" s="967"/>
      <c r="X737" s="967"/>
      <c r="Y737" s="967"/>
      <c r="Z737" s="967"/>
      <c r="AA737" s="967"/>
      <c r="AB737" s="967"/>
      <c r="AC737" s="967"/>
      <c r="AD737" s="967"/>
      <c r="AE737" s="696"/>
      <c r="AF737" s="691"/>
      <c r="AG737" s="688"/>
      <c r="AH737" s="688"/>
      <c r="AI737" s="688"/>
      <c r="AJ737" s="688"/>
      <c r="AK737" s="688"/>
      <c r="AL737" s="688"/>
      <c r="AM737" s="688"/>
      <c r="AN737" s="688"/>
      <c r="AO737" s="688"/>
      <c r="AP737" s="688"/>
      <c r="AQ737" s="688"/>
      <c r="AR737" s="688"/>
      <c r="AS737" s="688"/>
      <c r="AT737" s="688"/>
      <c r="AU737" s="688"/>
      <c r="AV737" s="688"/>
      <c r="AW737" s="688"/>
      <c r="AX737" s="688"/>
      <c r="AY737" s="688"/>
      <c r="AZ737" s="688"/>
      <c r="BA737" s="688"/>
      <c r="BB737" s="688"/>
      <c r="BC737" s="688"/>
      <c r="BD737" s="688"/>
      <c r="BE737" s="688"/>
      <c r="BF737" s="688"/>
    </row>
    <row r="738" spans="1:58" s="136" customFormat="1" ht="13.15" hidden="1" customHeight="1" outlineLevel="2" x14ac:dyDescent="0.25">
      <c r="A738" s="134"/>
      <c r="B738" s="126"/>
      <c r="C738" s="701"/>
      <c r="D738" s="701"/>
      <c r="E738" s="701"/>
      <c r="F738" s="709"/>
      <c r="G738" s="967"/>
      <c r="H738" s="967"/>
      <c r="K738" s="968"/>
      <c r="L738" s="968" t="s">
        <v>148</v>
      </c>
      <c r="M738" s="5">
        <f t="shared" si="345"/>
        <v>0.5</v>
      </c>
      <c r="N738" s="5">
        <f t="shared" si="344"/>
        <v>1</v>
      </c>
      <c r="O738" s="5">
        <f t="shared" si="344"/>
        <v>4</v>
      </c>
      <c r="P738" s="5">
        <f t="shared" si="344"/>
        <v>2</v>
      </c>
      <c r="Q738" s="5">
        <f t="shared" si="344"/>
        <v>4</v>
      </c>
      <c r="R738" s="5">
        <f t="shared" si="344"/>
        <v>6</v>
      </c>
      <c r="S738" s="5">
        <f t="shared" si="344"/>
        <v>4</v>
      </c>
      <c r="T738" s="5">
        <f t="shared" si="344"/>
        <v>4</v>
      </c>
      <c r="U738" s="967"/>
      <c r="V738" s="967"/>
      <c r="W738" s="967"/>
      <c r="X738" s="967"/>
      <c r="Y738" s="967"/>
      <c r="Z738" s="967"/>
      <c r="AA738" s="967"/>
      <c r="AB738" s="967"/>
      <c r="AC738" s="967"/>
      <c r="AD738" s="967"/>
      <c r="AE738" s="696"/>
      <c r="AF738" s="691"/>
      <c r="AG738" s="688"/>
      <c r="AH738" s="688"/>
      <c r="AI738" s="688"/>
      <c r="AJ738" s="688"/>
      <c r="AK738" s="688"/>
      <c r="AL738" s="688"/>
      <c r="AM738" s="688"/>
      <c r="AN738" s="688"/>
      <c r="AO738" s="688"/>
      <c r="AP738" s="688"/>
      <c r="AQ738" s="688"/>
      <c r="AR738" s="688"/>
      <c r="AS738" s="688"/>
      <c r="AT738" s="688"/>
      <c r="AU738" s="688"/>
      <c r="AV738" s="688"/>
      <c r="AW738" s="688"/>
      <c r="AX738" s="688"/>
      <c r="AY738" s="688"/>
      <c r="AZ738" s="688"/>
      <c r="BA738" s="688"/>
      <c r="BB738" s="688"/>
      <c r="BC738" s="688"/>
      <c r="BD738" s="688"/>
      <c r="BE738" s="688"/>
      <c r="BF738" s="688"/>
    </row>
    <row r="739" spans="1:58" s="136" customFormat="1" ht="13.15" hidden="1" customHeight="1" outlineLevel="2" x14ac:dyDescent="0.25">
      <c r="A739" s="134"/>
      <c r="B739" s="126"/>
      <c r="C739" s="701"/>
      <c r="D739" s="701"/>
      <c r="E739" s="701"/>
      <c r="F739" s="709"/>
      <c r="G739" s="967"/>
      <c r="H739" s="967"/>
      <c r="K739" s="968"/>
      <c r="L739" s="968" t="s">
        <v>149</v>
      </c>
      <c r="M739" s="5">
        <f t="shared" si="345"/>
        <v>0.5</v>
      </c>
      <c r="N739" s="5">
        <f t="shared" si="344"/>
        <v>1</v>
      </c>
      <c r="O739" s="5">
        <f t="shared" si="344"/>
        <v>4</v>
      </c>
      <c r="P739" s="5">
        <f t="shared" si="344"/>
        <v>2</v>
      </c>
      <c r="Q739" s="5">
        <f t="shared" si="344"/>
        <v>4</v>
      </c>
      <c r="R739" s="5">
        <f t="shared" si="344"/>
        <v>6</v>
      </c>
      <c r="S739" s="5">
        <f t="shared" si="344"/>
        <v>4</v>
      </c>
      <c r="T739" s="5">
        <f t="shared" si="344"/>
        <v>4</v>
      </c>
      <c r="U739" s="967"/>
      <c r="V739" s="967"/>
      <c r="W739" s="967"/>
      <c r="X739" s="967"/>
      <c r="Y739" s="967"/>
      <c r="Z739" s="967"/>
      <c r="AA739" s="967"/>
      <c r="AB739" s="967"/>
      <c r="AC739" s="967"/>
      <c r="AD739" s="967"/>
      <c r="AE739" s="696"/>
      <c r="AF739" s="691"/>
      <c r="AG739" s="688"/>
      <c r="AH739" s="688"/>
      <c r="AI739" s="688"/>
      <c r="AJ739" s="688"/>
      <c r="AK739" s="688"/>
      <c r="AL739" s="688"/>
      <c r="AM739" s="688"/>
      <c r="AN739" s="688"/>
      <c r="AO739" s="688"/>
      <c r="AP739" s="688"/>
      <c r="AQ739" s="688"/>
      <c r="AR739" s="688"/>
      <c r="AS739" s="688"/>
      <c r="AT739" s="688"/>
      <c r="AU739" s="688"/>
      <c r="AV739" s="688"/>
      <c r="AW739" s="688"/>
      <c r="AX739" s="688"/>
      <c r="AY739" s="688"/>
      <c r="AZ739" s="688"/>
      <c r="BA739" s="688"/>
      <c r="BB739" s="688"/>
      <c r="BC739" s="688"/>
      <c r="BD739" s="688"/>
      <c r="BE739" s="688"/>
      <c r="BF739" s="688"/>
    </row>
    <row r="740" spans="1:58" s="136" customFormat="1" ht="13.15" hidden="1" customHeight="1" outlineLevel="2" x14ac:dyDescent="0.25">
      <c r="A740" s="134"/>
      <c r="B740" s="126"/>
      <c r="C740" s="701"/>
      <c r="D740" s="701"/>
      <c r="E740" s="701"/>
      <c r="F740" s="709"/>
      <c r="G740" s="967"/>
      <c r="H740" s="967"/>
      <c r="K740" s="968"/>
      <c r="L740" s="968" t="s">
        <v>150</v>
      </c>
      <c r="M740" s="5">
        <f t="shared" si="345"/>
        <v>0.5</v>
      </c>
      <c r="N740" s="5">
        <f t="shared" si="344"/>
        <v>1</v>
      </c>
      <c r="O740" s="5">
        <f t="shared" si="344"/>
        <v>4</v>
      </c>
      <c r="P740" s="5">
        <f t="shared" si="344"/>
        <v>2</v>
      </c>
      <c r="Q740" s="5">
        <f t="shared" si="344"/>
        <v>4</v>
      </c>
      <c r="R740" s="5">
        <f t="shared" si="344"/>
        <v>6</v>
      </c>
      <c r="S740" s="5">
        <f t="shared" si="344"/>
        <v>4</v>
      </c>
      <c r="T740" s="5">
        <f t="shared" si="344"/>
        <v>4</v>
      </c>
      <c r="U740" s="967"/>
      <c r="V740" s="967"/>
      <c r="W740" s="967"/>
      <c r="X740" s="967"/>
      <c r="Y740" s="967"/>
      <c r="Z740" s="967"/>
      <c r="AA740" s="967"/>
      <c r="AB740" s="967"/>
      <c r="AC740" s="967"/>
      <c r="AD740" s="967"/>
      <c r="AE740" s="696"/>
      <c r="AF740" s="691"/>
      <c r="AG740" s="688"/>
      <c r="AH740" s="688"/>
      <c r="AI740" s="688"/>
      <c r="AJ740" s="688"/>
      <c r="AK740" s="688"/>
      <c r="AL740" s="688"/>
      <c r="AM740" s="688"/>
      <c r="AN740" s="688"/>
      <c r="AO740" s="688"/>
      <c r="AP740" s="688"/>
      <c r="AQ740" s="688"/>
      <c r="AR740" s="688"/>
      <c r="AS740" s="688"/>
      <c r="AT740" s="688"/>
      <c r="AU740" s="688"/>
      <c r="AV740" s="688"/>
      <c r="AW740" s="688"/>
      <c r="AX740" s="688"/>
      <c r="AY740" s="688"/>
      <c r="AZ740" s="688"/>
      <c r="BA740" s="688"/>
      <c r="BB740" s="688"/>
      <c r="BC740" s="688"/>
      <c r="BD740" s="688"/>
      <c r="BE740" s="688"/>
      <c r="BF740" s="688"/>
    </row>
    <row r="741" spans="1:58" s="136" customFormat="1" ht="13.15" hidden="1" customHeight="1" outlineLevel="2" x14ac:dyDescent="0.25">
      <c r="A741" s="134"/>
      <c r="B741" s="126"/>
      <c r="C741" s="701"/>
      <c r="D741" s="701"/>
      <c r="E741" s="701"/>
      <c r="F741" s="709"/>
      <c r="G741" s="967"/>
      <c r="H741" s="967"/>
      <c r="K741" s="968"/>
      <c r="L741" s="968" t="s">
        <v>151</v>
      </c>
      <c r="M741" s="5">
        <f t="shared" si="345"/>
        <v>0.5</v>
      </c>
      <c r="N741" s="5">
        <f t="shared" si="344"/>
        <v>1</v>
      </c>
      <c r="O741" s="5">
        <f t="shared" si="344"/>
        <v>4</v>
      </c>
      <c r="P741" s="5">
        <f t="shared" si="344"/>
        <v>2</v>
      </c>
      <c r="Q741" s="5">
        <f t="shared" si="344"/>
        <v>4</v>
      </c>
      <c r="R741" s="5">
        <f t="shared" si="344"/>
        <v>6</v>
      </c>
      <c r="S741" s="5">
        <f t="shared" si="344"/>
        <v>4</v>
      </c>
      <c r="T741" s="5">
        <f t="shared" si="344"/>
        <v>4</v>
      </c>
      <c r="U741" s="967"/>
      <c r="V741" s="967"/>
      <c r="W741" s="967"/>
      <c r="X741" s="967"/>
      <c r="Y741" s="967"/>
      <c r="Z741" s="967"/>
      <c r="AA741" s="967"/>
      <c r="AB741" s="967"/>
      <c r="AC741" s="967"/>
      <c r="AD741" s="967"/>
      <c r="AE741" s="696"/>
      <c r="AF741" s="691"/>
      <c r="AG741" s="688"/>
      <c r="AH741" s="688"/>
      <c r="AI741" s="688"/>
      <c r="AJ741" s="688"/>
      <c r="AK741" s="688"/>
      <c r="AL741" s="688"/>
      <c r="AM741" s="688"/>
      <c r="AN741" s="688"/>
      <c r="AO741" s="688"/>
      <c r="AP741" s="688"/>
      <c r="AQ741" s="688"/>
      <c r="AR741" s="688"/>
      <c r="AS741" s="688"/>
      <c r="AT741" s="688"/>
      <c r="AU741" s="688"/>
      <c r="AV741" s="688"/>
      <c r="AW741" s="688"/>
      <c r="AX741" s="688"/>
      <c r="AY741" s="688"/>
      <c r="AZ741" s="688"/>
      <c r="BA741" s="688"/>
      <c r="BB741" s="688"/>
      <c r="BC741" s="688"/>
      <c r="BD741" s="688"/>
      <c r="BE741" s="688"/>
      <c r="BF741" s="688"/>
    </row>
    <row r="742" spans="1:58" s="136" customFormat="1" ht="13.15" hidden="1" customHeight="1" outlineLevel="2" x14ac:dyDescent="0.25">
      <c r="A742" s="134"/>
      <c r="B742" s="126"/>
      <c r="C742" s="701"/>
      <c r="D742" s="701"/>
      <c r="E742" s="701"/>
      <c r="F742" s="709"/>
      <c r="G742" s="967"/>
      <c r="H742" s="967"/>
      <c r="K742" s="968"/>
      <c r="L742" s="968" t="s">
        <v>152</v>
      </c>
      <c r="M742" s="5">
        <f t="shared" si="345"/>
        <v>0.5</v>
      </c>
      <c r="N742" s="5">
        <f t="shared" si="344"/>
        <v>1</v>
      </c>
      <c r="O742" s="5">
        <f t="shared" si="344"/>
        <v>4</v>
      </c>
      <c r="P742" s="5">
        <f t="shared" si="344"/>
        <v>2</v>
      </c>
      <c r="Q742" s="5">
        <f t="shared" si="344"/>
        <v>4</v>
      </c>
      <c r="R742" s="5">
        <f t="shared" si="344"/>
        <v>6</v>
      </c>
      <c r="S742" s="5">
        <f t="shared" si="344"/>
        <v>4</v>
      </c>
      <c r="T742" s="5">
        <f t="shared" si="344"/>
        <v>4</v>
      </c>
      <c r="U742" s="967"/>
      <c r="V742" s="967"/>
      <c r="W742" s="967"/>
      <c r="X742" s="967"/>
      <c r="Y742" s="967"/>
      <c r="Z742" s="967"/>
      <c r="AA742" s="967"/>
      <c r="AB742" s="967"/>
      <c r="AC742" s="967"/>
      <c r="AD742" s="967"/>
      <c r="AE742" s="696"/>
      <c r="AF742" s="691"/>
      <c r="AG742" s="688"/>
      <c r="AH742" s="688"/>
      <c r="AI742" s="688"/>
      <c r="AJ742" s="688"/>
      <c r="AK742" s="688"/>
      <c r="AL742" s="688"/>
      <c r="AM742" s="688"/>
      <c r="AN742" s="688"/>
      <c r="AO742" s="688"/>
      <c r="AP742" s="688"/>
      <c r="AQ742" s="688"/>
      <c r="AR742" s="688"/>
      <c r="AS742" s="688"/>
      <c r="AT742" s="688"/>
      <c r="AU742" s="688"/>
      <c r="AV742" s="688"/>
      <c r="AW742" s="688"/>
      <c r="AX742" s="688"/>
      <c r="AY742" s="688"/>
      <c r="AZ742" s="688"/>
      <c r="BA742" s="688"/>
      <c r="BB742" s="688"/>
      <c r="BC742" s="688"/>
      <c r="BD742" s="688"/>
      <c r="BE742" s="688"/>
      <c r="BF742" s="688"/>
    </row>
    <row r="743" spans="1:58" s="136" customFormat="1" ht="13.15" hidden="1" customHeight="1" outlineLevel="2" x14ac:dyDescent="0.25">
      <c r="A743" s="134"/>
      <c r="B743" s="126"/>
      <c r="C743" s="701"/>
      <c r="D743" s="701"/>
      <c r="E743" s="701"/>
      <c r="F743" s="709"/>
      <c r="G743" s="967"/>
      <c r="H743" s="967"/>
      <c r="K743" s="968"/>
      <c r="L743" s="968" t="s">
        <v>153</v>
      </c>
      <c r="M743" s="5">
        <f t="shared" si="345"/>
        <v>0.5</v>
      </c>
      <c r="N743" s="5">
        <f t="shared" si="344"/>
        <v>1</v>
      </c>
      <c r="O743" s="5">
        <f t="shared" si="344"/>
        <v>4</v>
      </c>
      <c r="P743" s="5">
        <f t="shared" si="344"/>
        <v>2</v>
      </c>
      <c r="Q743" s="5">
        <f t="shared" si="344"/>
        <v>4</v>
      </c>
      <c r="R743" s="5">
        <f t="shared" si="344"/>
        <v>6</v>
      </c>
      <c r="S743" s="5">
        <f t="shared" si="344"/>
        <v>4</v>
      </c>
      <c r="T743" s="5">
        <f t="shared" si="344"/>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t="s">
        <v>824</v>
      </c>
      <c r="L744" s="968" t="s">
        <v>407</v>
      </c>
      <c r="M744" s="5">
        <f t="shared" si="345"/>
        <v>0.5</v>
      </c>
      <c r="N744" s="5">
        <f t="shared" si="344"/>
        <v>1</v>
      </c>
      <c r="O744" s="5">
        <f t="shared" si="344"/>
        <v>4</v>
      </c>
      <c r="P744" s="5">
        <f t="shared" si="344"/>
        <v>2</v>
      </c>
      <c r="Q744" s="5">
        <f t="shared" si="344"/>
        <v>4</v>
      </c>
      <c r="R744" s="5">
        <f t="shared" si="344"/>
        <v>6</v>
      </c>
      <c r="S744" s="5">
        <f t="shared" si="344"/>
        <v>4</v>
      </c>
      <c r="T744" s="5">
        <f t="shared" si="344"/>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145</v>
      </c>
      <c r="M745" s="5">
        <f t="shared" si="345"/>
        <v>0.5</v>
      </c>
      <c r="N745" s="5">
        <f t="shared" si="344"/>
        <v>1</v>
      </c>
      <c r="O745" s="5">
        <f t="shared" si="344"/>
        <v>4</v>
      </c>
      <c r="P745" s="5">
        <f t="shared" si="344"/>
        <v>2</v>
      </c>
      <c r="Q745" s="5">
        <f t="shared" si="344"/>
        <v>4</v>
      </c>
      <c r="R745" s="5">
        <f t="shared" si="344"/>
        <v>6</v>
      </c>
      <c r="S745" s="5">
        <f t="shared" si="344"/>
        <v>4</v>
      </c>
      <c r="T745" s="5">
        <f t="shared" si="344"/>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146</v>
      </c>
      <c r="M746" s="5">
        <f t="shared" si="345"/>
        <v>0.5</v>
      </c>
      <c r="N746" s="5">
        <f t="shared" si="344"/>
        <v>1</v>
      </c>
      <c r="O746" s="5">
        <f t="shared" si="344"/>
        <v>4</v>
      </c>
      <c r="P746" s="5">
        <f t="shared" si="344"/>
        <v>2</v>
      </c>
      <c r="Q746" s="5">
        <f t="shared" si="344"/>
        <v>4</v>
      </c>
      <c r="R746" s="5">
        <f t="shared" si="344"/>
        <v>6</v>
      </c>
      <c r="S746" s="5">
        <f t="shared" si="344"/>
        <v>4</v>
      </c>
      <c r="T746" s="5">
        <f t="shared" si="344"/>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147</v>
      </c>
      <c r="M747" s="5">
        <f t="shared" si="345"/>
        <v>0.5</v>
      </c>
      <c r="N747" s="5">
        <f t="shared" si="344"/>
        <v>1</v>
      </c>
      <c r="O747" s="5">
        <f t="shared" si="344"/>
        <v>4</v>
      </c>
      <c r="P747" s="5">
        <f t="shared" si="344"/>
        <v>2</v>
      </c>
      <c r="Q747" s="5">
        <f t="shared" si="344"/>
        <v>4</v>
      </c>
      <c r="R747" s="5">
        <f t="shared" si="344"/>
        <v>6</v>
      </c>
      <c r="S747" s="5">
        <f t="shared" si="344"/>
        <v>4</v>
      </c>
      <c r="T747" s="5">
        <f t="shared" si="344"/>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148</v>
      </c>
      <c r="M748" s="5">
        <f t="shared" si="345"/>
        <v>0.5</v>
      </c>
      <c r="N748" s="5">
        <f t="shared" si="344"/>
        <v>1</v>
      </c>
      <c r="O748" s="5">
        <f t="shared" si="344"/>
        <v>4</v>
      </c>
      <c r="P748" s="5">
        <f t="shared" si="344"/>
        <v>2</v>
      </c>
      <c r="Q748" s="5">
        <f t="shared" si="344"/>
        <v>4</v>
      </c>
      <c r="R748" s="5">
        <f t="shared" si="344"/>
        <v>6</v>
      </c>
      <c r="S748" s="5">
        <f t="shared" si="344"/>
        <v>4</v>
      </c>
      <c r="T748" s="5">
        <f t="shared" si="344"/>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149</v>
      </c>
      <c r="M749" s="5">
        <f t="shared" si="345"/>
        <v>0.5</v>
      </c>
      <c r="N749" s="5">
        <f t="shared" si="344"/>
        <v>1</v>
      </c>
      <c r="O749" s="5">
        <f t="shared" si="344"/>
        <v>4</v>
      </c>
      <c r="P749" s="5">
        <f t="shared" si="344"/>
        <v>2</v>
      </c>
      <c r="Q749" s="5">
        <f t="shared" si="344"/>
        <v>4</v>
      </c>
      <c r="R749" s="5">
        <f t="shared" si="344"/>
        <v>6</v>
      </c>
      <c r="S749" s="5">
        <f t="shared" si="344"/>
        <v>4</v>
      </c>
      <c r="T749" s="5">
        <f t="shared" si="344"/>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150</v>
      </c>
      <c r="M750" s="5">
        <f t="shared" si="345"/>
        <v>0.5</v>
      </c>
      <c r="N750" s="5">
        <f t="shared" si="345"/>
        <v>1</v>
      </c>
      <c r="O750" s="5">
        <f t="shared" si="345"/>
        <v>4</v>
      </c>
      <c r="P750" s="5">
        <f t="shared" si="345"/>
        <v>2</v>
      </c>
      <c r="Q750" s="5">
        <f t="shared" si="345"/>
        <v>4</v>
      </c>
      <c r="R750" s="5">
        <f t="shared" si="345"/>
        <v>6</v>
      </c>
      <c r="S750" s="5">
        <f t="shared" si="345"/>
        <v>4</v>
      </c>
      <c r="T750" s="5">
        <f t="shared" si="345"/>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151</v>
      </c>
      <c r="M751" s="5">
        <f t="shared" si="345"/>
        <v>0.5</v>
      </c>
      <c r="N751" s="5">
        <f t="shared" si="345"/>
        <v>1</v>
      </c>
      <c r="O751" s="5">
        <f t="shared" si="345"/>
        <v>4</v>
      </c>
      <c r="P751" s="5">
        <f t="shared" si="345"/>
        <v>2</v>
      </c>
      <c r="Q751" s="5">
        <f t="shared" si="345"/>
        <v>4</v>
      </c>
      <c r="R751" s="5">
        <f t="shared" si="345"/>
        <v>6</v>
      </c>
      <c r="S751" s="5">
        <f t="shared" si="345"/>
        <v>4</v>
      </c>
      <c r="T751" s="5">
        <f t="shared" si="345"/>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152</v>
      </c>
      <c r="M752" s="5">
        <f t="shared" si="345"/>
        <v>0.5</v>
      </c>
      <c r="N752" s="5">
        <f t="shared" si="345"/>
        <v>1</v>
      </c>
      <c r="O752" s="5">
        <f t="shared" si="345"/>
        <v>4</v>
      </c>
      <c r="P752" s="5">
        <f t="shared" si="345"/>
        <v>2</v>
      </c>
      <c r="Q752" s="5">
        <f t="shared" si="345"/>
        <v>4</v>
      </c>
      <c r="R752" s="5">
        <f t="shared" si="345"/>
        <v>6</v>
      </c>
      <c r="S752" s="5">
        <f t="shared" si="345"/>
        <v>4</v>
      </c>
      <c r="T752" s="5">
        <f t="shared" si="345"/>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c r="L753" s="968" t="s">
        <v>153</v>
      </c>
      <c r="M753" s="5">
        <f t="shared" si="345"/>
        <v>0.5</v>
      </c>
      <c r="N753" s="5">
        <f t="shared" si="345"/>
        <v>1</v>
      </c>
      <c r="O753" s="5">
        <f t="shared" si="345"/>
        <v>4</v>
      </c>
      <c r="P753" s="5">
        <f t="shared" si="345"/>
        <v>2</v>
      </c>
      <c r="Q753" s="5">
        <f t="shared" si="345"/>
        <v>4</v>
      </c>
      <c r="R753" s="5">
        <f t="shared" si="345"/>
        <v>6</v>
      </c>
      <c r="S753" s="5">
        <f t="shared" si="345"/>
        <v>4</v>
      </c>
      <c r="T753" s="5">
        <f t="shared" si="345"/>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t="s">
        <v>825</v>
      </c>
      <c r="L754" s="968" t="s">
        <v>407</v>
      </c>
      <c r="M754" s="5">
        <f t="shared" si="345"/>
        <v>0.5</v>
      </c>
      <c r="N754" s="5">
        <f t="shared" si="345"/>
        <v>1</v>
      </c>
      <c r="O754" s="5">
        <f t="shared" si="345"/>
        <v>4</v>
      </c>
      <c r="P754" s="5">
        <f t="shared" si="345"/>
        <v>2</v>
      </c>
      <c r="Q754" s="5">
        <f t="shared" si="345"/>
        <v>4</v>
      </c>
      <c r="R754" s="5">
        <f t="shared" si="345"/>
        <v>6</v>
      </c>
      <c r="S754" s="5">
        <f t="shared" si="345"/>
        <v>4</v>
      </c>
      <c r="T754" s="5">
        <f t="shared" si="345"/>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145</v>
      </c>
      <c r="M755" s="5">
        <f t="shared" si="345"/>
        <v>0.5</v>
      </c>
      <c r="N755" s="5">
        <f t="shared" si="345"/>
        <v>1</v>
      </c>
      <c r="O755" s="5">
        <f t="shared" si="345"/>
        <v>4</v>
      </c>
      <c r="P755" s="5">
        <f t="shared" si="345"/>
        <v>2</v>
      </c>
      <c r="Q755" s="5">
        <f t="shared" si="345"/>
        <v>4</v>
      </c>
      <c r="R755" s="5">
        <f t="shared" si="345"/>
        <v>6</v>
      </c>
      <c r="S755" s="5">
        <f t="shared" si="345"/>
        <v>4</v>
      </c>
      <c r="T755" s="5">
        <f t="shared" si="345"/>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146</v>
      </c>
      <c r="M756" s="5">
        <f t="shared" si="345"/>
        <v>0.5</v>
      </c>
      <c r="N756" s="5">
        <f t="shared" si="345"/>
        <v>1</v>
      </c>
      <c r="O756" s="5">
        <f t="shared" si="345"/>
        <v>4</v>
      </c>
      <c r="P756" s="5">
        <f t="shared" si="345"/>
        <v>2</v>
      </c>
      <c r="Q756" s="5">
        <f t="shared" si="345"/>
        <v>4</v>
      </c>
      <c r="R756" s="5">
        <f t="shared" si="345"/>
        <v>6</v>
      </c>
      <c r="S756" s="5">
        <f t="shared" si="345"/>
        <v>4</v>
      </c>
      <c r="T756" s="5">
        <f t="shared" si="345"/>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147</v>
      </c>
      <c r="M757" s="5">
        <f t="shared" si="345"/>
        <v>0.5</v>
      </c>
      <c r="N757" s="5">
        <f t="shared" si="345"/>
        <v>1</v>
      </c>
      <c r="O757" s="5">
        <f t="shared" si="345"/>
        <v>4</v>
      </c>
      <c r="P757" s="5">
        <f t="shared" si="345"/>
        <v>2</v>
      </c>
      <c r="Q757" s="5">
        <f t="shared" si="345"/>
        <v>4</v>
      </c>
      <c r="R757" s="5">
        <f t="shared" si="345"/>
        <v>6</v>
      </c>
      <c r="S757" s="5">
        <f t="shared" si="345"/>
        <v>4</v>
      </c>
      <c r="T757" s="5">
        <f t="shared" si="345"/>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148</v>
      </c>
      <c r="M758" s="5">
        <f t="shared" si="345"/>
        <v>0.5</v>
      </c>
      <c r="N758" s="5">
        <f t="shared" si="345"/>
        <v>1</v>
      </c>
      <c r="O758" s="5">
        <f t="shared" si="345"/>
        <v>4</v>
      </c>
      <c r="P758" s="5">
        <f t="shared" si="345"/>
        <v>2</v>
      </c>
      <c r="Q758" s="5">
        <f t="shared" si="345"/>
        <v>4</v>
      </c>
      <c r="R758" s="5">
        <f t="shared" si="345"/>
        <v>6</v>
      </c>
      <c r="S758" s="5">
        <f t="shared" si="345"/>
        <v>4</v>
      </c>
      <c r="T758" s="5">
        <f t="shared" si="345"/>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149</v>
      </c>
      <c r="M759" s="5">
        <f>INDEX(M$724:M$733,MATCH($L759,$L$724:$L$733,0))</f>
        <v>0.5</v>
      </c>
      <c r="N759" s="5">
        <f t="shared" si="345"/>
        <v>1</v>
      </c>
      <c r="O759" s="5">
        <f t="shared" si="345"/>
        <v>4</v>
      </c>
      <c r="P759" s="5">
        <f t="shared" si="345"/>
        <v>2</v>
      </c>
      <c r="Q759" s="5">
        <f t="shared" si="345"/>
        <v>4</v>
      </c>
      <c r="R759" s="5">
        <f t="shared" si="345"/>
        <v>6</v>
      </c>
      <c r="S759" s="5">
        <f t="shared" si="345"/>
        <v>4</v>
      </c>
      <c r="T759" s="5">
        <f t="shared" si="345"/>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150</v>
      </c>
      <c r="M760" s="5">
        <f t="shared" si="345"/>
        <v>0.5</v>
      </c>
      <c r="N760" s="5">
        <f t="shared" si="345"/>
        <v>1</v>
      </c>
      <c r="O760" s="5">
        <f>INDEX(O$724:O$733,MATCH($L760,$L$724:$L$733,0))</f>
        <v>4</v>
      </c>
      <c r="P760" s="5">
        <f t="shared" si="345"/>
        <v>2</v>
      </c>
      <c r="Q760" s="5">
        <f t="shared" si="345"/>
        <v>4</v>
      </c>
      <c r="R760" s="5">
        <f t="shared" si="345"/>
        <v>6</v>
      </c>
      <c r="S760" s="5">
        <f t="shared" si="345"/>
        <v>4</v>
      </c>
      <c r="T760" s="5">
        <f t="shared" si="345"/>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151</v>
      </c>
      <c r="M761" s="5">
        <f t="shared" si="345"/>
        <v>0.5</v>
      </c>
      <c r="N761" s="5">
        <f t="shared" si="345"/>
        <v>1</v>
      </c>
      <c r="O761" s="5">
        <f t="shared" si="345"/>
        <v>4</v>
      </c>
      <c r="P761" s="5">
        <f t="shared" si="345"/>
        <v>2</v>
      </c>
      <c r="Q761" s="5">
        <f t="shared" si="345"/>
        <v>4</v>
      </c>
      <c r="R761" s="5">
        <f t="shared" si="345"/>
        <v>6</v>
      </c>
      <c r="S761" s="5">
        <f t="shared" si="345"/>
        <v>4</v>
      </c>
      <c r="T761" s="5">
        <f t="shared" si="345"/>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152</v>
      </c>
      <c r="M762" s="5">
        <f t="shared" si="345"/>
        <v>0.5</v>
      </c>
      <c r="N762" s="5">
        <f t="shared" si="345"/>
        <v>1</v>
      </c>
      <c r="O762" s="5">
        <f t="shared" si="345"/>
        <v>4</v>
      </c>
      <c r="P762" s="5">
        <f t="shared" si="345"/>
        <v>2</v>
      </c>
      <c r="Q762" s="5">
        <f t="shared" si="345"/>
        <v>4</v>
      </c>
      <c r="R762" s="5">
        <f t="shared" si="345"/>
        <v>6</v>
      </c>
      <c r="S762" s="5">
        <f t="shared" si="345"/>
        <v>4</v>
      </c>
      <c r="T762" s="5">
        <f t="shared" si="345"/>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c r="L763" s="968" t="s">
        <v>153</v>
      </c>
      <c r="M763" s="5">
        <f t="shared" si="345"/>
        <v>0.5</v>
      </c>
      <c r="N763" s="5">
        <f t="shared" si="345"/>
        <v>1</v>
      </c>
      <c r="O763" s="5">
        <f t="shared" si="345"/>
        <v>4</v>
      </c>
      <c r="P763" s="5">
        <f t="shared" si="345"/>
        <v>2</v>
      </c>
      <c r="Q763" s="5">
        <f t="shared" si="345"/>
        <v>4</v>
      </c>
      <c r="R763" s="5">
        <f t="shared" si="345"/>
        <v>6</v>
      </c>
      <c r="S763" s="5">
        <f t="shared" si="345"/>
        <v>4</v>
      </c>
      <c r="T763" s="5">
        <f t="shared" si="345"/>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t="s">
        <v>826</v>
      </c>
      <c r="L764" s="968" t="s">
        <v>407</v>
      </c>
      <c r="M764" s="5">
        <f t="shared" si="345"/>
        <v>0.5</v>
      </c>
      <c r="N764" s="5">
        <f t="shared" si="345"/>
        <v>1</v>
      </c>
      <c r="O764" s="5">
        <f t="shared" si="345"/>
        <v>4</v>
      </c>
      <c r="P764" s="5">
        <f t="shared" si="345"/>
        <v>2</v>
      </c>
      <c r="Q764" s="5">
        <f t="shared" si="345"/>
        <v>4</v>
      </c>
      <c r="R764" s="5">
        <f t="shared" si="345"/>
        <v>6</v>
      </c>
      <c r="S764" s="5">
        <f t="shared" si="345"/>
        <v>4</v>
      </c>
      <c r="T764" s="5">
        <f t="shared" si="345"/>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145</v>
      </c>
      <c r="M765" s="5">
        <f t="shared" si="345"/>
        <v>0.5</v>
      </c>
      <c r="N765" s="5">
        <f t="shared" si="345"/>
        <v>1</v>
      </c>
      <c r="O765" s="5">
        <f t="shared" si="345"/>
        <v>4</v>
      </c>
      <c r="P765" s="5">
        <f t="shared" si="345"/>
        <v>2</v>
      </c>
      <c r="Q765" s="5">
        <f t="shared" si="345"/>
        <v>4</v>
      </c>
      <c r="R765" s="5">
        <f t="shared" si="345"/>
        <v>6</v>
      </c>
      <c r="S765" s="5">
        <f t="shared" si="345"/>
        <v>4</v>
      </c>
      <c r="T765" s="5">
        <f t="shared" si="345"/>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146</v>
      </c>
      <c r="M766" s="5">
        <f t="shared" si="345"/>
        <v>0.5</v>
      </c>
      <c r="N766" s="5">
        <f t="shared" si="345"/>
        <v>1</v>
      </c>
      <c r="O766" s="5">
        <f t="shared" si="345"/>
        <v>4</v>
      </c>
      <c r="P766" s="5">
        <f t="shared" si="345"/>
        <v>2</v>
      </c>
      <c r="Q766" s="5">
        <f t="shared" si="345"/>
        <v>4</v>
      </c>
      <c r="R766" s="5">
        <f t="shared" si="345"/>
        <v>6</v>
      </c>
      <c r="S766" s="5">
        <f t="shared" si="345"/>
        <v>4</v>
      </c>
      <c r="T766" s="5">
        <f t="shared" si="345"/>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147</v>
      </c>
      <c r="M767" s="5">
        <f t="shared" ref="M767:T798" si="346">INDEX(M$724:M$733,MATCH($L767,$L$724:$L$733,0))</f>
        <v>0.5</v>
      </c>
      <c r="N767" s="5">
        <f t="shared" si="346"/>
        <v>1</v>
      </c>
      <c r="O767" s="5">
        <f t="shared" si="346"/>
        <v>4</v>
      </c>
      <c r="P767" s="5">
        <f t="shared" si="346"/>
        <v>2</v>
      </c>
      <c r="Q767" s="5">
        <f t="shared" si="346"/>
        <v>4</v>
      </c>
      <c r="R767" s="5">
        <f t="shared" si="346"/>
        <v>6</v>
      </c>
      <c r="S767" s="5">
        <f t="shared" si="346"/>
        <v>4</v>
      </c>
      <c r="T767" s="5">
        <f t="shared" si="346"/>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148</v>
      </c>
      <c r="M768" s="5">
        <f t="shared" si="346"/>
        <v>0.5</v>
      </c>
      <c r="N768" s="5">
        <f t="shared" si="346"/>
        <v>1</v>
      </c>
      <c r="O768" s="5">
        <f t="shared" si="346"/>
        <v>4</v>
      </c>
      <c r="P768" s="5">
        <f t="shared" si="346"/>
        <v>2</v>
      </c>
      <c r="Q768" s="5">
        <f t="shared" si="346"/>
        <v>4</v>
      </c>
      <c r="R768" s="5">
        <f t="shared" si="346"/>
        <v>6</v>
      </c>
      <c r="S768" s="5">
        <f t="shared" si="346"/>
        <v>4</v>
      </c>
      <c r="T768" s="5">
        <f t="shared" si="346"/>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149</v>
      </c>
      <c r="M769" s="5">
        <f t="shared" si="346"/>
        <v>0.5</v>
      </c>
      <c r="N769" s="5">
        <f t="shared" si="346"/>
        <v>1</v>
      </c>
      <c r="O769" s="5">
        <f t="shared" si="346"/>
        <v>4</v>
      </c>
      <c r="P769" s="5">
        <f t="shared" si="346"/>
        <v>2</v>
      </c>
      <c r="Q769" s="5">
        <f t="shared" si="346"/>
        <v>4</v>
      </c>
      <c r="R769" s="5">
        <f t="shared" si="346"/>
        <v>6</v>
      </c>
      <c r="S769" s="5">
        <f t="shared" si="346"/>
        <v>4</v>
      </c>
      <c r="T769" s="5">
        <f t="shared" si="346"/>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150</v>
      </c>
      <c r="M770" s="5">
        <f t="shared" si="346"/>
        <v>0.5</v>
      </c>
      <c r="N770" s="5">
        <f t="shared" si="346"/>
        <v>1</v>
      </c>
      <c r="O770" s="5">
        <f t="shared" si="346"/>
        <v>4</v>
      </c>
      <c r="P770" s="5">
        <f t="shared" si="346"/>
        <v>2</v>
      </c>
      <c r="Q770" s="5">
        <f t="shared" si="346"/>
        <v>4</v>
      </c>
      <c r="R770" s="5">
        <f t="shared" si="346"/>
        <v>6</v>
      </c>
      <c r="S770" s="5">
        <f t="shared" si="346"/>
        <v>4</v>
      </c>
      <c r="T770" s="5">
        <f t="shared" si="346"/>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151</v>
      </c>
      <c r="M771" s="5">
        <f t="shared" si="346"/>
        <v>0.5</v>
      </c>
      <c r="N771" s="5">
        <f t="shared" si="346"/>
        <v>1</v>
      </c>
      <c r="O771" s="5">
        <f t="shared" si="346"/>
        <v>4</v>
      </c>
      <c r="P771" s="5">
        <f t="shared" si="346"/>
        <v>2</v>
      </c>
      <c r="Q771" s="5">
        <f t="shared" si="346"/>
        <v>4</v>
      </c>
      <c r="R771" s="5">
        <f t="shared" si="346"/>
        <v>6</v>
      </c>
      <c r="S771" s="5">
        <f t="shared" si="346"/>
        <v>4</v>
      </c>
      <c r="T771" s="5">
        <f t="shared" si="346"/>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152</v>
      </c>
      <c r="M772" s="5">
        <f t="shared" si="346"/>
        <v>0.5</v>
      </c>
      <c r="N772" s="5">
        <f t="shared" si="346"/>
        <v>1</v>
      </c>
      <c r="O772" s="5">
        <f t="shared" si="346"/>
        <v>4</v>
      </c>
      <c r="P772" s="5">
        <f t="shared" si="346"/>
        <v>2</v>
      </c>
      <c r="Q772" s="5">
        <f t="shared" si="346"/>
        <v>4</v>
      </c>
      <c r="R772" s="5">
        <f t="shared" si="346"/>
        <v>6</v>
      </c>
      <c r="S772" s="5">
        <f t="shared" si="346"/>
        <v>4</v>
      </c>
      <c r="T772" s="5">
        <f t="shared" si="346"/>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c r="L773" s="968" t="s">
        <v>153</v>
      </c>
      <c r="M773" s="5">
        <f t="shared" si="346"/>
        <v>0.5</v>
      </c>
      <c r="N773" s="5">
        <f t="shared" si="346"/>
        <v>1</v>
      </c>
      <c r="O773" s="5">
        <f t="shared" si="346"/>
        <v>4</v>
      </c>
      <c r="P773" s="5">
        <f t="shared" si="346"/>
        <v>2</v>
      </c>
      <c r="Q773" s="5">
        <f t="shared" si="346"/>
        <v>4</v>
      </c>
      <c r="R773" s="5">
        <f t="shared" si="346"/>
        <v>6</v>
      </c>
      <c r="S773" s="5">
        <f t="shared" si="346"/>
        <v>4</v>
      </c>
      <c r="T773" s="5">
        <f t="shared" si="346"/>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t="s">
        <v>827</v>
      </c>
      <c r="L774" s="968" t="s">
        <v>407</v>
      </c>
      <c r="M774" s="5">
        <f t="shared" si="346"/>
        <v>0.5</v>
      </c>
      <c r="N774" s="5">
        <f t="shared" si="346"/>
        <v>1</v>
      </c>
      <c r="O774" s="5">
        <f t="shared" si="346"/>
        <v>4</v>
      </c>
      <c r="P774" s="5">
        <f t="shared" si="346"/>
        <v>2</v>
      </c>
      <c r="Q774" s="5">
        <f t="shared" si="346"/>
        <v>4</v>
      </c>
      <c r="R774" s="5">
        <f t="shared" si="346"/>
        <v>6</v>
      </c>
      <c r="S774" s="5">
        <f t="shared" si="346"/>
        <v>4</v>
      </c>
      <c r="T774" s="5">
        <f t="shared" si="346"/>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145</v>
      </c>
      <c r="M775" s="5">
        <f t="shared" si="346"/>
        <v>0.5</v>
      </c>
      <c r="N775" s="5">
        <f t="shared" si="346"/>
        <v>1</v>
      </c>
      <c r="O775" s="5">
        <f t="shared" si="346"/>
        <v>4</v>
      </c>
      <c r="P775" s="5">
        <f t="shared" si="346"/>
        <v>2</v>
      </c>
      <c r="Q775" s="5">
        <f t="shared" si="346"/>
        <v>4</v>
      </c>
      <c r="R775" s="5">
        <f t="shared" si="346"/>
        <v>6</v>
      </c>
      <c r="S775" s="5">
        <f t="shared" si="346"/>
        <v>4</v>
      </c>
      <c r="T775" s="5">
        <f t="shared" si="346"/>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146</v>
      </c>
      <c r="M776" s="5">
        <f t="shared" si="346"/>
        <v>0.5</v>
      </c>
      <c r="N776" s="5">
        <f t="shared" si="346"/>
        <v>1</v>
      </c>
      <c r="O776" s="5">
        <f t="shared" si="346"/>
        <v>4</v>
      </c>
      <c r="P776" s="5">
        <f t="shared" si="346"/>
        <v>2</v>
      </c>
      <c r="Q776" s="5">
        <f t="shared" si="346"/>
        <v>4</v>
      </c>
      <c r="R776" s="5">
        <f t="shared" si="346"/>
        <v>6</v>
      </c>
      <c r="S776" s="5">
        <f t="shared" si="346"/>
        <v>4</v>
      </c>
      <c r="T776" s="5">
        <f t="shared" si="346"/>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147</v>
      </c>
      <c r="M777" s="5">
        <f t="shared" si="346"/>
        <v>0.5</v>
      </c>
      <c r="N777" s="5">
        <f t="shared" si="346"/>
        <v>1</v>
      </c>
      <c r="O777" s="5">
        <f t="shared" si="346"/>
        <v>4</v>
      </c>
      <c r="P777" s="5">
        <f t="shared" si="346"/>
        <v>2</v>
      </c>
      <c r="Q777" s="5">
        <f t="shared" si="346"/>
        <v>4</v>
      </c>
      <c r="R777" s="5">
        <f t="shared" si="346"/>
        <v>6</v>
      </c>
      <c r="S777" s="5">
        <f t="shared" si="346"/>
        <v>4</v>
      </c>
      <c r="T777" s="5">
        <f t="shared" si="346"/>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148</v>
      </c>
      <c r="M778" s="5">
        <f t="shared" si="346"/>
        <v>0.5</v>
      </c>
      <c r="N778" s="5">
        <f t="shared" si="346"/>
        <v>1</v>
      </c>
      <c r="O778" s="5">
        <f t="shared" si="346"/>
        <v>4</v>
      </c>
      <c r="P778" s="5">
        <f t="shared" si="346"/>
        <v>2</v>
      </c>
      <c r="Q778" s="5">
        <f t="shared" si="346"/>
        <v>4</v>
      </c>
      <c r="R778" s="5">
        <f t="shared" si="346"/>
        <v>6</v>
      </c>
      <c r="S778" s="5">
        <f t="shared" si="346"/>
        <v>4</v>
      </c>
      <c r="T778" s="5">
        <f t="shared" si="346"/>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149</v>
      </c>
      <c r="M779" s="5">
        <f t="shared" si="346"/>
        <v>0.5</v>
      </c>
      <c r="N779" s="5">
        <f t="shared" si="346"/>
        <v>1</v>
      </c>
      <c r="O779" s="5">
        <f t="shared" si="346"/>
        <v>4</v>
      </c>
      <c r="P779" s="5">
        <f t="shared" si="346"/>
        <v>2</v>
      </c>
      <c r="Q779" s="5">
        <f t="shared" si="346"/>
        <v>4</v>
      </c>
      <c r="R779" s="5">
        <f t="shared" si="346"/>
        <v>6</v>
      </c>
      <c r="S779" s="5">
        <f t="shared" si="346"/>
        <v>4</v>
      </c>
      <c r="T779" s="5">
        <f t="shared" si="346"/>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150</v>
      </c>
      <c r="M780" s="5">
        <f t="shared" si="346"/>
        <v>0.5</v>
      </c>
      <c r="N780" s="5">
        <f t="shared" si="346"/>
        <v>1</v>
      </c>
      <c r="O780" s="5">
        <f t="shared" si="346"/>
        <v>4</v>
      </c>
      <c r="P780" s="5">
        <f t="shared" si="346"/>
        <v>2</v>
      </c>
      <c r="Q780" s="5">
        <f t="shared" si="346"/>
        <v>4</v>
      </c>
      <c r="R780" s="5">
        <f t="shared" si="346"/>
        <v>6</v>
      </c>
      <c r="S780" s="5">
        <f t="shared" si="346"/>
        <v>4</v>
      </c>
      <c r="T780" s="5">
        <f t="shared" si="346"/>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151</v>
      </c>
      <c r="M781" s="5">
        <f t="shared" si="346"/>
        <v>0.5</v>
      </c>
      <c r="N781" s="5">
        <f t="shared" si="346"/>
        <v>1</v>
      </c>
      <c r="O781" s="5">
        <f t="shared" si="346"/>
        <v>4</v>
      </c>
      <c r="P781" s="5">
        <f t="shared" si="346"/>
        <v>2</v>
      </c>
      <c r="Q781" s="5">
        <f t="shared" si="346"/>
        <v>4</v>
      </c>
      <c r="R781" s="5">
        <f t="shared" si="346"/>
        <v>6</v>
      </c>
      <c r="S781" s="5">
        <f t="shared" si="346"/>
        <v>4</v>
      </c>
      <c r="T781" s="5">
        <f t="shared" si="346"/>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152</v>
      </c>
      <c r="M782" s="5">
        <f t="shared" si="346"/>
        <v>0.5</v>
      </c>
      <c r="N782" s="5">
        <f t="shared" si="346"/>
        <v>1</v>
      </c>
      <c r="O782" s="5">
        <f t="shared" si="346"/>
        <v>4</v>
      </c>
      <c r="P782" s="5">
        <f t="shared" si="346"/>
        <v>2</v>
      </c>
      <c r="Q782" s="5">
        <f t="shared" si="346"/>
        <v>4</v>
      </c>
      <c r="R782" s="5">
        <f t="shared" si="346"/>
        <v>6</v>
      </c>
      <c r="S782" s="5">
        <f t="shared" si="346"/>
        <v>4</v>
      </c>
      <c r="T782" s="5">
        <f t="shared" si="346"/>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c r="L783" s="968" t="s">
        <v>153</v>
      </c>
      <c r="M783" s="5">
        <f t="shared" si="346"/>
        <v>0.5</v>
      </c>
      <c r="N783" s="5">
        <f t="shared" si="346"/>
        <v>1</v>
      </c>
      <c r="O783" s="5">
        <f t="shared" si="346"/>
        <v>4</v>
      </c>
      <c r="P783" s="5">
        <f t="shared" si="346"/>
        <v>2</v>
      </c>
      <c r="Q783" s="5">
        <f t="shared" si="346"/>
        <v>4</v>
      </c>
      <c r="R783" s="5">
        <f t="shared" si="346"/>
        <v>6</v>
      </c>
      <c r="S783" s="5">
        <f t="shared" si="346"/>
        <v>4</v>
      </c>
      <c r="T783" s="5">
        <f t="shared" si="346"/>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t="s">
        <v>828</v>
      </c>
      <c r="L784" s="968" t="s">
        <v>407</v>
      </c>
      <c r="M784" s="5">
        <f t="shared" si="346"/>
        <v>0.5</v>
      </c>
      <c r="N784" s="5">
        <f t="shared" si="346"/>
        <v>1</v>
      </c>
      <c r="O784" s="5">
        <f t="shared" si="346"/>
        <v>4</v>
      </c>
      <c r="P784" s="5">
        <f t="shared" si="346"/>
        <v>2</v>
      </c>
      <c r="Q784" s="5">
        <f t="shared" si="346"/>
        <v>4</v>
      </c>
      <c r="R784" s="5">
        <f t="shared" si="346"/>
        <v>6</v>
      </c>
      <c r="S784" s="5">
        <f t="shared" si="346"/>
        <v>4</v>
      </c>
      <c r="T784" s="5">
        <f t="shared" si="346"/>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145</v>
      </c>
      <c r="M785" s="5">
        <f t="shared" si="346"/>
        <v>0.5</v>
      </c>
      <c r="N785" s="5">
        <f t="shared" si="346"/>
        <v>1</v>
      </c>
      <c r="O785" s="5">
        <f t="shared" si="346"/>
        <v>4</v>
      </c>
      <c r="P785" s="5">
        <f t="shared" si="346"/>
        <v>2</v>
      </c>
      <c r="Q785" s="5">
        <f t="shared" si="346"/>
        <v>4</v>
      </c>
      <c r="R785" s="5">
        <f t="shared" si="346"/>
        <v>6</v>
      </c>
      <c r="S785" s="5">
        <f t="shared" si="346"/>
        <v>4</v>
      </c>
      <c r="T785" s="5">
        <f t="shared" si="346"/>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146</v>
      </c>
      <c r="M786" s="5">
        <f t="shared" si="346"/>
        <v>0.5</v>
      </c>
      <c r="N786" s="5">
        <f t="shared" si="346"/>
        <v>1</v>
      </c>
      <c r="O786" s="5">
        <f t="shared" si="346"/>
        <v>4</v>
      </c>
      <c r="P786" s="5">
        <f t="shared" si="346"/>
        <v>2</v>
      </c>
      <c r="Q786" s="5">
        <f t="shared" si="346"/>
        <v>4</v>
      </c>
      <c r="R786" s="5">
        <f t="shared" si="346"/>
        <v>6</v>
      </c>
      <c r="S786" s="5">
        <f t="shared" si="346"/>
        <v>4</v>
      </c>
      <c r="T786" s="5">
        <f t="shared" si="346"/>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147</v>
      </c>
      <c r="M787" s="5">
        <f t="shared" si="346"/>
        <v>0.5</v>
      </c>
      <c r="N787" s="5">
        <f t="shared" si="346"/>
        <v>1</v>
      </c>
      <c r="O787" s="5">
        <f t="shared" si="346"/>
        <v>4</v>
      </c>
      <c r="P787" s="5">
        <f t="shared" si="346"/>
        <v>2</v>
      </c>
      <c r="Q787" s="5">
        <f t="shared" si="346"/>
        <v>4</v>
      </c>
      <c r="R787" s="5">
        <f t="shared" si="346"/>
        <v>6</v>
      </c>
      <c r="S787" s="5">
        <f t="shared" si="346"/>
        <v>4</v>
      </c>
      <c r="T787" s="5">
        <f t="shared" si="346"/>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148</v>
      </c>
      <c r="M788" s="5">
        <f t="shared" si="346"/>
        <v>0.5</v>
      </c>
      <c r="N788" s="5">
        <f t="shared" si="346"/>
        <v>1</v>
      </c>
      <c r="O788" s="5">
        <f t="shared" si="346"/>
        <v>4</v>
      </c>
      <c r="P788" s="5">
        <f t="shared" si="346"/>
        <v>2</v>
      </c>
      <c r="Q788" s="5">
        <f t="shared" si="346"/>
        <v>4</v>
      </c>
      <c r="R788" s="5">
        <f t="shared" si="346"/>
        <v>6</v>
      </c>
      <c r="S788" s="5">
        <f t="shared" si="346"/>
        <v>4</v>
      </c>
      <c r="T788" s="5">
        <f t="shared" si="346"/>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149</v>
      </c>
      <c r="M789" s="5">
        <f t="shared" si="346"/>
        <v>0.5</v>
      </c>
      <c r="N789" s="5">
        <f t="shared" si="346"/>
        <v>1</v>
      </c>
      <c r="O789" s="5">
        <f t="shared" si="346"/>
        <v>4</v>
      </c>
      <c r="P789" s="5">
        <f t="shared" si="346"/>
        <v>2</v>
      </c>
      <c r="Q789" s="5">
        <f t="shared" si="346"/>
        <v>4</v>
      </c>
      <c r="R789" s="5">
        <f t="shared" si="346"/>
        <v>6</v>
      </c>
      <c r="S789" s="5">
        <f t="shared" si="346"/>
        <v>4</v>
      </c>
      <c r="T789" s="5">
        <f t="shared" si="346"/>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150</v>
      </c>
      <c r="M790" s="5">
        <f t="shared" si="346"/>
        <v>0.5</v>
      </c>
      <c r="N790" s="5">
        <f t="shared" si="346"/>
        <v>1</v>
      </c>
      <c r="O790" s="5">
        <f t="shared" si="346"/>
        <v>4</v>
      </c>
      <c r="P790" s="5">
        <f t="shared" si="346"/>
        <v>2</v>
      </c>
      <c r="Q790" s="5">
        <f t="shared" si="346"/>
        <v>4</v>
      </c>
      <c r="R790" s="5">
        <f t="shared" si="346"/>
        <v>6</v>
      </c>
      <c r="S790" s="5">
        <f t="shared" si="346"/>
        <v>4</v>
      </c>
      <c r="T790" s="5">
        <f t="shared" si="346"/>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151</v>
      </c>
      <c r="M791" s="5">
        <f t="shared" si="346"/>
        <v>0.5</v>
      </c>
      <c r="N791" s="5">
        <f t="shared" si="346"/>
        <v>1</v>
      </c>
      <c r="O791" s="5">
        <f t="shared" si="346"/>
        <v>4</v>
      </c>
      <c r="P791" s="5">
        <f t="shared" si="346"/>
        <v>2</v>
      </c>
      <c r="Q791" s="5">
        <f t="shared" si="346"/>
        <v>4</v>
      </c>
      <c r="R791" s="5">
        <f t="shared" si="346"/>
        <v>6</v>
      </c>
      <c r="S791" s="5">
        <f t="shared" si="346"/>
        <v>4</v>
      </c>
      <c r="T791" s="5">
        <f t="shared" si="346"/>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152</v>
      </c>
      <c r="M792" s="5">
        <f t="shared" si="346"/>
        <v>0.5</v>
      </c>
      <c r="N792" s="5">
        <f t="shared" si="346"/>
        <v>1</v>
      </c>
      <c r="O792" s="5">
        <f t="shared" si="346"/>
        <v>4</v>
      </c>
      <c r="P792" s="5">
        <f t="shared" si="346"/>
        <v>2</v>
      </c>
      <c r="Q792" s="5">
        <f t="shared" si="346"/>
        <v>4</v>
      </c>
      <c r="R792" s="5">
        <f t="shared" si="346"/>
        <v>6</v>
      </c>
      <c r="S792" s="5">
        <f t="shared" si="346"/>
        <v>4</v>
      </c>
      <c r="T792" s="5">
        <f t="shared" si="346"/>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c r="L793" s="968" t="s">
        <v>153</v>
      </c>
      <c r="M793" s="5">
        <f t="shared" si="346"/>
        <v>0.5</v>
      </c>
      <c r="N793" s="5">
        <f t="shared" si="346"/>
        <v>1</v>
      </c>
      <c r="O793" s="5">
        <f t="shared" si="346"/>
        <v>4</v>
      </c>
      <c r="P793" s="5">
        <f t="shared" si="346"/>
        <v>2</v>
      </c>
      <c r="Q793" s="5">
        <f t="shared" si="346"/>
        <v>4</v>
      </c>
      <c r="R793" s="5">
        <f t="shared" si="346"/>
        <v>6</v>
      </c>
      <c r="S793" s="5">
        <f t="shared" si="346"/>
        <v>4</v>
      </c>
      <c r="T793" s="5">
        <f t="shared" si="346"/>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t="s">
        <v>829</v>
      </c>
      <c r="L794" s="968" t="s">
        <v>407</v>
      </c>
      <c r="M794" s="5">
        <f t="shared" si="346"/>
        <v>0.5</v>
      </c>
      <c r="N794" s="5">
        <f t="shared" si="346"/>
        <v>1</v>
      </c>
      <c r="O794" s="5">
        <f t="shared" si="346"/>
        <v>4</v>
      </c>
      <c r="P794" s="5">
        <f t="shared" si="346"/>
        <v>2</v>
      </c>
      <c r="Q794" s="5">
        <f t="shared" si="346"/>
        <v>4</v>
      </c>
      <c r="R794" s="5">
        <f t="shared" si="346"/>
        <v>6</v>
      </c>
      <c r="S794" s="5">
        <f t="shared" si="346"/>
        <v>4</v>
      </c>
      <c r="T794" s="5">
        <f t="shared" si="346"/>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145</v>
      </c>
      <c r="M795" s="5">
        <f t="shared" si="346"/>
        <v>0.5</v>
      </c>
      <c r="N795" s="5">
        <f t="shared" si="346"/>
        <v>1</v>
      </c>
      <c r="O795" s="5">
        <f t="shared" si="346"/>
        <v>4</v>
      </c>
      <c r="P795" s="5">
        <f t="shared" si="346"/>
        <v>2</v>
      </c>
      <c r="Q795" s="5">
        <f t="shared" si="346"/>
        <v>4</v>
      </c>
      <c r="R795" s="5">
        <f t="shared" si="346"/>
        <v>6</v>
      </c>
      <c r="S795" s="5">
        <f t="shared" si="346"/>
        <v>4</v>
      </c>
      <c r="T795" s="5">
        <f t="shared" si="346"/>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146</v>
      </c>
      <c r="M796" s="5">
        <f t="shared" si="346"/>
        <v>0.5</v>
      </c>
      <c r="N796" s="5">
        <f t="shared" si="346"/>
        <v>1</v>
      </c>
      <c r="O796" s="5">
        <f t="shared" si="346"/>
        <v>4</v>
      </c>
      <c r="P796" s="5">
        <f t="shared" si="346"/>
        <v>2</v>
      </c>
      <c r="Q796" s="5">
        <f t="shared" si="346"/>
        <v>4</v>
      </c>
      <c r="R796" s="5">
        <f t="shared" si="346"/>
        <v>6</v>
      </c>
      <c r="S796" s="5">
        <f t="shared" si="346"/>
        <v>4</v>
      </c>
      <c r="T796" s="5">
        <f t="shared" si="346"/>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147</v>
      </c>
      <c r="M797" s="5">
        <f t="shared" si="346"/>
        <v>0.5</v>
      </c>
      <c r="N797" s="5">
        <f t="shared" si="346"/>
        <v>1</v>
      </c>
      <c r="O797" s="5">
        <f t="shared" si="346"/>
        <v>4</v>
      </c>
      <c r="P797" s="5">
        <f t="shared" si="346"/>
        <v>2</v>
      </c>
      <c r="Q797" s="5">
        <f t="shared" si="346"/>
        <v>4</v>
      </c>
      <c r="R797" s="5">
        <f t="shared" si="346"/>
        <v>6</v>
      </c>
      <c r="S797" s="5">
        <f t="shared" si="346"/>
        <v>4</v>
      </c>
      <c r="T797" s="5">
        <f t="shared" si="346"/>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148</v>
      </c>
      <c r="M798" s="5">
        <f t="shared" si="346"/>
        <v>0.5</v>
      </c>
      <c r="N798" s="5">
        <f t="shared" si="346"/>
        <v>1</v>
      </c>
      <c r="O798" s="5">
        <f t="shared" si="346"/>
        <v>4</v>
      </c>
      <c r="P798" s="5">
        <f t="shared" si="346"/>
        <v>2</v>
      </c>
      <c r="Q798" s="5">
        <f t="shared" si="346"/>
        <v>4</v>
      </c>
      <c r="R798" s="5">
        <f t="shared" si="346"/>
        <v>6</v>
      </c>
      <c r="S798" s="5">
        <f t="shared" si="346"/>
        <v>4</v>
      </c>
      <c r="T798" s="5">
        <f t="shared" ref="N798:T823" si="347">INDEX(T$724:T$733,MATCH($L798,$L$724:$L$733,0))</f>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149</v>
      </c>
      <c r="M799" s="5">
        <f t="shared" ref="M799:M823" si="348">INDEX(M$724:M$733,MATCH($L799,$L$724:$L$733,0))</f>
        <v>0.5</v>
      </c>
      <c r="N799" s="5">
        <f t="shared" si="347"/>
        <v>1</v>
      </c>
      <c r="O799" s="5">
        <f t="shared" si="347"/>
        <v>4</v>
      </c>
      <c r="P799" s="5">
        <f t="shared" si="347"/>
        <v>2</v>
      </c>
      <c r="Q799" s="5">
        <f t="shared" si="347"/>
        <v>4</v>
      </c>
      <c r="R799" s="5">
        <f t="shared" si="347"/>
        <v>6</v>
      </c>
      <c r="S799" s="5">
        <f t="shared" si="347"/>
        <v>4</v>
      </c>
      <c r="T799" s="5">
        <f t="shared" si="347"/>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150</v>
      </c>
      <c r="M800" s="5">
        <f t="shared" si="348"/>
        <v>0.5</v>
      </c>
      <c r="N800" s="5">
        <f t="shared" si="347"/>
        <v>1</v>
      </c>
      <c r="O800" s="5">
        <f t="shared" si="347"/>
        <v>4</v>
      </c>
      <c r="P800" s="5">
        <f t="shared" si="347"/>
        <v>2</v>
      </c>
      <c r="Q800" s="5">
        <f t="shared" si="347"/>
        <v>4</v>
      </c>
      <c r="R800" s="5">
        <f t="shared" si="347"/>
        <v>6</v>
      </c>
      <c r="S800" s="5">
        <f t="shared" si="347"/>
        <v>4</v>
      </c>
      <c r="T800" s="5">
        <f t="shared" si="347"/>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151</v>
      </c>
      <c r="M801" s="5">
        <f t="shared" si="348"/>
        <v>0.5</v>
      </c>
      <c r="N801" s="5">
        <f t="shared" si="347"/>
        <v>1</v>
      </c>
      <c r="O801" s="5">
        <f t="shared" si="347"/>
        <v>4</v>
      </c>
      <c r="P801" s="5">
        <f t="shared" si="347"/>
        <v>2</v>
      </c>
      <c r="Q801" s="5">
        <f t="shared" si="347"/>
        <v>4</v>
      </c>
      <c r="R801" s="5">
        <f t="shared" si="347"/>
        <v>6</v>
      </c>
      <c r="S801" s="5">
        <f t="shared" si="347"/>
        <v>4</v>
      </c>
      <c r="T801" s="5">
        <f t="shared" si="347"/>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152</v>
      </c>
      <c r="M802" s="5">
        <f t="shared" si="348"/>
        <v>0.5</v>
      </c>
      <c r="N802" s="5">
        <f t="shared" si="347"/>
        <v>1</v>
      </c>
      <c r="O802" s="5">
        <f t="shared" si="347"/>
        <v>4</v>
      </c>
      <c r="P802" s="5">
        <f t="shared" si="347"/>
        <v>2</v>
      </c>
      <c r="Q802" s="5">
        <f t="shared" si="347"/>
        <v>4</v>
      </c>
      <c r="R802" s="5">
        <f t="shared" si="347"/>
        <v>6</v>
      </c>
      <c r="S802" s="5">
        <f t="shared" si="347"/>
        <v>4</v>
      </c>
      <c r="T802" s="5">
        <f t="shared" si="347"/>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c r="L803" s="968" t="s">
        <v>153</v>
      </c>
      <c r="M803" s="5">
        <f t="shared" si="348"/>
        <v>0.5</v>
      </c>
      <c r="N803" s="5">
        <f t="shared" si="347"/>
        <v>1</v>
      </c>
      <c r="O803" s="5">
        <f t="shared" si="347"/>
        <v>4</v>
      </c>
      <c r="P803" s="5">
        <f t="shared" si="347"/>
        <v>2</v>
      </c>
      <c r="Q803" s="5">
        <f t="shared" si="347"/>
        <v>4</v>
      </c>
      <c r="R803" s="5">
        <f t="shared" si="347"/>
        <v>6</v>
      </c>
      <c r="S803" s="5">
        <f t="shared" si="347"/>
        <v>4</v>
      </c>
      <c r="T803" s="5">
        <f t="shared" si="347"/>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t="s">
        <v>830</v>
      </c>
      <c r="L804" s="968" t="s">
        <v>407</v>
      </c>
      <c r="M804" s="5">
        <f t="shared" si="348"/>
        <v>0.5</v>
      </c>
      <c r="N804" s="5">
        <f t="shared" si="347"/>
        <v>1</v>
      </c>
      <c r="O804" s="5">
        <f t="shared" si="347"/>
        <v>4</v>
      </c>
      <c r="P804" s="5">
        <f t="shared" si="347"/>
        <v>2</v>
      </c>
      <c r="Q804" s="5">
        <f t="shared" si="347"/>
        <v>4</v>
      </c>
      <c r="R804" s="5">
        <f t="shared" si="347"/>
        <v>6</v>
      </c>
      <c r="S804" s="5">
        <f t="shared" si="347"/>
        <v>4</v>
      </c>
      <c r="T804" s="5">
        <f t="shared" si="347"/>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145</v>
      </c>
      <c r="M805" s="5">
        <f t="shared" si="348"/>
        <v>0.5</v>
      </c>
      <c r="N805" s="5">
        <f t="shared" si="347"/>
        <v>1</v>
      </c>
      <c r="O805" s="5">
        <f t="shared" si="347"/>
        <v>4</v>
      </c>
      <c r="P805" s="5">
        <f t="shared" si="347"/>
        <v>2</v>
      </c>
      <c r="Q805" s="5">
        <f t="shared" si="347"/>
        <v>4</v>
      </c>
      <c r="R805" s="5">
        <f t="shared" si="347"/>
        <v>6</v>
      </c>
      <c r="S805" s="5">
        <f t="shared" si="347"/>
        <v>4</v>
      </c>
      <c r="T805" s="5">
        <f t="shared" si="347"/>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146</v>
      </c>
      <c r="M806" s="5">
        <f t="shared" si="348"/>
        <v>0.5</v>
      </c>
      <c r="N806" s="5">
        <f t="shared" si="347"/>
        <v>1</v>
      </c>
      <c r="O806" s="5">
        <f t="shared" si="347"/>
        <v>4</v>
      </c>
      <c r="P806" s="5">
        <f t="shared" si="347"/>
        <v>2</v>
      </c>
      <c r="Q806" s="5">
        <f t="shared" si="347"/>
        <v>4</v>
      </c>
      <c r="R806" s="5">
        <f t="shared" si="347"/>
        <v>6</v>
      </c>
      <c r="S806" s="5">
        <f t="shared" si="347"/>
        <v>4</v>
      </c>
      <c r="T806" s="5">
        <f t="shared" si="347"/>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147</v>
      </c>
      <c r="M807" s="5">
        <f t="shared" si="348"/>
        <v>0.5</v>
      </c>
      <c r="N807" s="5">
        <f t="shared" si="347"/>
        <v>1</v>
      </c>
      <c r="O807" s="5">
        <f t="shared" si="347"/>
        <v>4</v>
      </c>
      <c r="P807" s="5">
        <f t="shared" si="347"/>
        <v>2</v>
      </c>
      <c r="Q807" s="5">
        <f t="shared" si="347"/>
        <v>4</v>
      </c>
      <c r="R807" s="5">
        <f t="shared" si="347"/>
        <v>6</v>
      </c>
      <c r="S807" s="5">
        <f t="shared" si="347"/>
        <v>4</v>
      </c>
      <c r="T807" s="5">
        <f t="shared" si="347"/>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148</v>
      </c>
      <c r="M808" s="5">
        <f t="shared" si="348"/>
        <v>0.5</v>
      </c>
      <c r="N808" s="5">
        <f t="shared" si="347"/>
        <v>1</v>
      </c>
      <c r="O808" s="5">
        <f t="shared" si="347"/>
        <v>4</v>
      </c>
      <c r="P808" s="5">
        <f t="shared" si="347"/>
        <v>2</v>
      </c>
      <c r="Q808" s="5">
        <f t="shared" si="347"/>
        <v>4</v>
      </c>
      <c r="R808" s="5">
        <f t="shared" si="347"/>
        <v>6</v>
      </c>
      <c r="S808" s="5">
        <f t="shared" si="347"/>
        <v>4</v>
      </c>
      <c r="T808" s="5">
        <f t="shared" si="347"/>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149</v>
      </c>
      <c r="M809" s="5">
        <f t="shared" si="348"/>
        <v>0.5</v>
      </c>
      <c r="N809" s="5">
        <f t="shared" si="347"/>
        <v>1</v>
      </c>
      <c r="O809" s="5">
        <f t="shared" si="347"/>
        <v>4</v>
      </c>
      <c r="P809" s="5">
        <f t="shared" si="347"/>
        <v>2</v>
      </c>
      <c r="Q809" s="5">
        <f t="shared" si="347"/>
        <v>4</v>
      </c>
      <c r="R809" s="5">
        <f t="shared" si="347"/>
        <v>6</v>
      </c>
      <c r="S809" s="5">
        <f t="shared" si="347"/>
        <v>4</v>
      </c>
      <c r="T809" s="5">
        <f t="shared" si="347"/>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150</v>
      </c>
      <c r="M810" s="5">
        <f t="shared" si="348"/>
        <v>0.5</v>
      </c>
      <c r="N810" s="5">
        <f t="shared" si="347"/>
        <v>1</v>
      </c>
      <c r="O810" s="5">
        <f t="shared" si="347"/>
        <v>4</v>
      </c>
      <c r="P810" s="5">
        <f t="shared" si="347"/>
        <v>2</v>
      </c>
      <c r="Q810" s="5">
        <f t="shared" si="347"/>
        <v>4</v>
      </c>
      <c r="R810" s="5">
        <f t="shared" si="347"/>
        <v>6</v>
      </c>
      <c r="S810" s="5">
        <f t="shared" si="347"/>
        <v>4</v>
      </c>
      <c r="T810" s="5">
        <f t="shared" si="347"/>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151</v>
      </c>
      <c r="M811" s="5">
        <f t="shared" si="348"/>
        <v>0.5</v>
      </c>
      <c r="N811" s="5">
        <f t="shared" si="347"/>
        <v>1</v>
      </c>
      <c r="O811" s="5">
        <f t="shared" si="347"/>
        <v>4</v>
      </c>
      <c r="P811" s="5">
        <f t="shared" si="347"/>
        <v>2</v>
      </c>
      <c r="Q811" s="5">
        <f t="shared" si="347"/>
        <v>4</v>
      </c>
      <c r="R811" s="5">
        <f t="shared" si="347"/>
        <v>6</v>
      </c>
      <c r="S811" s="5">
        <f t="shared" si="347"/>
        <v>4</v>
      </c>
      <c r="T811" s="5">
        <f t="shared" si="347"/>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152</v>
      </c>
      <c r="M812" s="5">
        <f t="shared" si="348"/>
        <v>0.5</v>
      </c>
      <c r="N812" s="5">
        <f t="shared" si="347"/>
        <v>1</v>
      </c>
      <c r="O812" s="5">
        <f t="shared" si="347"/>
        <v>4</v>
      </c>
      <c r="P812" s="5">
        <f t="shared" si="347"/>
        <v>2</v>
      </c>
      <c r="Q812" s="5">
        <f t="shared" si="347"/>
        <v>4</v>
      </c>
      <c r="R812" s="5">
        <f t="shared" si="347"/>
        <v>6</v>
      </c>
      <c r="S812" s="5">
        <f t="shared" si="347"/>
        <v>4</v>
      </c>
      <c r="T812" s="5">
        <f t="shared" si="347"/>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c r="L813" s="968" t="s">
        <v>153</v>
      </c>
      <c r="M813" s="5">
        <f t="shared" si="348"/>
        <v>0.5</v>
      </c>
      <c r="N813" s="5">
        <f t="shared" si="347"/>
        <v>1</v>
      </c>
      <c r="O813" s="5">
        <f t="shared" si="347"/>
        <v>4</v>
      </c>
      <c r="P813" s="5">
        <f t="shared" si="347"/>
        <v>2</v>
      </c>
      <c r="Q813" s="5">
        <f t="shared" si="347"/>
        <v>4</v>
      </c>
      <c r="R813" s="5">
        <f t="shared" si="347"/>
        <v>6</v>
      </c>
      <c r="S813" s="5">
        <f t="shared" si="347"/>
        <v>4</v>
      </c>
      <c r="T813" s="5">
        <f t="shared" si="347"/>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t="s">
        <v>831</v>
      </c>
      <c r="L814" s="968" t="s">
        <v>407</v>
      </c>
      <c r="M814" s="5">
        <f t="shared" si="348"/>
        <v>0.5</v>
      </c>
      <c r="N814" s="5">
        <f t="shared" si="347"/>
        <v>1</v>
      </c>
      <c r="O814" s="5">
        <f t="shared" si="347"/>
        <v>4</v>
      </c>
      <c r="P814" s="5">
        <f t="shared" si="347"/>
        <v>2</v>
      </c>
      <c r="Q814" s="5">
        <f t="shared" si="347"/>
        <v>4</v>
      </c>
      <c r="R814" s="5">
        <f t="shared" si="347"/>
        <v>6</v>
      </c>
      <c r="S814" s="5">
        <f t="shared" si="347"/>
        <v>4</v>
      </c>
      <c r="T814" s="5">
        <f t="shared" si="347"/>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145</v>
      </c>
      <c r="M815" s="5">
        <f t="shared" si="348"/>
        <v>0.5</v>
      </c>
      <c r="N815" s="5">
        <f t="shared" si="347"/>
        <v>1</v>
      </c>
      <c r="O815" s="5">
        <f t="shared" si="347"/>
        <v>4</v>
      </c>
      <c r="P815" s="5">
        <f t="shared" si="347"/>
        <v>2</v>
      </c>
      <c r="Q815" s="5">
        <f t="shared" si="347"/>
        <v>4</v>
      </c>
      <c r="R815" s="5">
        <f t="shared" si="347"/>
        <v>6</v>
      </c>
      <c r="S815" s="5">
        <f t="shared" si="347"/>
        <v>4</v>
      </c>
      <c r="T815" s="5">
        <f t="shared" si="347"/>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146</v>
      </c>
      <c r="M816" s="5">
        <f t="shared" si="348"/>
        <v>0.5</v>
      </c>
      <c r="N816" s="5">
        <f t="shared" si="347"/>
        <v>1</v>
      </c>
      <c r="O816" s="5">
        <f t="shared" si="347"/>
        <v>4</v>
      </c>
      <c r="P816" s="5">
        <f t="shared" si="347"/>
        <v>2</v>
      </c>
      <c r="Q816" s="5">
        <f t="shared" si="347"/>
        <v>4</v>
      </c>
      <c r="R816" s="5">
        <f t="shared" si="347"/>
        <v>6</v>
      </c>
      <c r="S816" s="5">
        <f t="shared" si="347"/>
        <v>4</v>
      </c>
      <c r="T816" s="5">
        <f t="shared" si="347"/>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62" s="136" customFormat="1" ht="13.15" hidden="1" customHeight="1" outlineLevel="2" x14ac:dyDescent="0.25">
      <c r="A817" s="134"/>
      <c r="B817" s="126"/>
      <c r="C817" s="701"/>
      <c r="D817" s="701"/>
      <c r="E817" s="701"/>
      <c r="F817" s="709"/>
      <c r="G817" s="967"/>
      <c r="H817" s="967"/>
      <c r="K817" s="968"/>
      <c r="L817" s="968" t="s">
        <v>147</v>
      </c>
      <c r="M817" s="5">
        <f t="shared" si="348"/>
        <v>0.5</v>
      </c>
      <c r="N817" s="5">
        <f t="shared" si="347"/>
        <v>1</v>
      </c>
      <c r="O817" s="5">
        <f t="shared" si="347"/>
        <v>4</v>
      </c>
      <c r="P817" s="5">
        <f t="shared" si="347"/>
        <v>2</v>
      </c>
      <c r="Q817" s="5">
        <f t="shared" si="347"/>
        <v>4</v>
      </c>
      <c r="R817" s="5">
        <f t="shared" si="347"/>
        <v>6</v>
      </c>
      <c r="S817" s="5">
        <f t="shared" si="347"/>
        <v>4</v>
      </c>
      <c r="T817" s="5">
        <f t="shared" si="347"/>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62" s="136" customFormat="1" ht="13.15" hidden="1" customHeight="1" outlineLevel="2" x14ac:dyDescent="0.25">
      <c r="A818" s="134"/>
      <c r="B818" s="126"/>
      <c r="C818" s="701"/>
      <c r="D818" s="701"/>
      <c r="E818" s="701"/>
      <c r="F818" s="709"/>
      <c r="G818" s="967"/>
      <c r="H818" s="967"/>
      <c r="K818" s="968"/>
      <c r="L818" s="968" t="s">
        <v>148</v>
      </c>
      <c r="M818" s="5">
        <f t="shared" si="348"/>
        <v>0.5</v>
      </c>
      <c r="N818" s="5">
        <f t="shared" si="347"/>
        <v>1</v>
      </c>
      <c r="O818" s="5">
        <f t="shared" si="347"/>
        <v>4</v>
      </c>
      <c r="P818" s="5">
        <f t="shared" si="347"/>
        <v>2</v>
      </c>
      <c r="Q818" s="5">
        <f t="shared" si="347"/>
        <v>4</v>
      </c>
      <c r="R818" s="5">
        <f t="shared" si="347"/>
        <v>6</v>
      </c>
      <c r="S818" s="5">
        <f t="shared" si="347"/>
        <v>4</v>
      </c>
      <c r="T818" s="5">
        <f t="shared" si="347"/>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62" s="136" customFormat="1" ht="13.15" hidden="1" customHeight="1" outlineLevel="2" x14ac:dyDescent="0.25">
      <c r="A819" s="134"/>
      <c r="B819" s="126"/>
      <c r="C819" s="701"/>
      <c r="D819" s="701"/>
      <c r="E819" s="701"/>
      <c r="F819" s="709"/>
      <c r="G819" s="967"/>
      <c r="H819" s="967"/>
      <c r="K819" s="968"/>
      <c r="L819" s="968" t="s">
        <v>149</v>
      </c>
      <c r="M819" s="5">
        <f t="shared" si="348"/>
        <v>0.5</v>
      </c>
      <c r="N819" s="5">
        <f t="shared" si="347"/>
        <v>1</v>
      </c>
      <c r="O819" s="5">
        <f t="shared" si="347"/>
        <v>4</v>
      </c>
      <c r="P819" s="5">
        <f t="shared" si="347"/>
        <v>2</v>
      </c>
      <c r="Q819" s="5">
        <f t="shared" si="347"/>
        <v>4</v>
      </c>
      <c r="R819" s="5">
        <f t="shared" si="347"/>
        <v>6</v>
      </c>
      <c r="S819" s="5">
        <f t="shared" si="347"/>
        <v>4</v>
      </c>
      <c r="T819" s="5">
        <f t="shared" si="347"/>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62" s="136" customFormat="1" ht="13.15" hidden="1" customHeight="1" outlineLevel="2" x14ac:dyDescent="0.25">
      <c r="A820" s="134"/>
      <c r="B820" s="126"/>
      <c r="C820" s="701"/>
      <c r="D820" s="701"/>
      <c r="E820" s="701"/>
      <c r="F820" s="709"/>
      <c r="G820" s="967"/>
      <c r="H820" s="967"/>
      <c r="K820" s="968"/>
      <c r="L820" s="968" t="s">
        <v>150</v>
      </c>
      <c r="M820" s="5">
        <f t="shared" si="348"/>
        <v>0.5</v>
      </c>
      <c r="N820" s="5">
        <f t="shared" si="347"/>
        <v>1</v>
      </c>
      <c r="O820" s="5">
        <f t="shared" si="347"/>
        <v>4</v>
      </c>
      <c r="P820" s="5">
        <f t="shared" si="347"/>
        <v>2</v>
      </c>
      <c r="Q820" s="5">
        <f t="shared" si="347"/>
        <v>4</v>
      </c>
      <c r="R820" s="5">
        <f t="shared" si="347"/>
        <v>6</v>
      </c>
      <c r="S820" s="5">
        <f t="shared" si="347"/>
        <v>4</v>
      </c>
      <c r="T820" s="5">
        <f t="shared" si="347"/>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62" s="136" customFormat="1" ht="13.15" hidden="1" customHeight="1" outlineLevel="2" x14ac:dyDescent="0.25">
      <c r="A821" s="134"/>
      <c r="B821" s="126"/>
      <c r="C821" s="701"/>
      <c r="D821" s="701"/>
      <c r="E821" s="701"/>
      <c r="F821" s="709"/>
      <c r="G821" s="967"/>
      <c r="H821" s="967"/>
      <c r="K821" s="968"/>
      <c r="L821" s="968" t="s">
        <v>151</v>
      </c>
      <c r="M821" s="5">
        <f t="shared" si="348"/>
        <v>0.5</v>
      </c>
      <c r="N821" s="5">
        <f t="shared" si="347"/>
        <v>1</v>
      </c>
      <c r="O821" s="5">
        <f t="shared" si="347"/>
        <v>4</v>
      </c>
      <c r="P821" s="5">
        <f t="shared" si="347"/>
        <v>2</v>
      </c>
      <c r="Q821" s="5">
        <f t="shared" si="347"/>
        <v>4</v>
      </c>
      <c r="R821" s="5">
        <f t="shared" si="347"/>
        <v>6</v>
      </c>
      <c r="S821" s="5">
        <f t="shared" si="347"/>
        <v>4</v>
      </c>
      <c r="T821" s="5">
        <f t="shared" si="347"/>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62" s="136" customFormat="1" ht="13.15" hidden="1" customHeight="1" outlineLevel="2" x14ac:dyDescent="0.25">
      <c r="A822" s="134"/>
      <c r="B822" s="126"/>
      <c r="C822" s="701"/>
      <c r="D822" s="701"/>
      <c r="E822" s="701"/>
      <c r="F822" s="709"/>
      <c r="G822" s="967"/>
      <c r="H822" s="967"/>
      <c r="K822" s="968"/>
      <c r="L822" s="968" t="s">
        <v>152</v>
      </c>
      <c r="M822" s="5">
        <f t="shared" si="348"/>
        <v>0.5</v>
      </c>
      <c r="N822" s="5">
        <f t="shared" si="347"/>
        <v>1</v>
      </c>
      <c r="O822" s="5">
        <f t="shared" si="347"/>
        <v>4</v>
      </c>
      <c r="P822" s="5">
        <f t="shared" si="347"/>
        <v>2</v>
      </c>
      <c r="Q822" s="5">
        <f t="shared" si="347"/>
        <v>4</v>
      </c>
      <c r="R822" s="5">
        <f t="shared" si="347"/>
        <v>6</v>
      </c>
      <c r="S822" s="5">
        <f t="shared" si="347"/>
        <v>4</v>
      </c>
      <c r="T822" s="5">
        <f t="shared" si="347"/>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62" s="136" customFormat="1" ht="13.15" hidden="1" customHeight="1" outlineLevel="2" x14ac:dyDescent="0.25">
      <c r="A823" s="134"/>
      <c r="B823" s="126"/>
      <c r="C823" s="701"/>
      <c r="D823" s="701"/>
      <c r="E823" s="701"/>
      <c r="F823" s="709"/>
      <c r="G823" s="967"/>
      <c r="H823" s="967"/>
      <c r="K823" s="968"/>
      <c r="L823" s="968" t="s">
        <v>153</v>
      </c>
      <c r="M823" s="5">
        <f t="shared" si="348"/>
        <v>0.5</v>
      </c>
      <c r="N823" s="5">
        <f t="shared" si="347"/>
        <v>1</v>
      </c>
      <c r="O823" s="5">
        <f t="shared" si="347"/>
        <v>4</v>
      </c>
      <c r="P823" s="5">
        <f t="shared" si="347"/>
        <v>2</v>
      </c>
      <c r="Q823" s="5">
        <f t="shared" si="347"/>
        <v>4</v>
      </c>
      <c r="R823" s="5">
        <f t="shared" si="347"/>
        <v>6</v>
      </c>
      <c r="S823" s="5">
        <f t="shared" si="347"/>
        <v>4</v>
      </c>
      <c r="T823" s="5">
        <f t="shared" si="347"/>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62" s="136" customFormat="1" ht="15" outlineLevel="1" collapsed="1" x14ac:dyDescent="0.25">
      <c r="A824" s="134"/>
      <c r="B824" s="126"/>
      <c r="C824" s="710" t="s">
        <v>127</v>
      </c>
      <c r="D824" s="701"/>
      <c r="E824" s="701"/>
      <c r="F824" s="709"/>
      <c r="G824" s="763"/>
      <c r="H824" s="763"/>
      <c r="I824" s="763"/>
      <c r="J824" s="763"/>
      <c r="K824" s="763"/>
      <c r="L824" s="763"/>
      <c r="M824" s="763"/>
      <c r="N824" s="763"/>
      <c r="O824" s="763"/>
      <c r="P824" s="763"/>
      <c r="Q824" s="763"/>
      <c r="R824" s="763"/>
      <c r="S824" s="763"/>
      <c r="T824" s="763"/>
      <c r="U824" s="763"/>
      <c r="V824" s="763"/>
      <c r="W824" s="763"/>
      <c r="X824" s="763"/>
      <c r="Y824" s="763"/>
      <c r="Z824" s="763"/>
      <c r="AA824" s="763"/>
      <c r="AB824" s="763"/>
      <c r="AC824" s="763"/>
      <c r="AD824" s="763"/>
      <c r="AE824" s="119"/>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88" customFormat="1" ht="12" customHeight="1" outlineLevel="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row>
    <row r="830" spans="1:62" s="136" customFormat="1" ht="12.75" customHeight="1" outlineLevel="1" x14ac:dyDescent="0.25">
      <c r="A830" s="134"/>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c r="Z830" s="689"/>
      <c r="AA830" s="689"/>
      <c r="AB830" s="689"/>
      <c r="AC830" s="689"/>
      <c r="AD830" s="689"/>
      <c r="AE830" s="689"/>
      <c r="AF830" s="689"/>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c r="BG830" s="688"/>
      <c r="BH830" s="688"/>
      <c r="BI830" s="688"/>
      <c r="BJ830" s="688"/>
    </row>
    <row r="831" spans="1:62" s="136" customFormat="1" ht="5.0999999999999996" customHeight="1" outlineLevel="1" collapsed="1" thickBot="1" x14ac:dyDescent="0.3">
      <c r="A831" s="134"/>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c r="Z831" s="689"/>
      <c r="AA831" s="689"/>
      <c r="AB831" s="689"/>
      <c r="AC831" s="689"/>
      <c r="AD831" s="689"/>
      <c r="AE831" s="689"/>
      <c r="AF831" s="689"/>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c r="BG831" s="688"/>
      <c r="BH831" s="688"/>
      <c r="BI831" s="688"/>
      <c r="BJ831" s="688"/>
    </row>
    <row r="832" spans="1:62" s="136" customFormat="1" ht="5.0999999999999996" customHeight="1" outlineLevel="1" x14ac:dyDescent="0.25">
      <c r="A832" s="134"/>
      <c r="B832" s="689"/>
      <c r="C832" s="714" t="s">
        <v>0</v>
      </c>
      <c r="D832" s="714"/>
      <c r="E832" s="714"/>
      <c r="F832" s="714"/>
      <c r="G832" s="714"/>
      <c r="H832" s="714"/>
      <c r="I832" s="714"/>
      <c r="J832" s="714"/>
      <c r="K832" s="713"/>
      <c r="L832" s="713"/>
      <c r="M832" s="713"/>
      <c r="N832" s="713"/>
      <c r="O832" s="713"/>
      <c r="P832" s="713"/>
      <c r="Q832" s="713"/>
      <c r="R832" s="713"/>
      <c r="S832" s="713"/>
      <c r="T832" s="713"/>
      <c r="U832" s="713"/>
      <c r="V832" s="713"/>
      <c r="W832" s="713"/>
      <c r="X832" s="713"/>
      <c r="Y832" s="713"/>
      <c r="Z832" s="713"/>
      <c r="AA832" s="713"/>
      <c r="AB832" s="713"/>
      <c r="AC832" s="713"/>
      <c r="AD832" s="713"/>
      <c r="AE832" s="712"/>
      <c r="AF832" s="691"/>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c r="BG832" s="688"/>
      <c r="BH832" s="688"/>
      <c r="BI832" s="688"/>
      <c r="BJ832" s="688"/>
    </row>
    <row r="833" spans="1:62" s="136" customFormat="1" ht="13.15" customHeight="1" outlineLevel="1" collapsed="1" x14ac:dyDescent="0.25">
      <c r="A833" s="134"/>
      <c r="B833" s="689"/>
      <c r="C833" s="710"/>
      <c r="D833" s="710">
        <v>53658.706903201055</v>
      </c>
      <c r="E833" s="710" t="s">
        <v>1</v>
      </c>
      <c r="F833" s="709"/>
      <c r="G833" s="711" t="s">
        <v>220</v>
      </c>
      <c r="H833" s="709"/>
      <c r="I833" s="709"/>
      <c r="J833" s="709"/>
      <c r="K833" s="709"/>
      <c r="L833" s="709"/>
      <c r="M833" s="709"/>
      <c r="N833" s="709"/>
      <c r="O833" s="709"/>
      <c r="P833" s="709"/>
      <c r="Q833" s="709"/>
      <c r="R833" s="709"/>
      <c r="S833" s="708"/>
      <c r="T833" s="268"/>
      <c r="U833" s="268"/>
      <c r="V833" s="268"/>
      <c r="W833" s="268"/>
      <c r="X833" s="268"/>
      <c r="Y833" s="268"/>
      <c r="Z833" s="730"/>
      <c r="AA833" s="730"/>
      <c r="AB833" s="730"/>
      <c r="AC833" s="730"/>
      <c r="AD833" s="730"/>
      <c r="AE833" s="696"/>
      <c r="AF833" s="691"/>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c r="BG833" s="688"/>
      <c r="BH833" s="688"/>
      <c r="BI833" s="688"/>
      <c r="BJ833" s="688"/>
    </row>
    <row r="834" spans="1:62" s="136" customFormat="1" ht="13.15" customHeight="1" outlineLevel="1" x14ac:dyDescent="0.25">
      <c r="A834" s="134"/>
      <c r="B834" s="689"/>
      <c r="C834" s="710"/>
      <c r="D834" s="710"/>
      <c r="E834" s="701"/>
      <c r="F834" s="709"/>
      <c r="G834" s="709" t="s">
        <v>221</v>
      </c>
      <c r="H834" s="268"/>
      <c r="I834" s="709"/>
      <c r="J834" s="709"/>
      <c r="K834" s="709"/>
      <c r="L834" s="709"/>
      <c r="M834" s="709"/>
      <c r="N834" s="709"/>
      <c r="O834" s="709"/>
      <c r="P834" s="709"/>
      <c r="Q834" s="709"/>
      <c r="R834" s="709"/>
      <c r="S834" s="708"/>
      <c r="T834" s="731"/>
      <c r="U834" s="731"/>
      <c r="V834" s="731"/>
      <c r="W834" s="731"/>
      <c r="X834" s="731"/>
      <c r="Y834" s="731"/>
      <c r="Z834" s="730"/>
      <c r="AA834" s="730"/>
      <c r="AB834" s="730"/>
      <c r="AC834" s="730"/>
      <c r="AD834" s="730"/>
      <c r="AE834" s="696"/>
      <c r="AF834" s="691"/>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c r="BG834" s="688"/>
      <c r="BH834" s="688"/>
      <c r="BI834" s="688"/>
      <c r="BJ834" s="688"/>
    </row>
    <row r="835" spans="1:62" s="136" customFormat="1" ht="13.15" customHeight="1" outlineLevel="1" x14ac:dyDescent="0.25">
      <c r="A835" s="134"/>
      <c r="B835" s="689"/>
      <c r="C835" s="701"/>
      <c r="D835" s="710"/>
      <c r="E835" s="701"/>
      <c r="F835" s="709"/>
      <c r="G835" s="733">
        <v>37951.660101388887</v>
      </c>
      <c r="H835" s="268"/>
      <c r="I835" s="709"/>
      <c r="J835" s="709"/>
      <c r="K835" s="709"/>
      <c r="L835" s="709"/>
      <c r="M835" s="709"/>
      <c r="N835" s="709"/>
      <c r="O835" s="709"/>
      <c r="P835" s="709"/>
      <c r="Q835" s="709"/>
      <c r="R835" s="709"/>
      <c r="S835" s="708"/>
      <c r="T835" s="731"/>
      <c r="U835" s="731"/>
      <c r="V835" s="731"/>
      <c r="W835" s="731"/>
      <c r="X835" s="731"/>
      <c r="Y835" s="731"/>
      <c r="Z835" s="730"/>
      <c r="AA835" s="730"/>
      <c r="AB835" s="730"/>
      <c r="AC835" s="730"/>
      <c r="AD835" s="730"/>
      <c r="AE835" s="696"/>
      <c r="AF835" s="691"/>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c r="BG835" s="688"/>
      <c r="BH835" s="688"/>
      <c r="BI835" s="688"/>
      <c r="BJ835" s="688"/>
    </row>
    <row r="836" spans="1:62" s="136" customFormat="1" ht="13.15" customHeight="1" outlineLevel="1" x14ac:dyDescent="0.25">
      <c r="A836" s="134"/>
      <c r="B836" s="689"/>
      <c r="C836" s="701">
        <v>1</v>
      </c>
      <c r="D836" s="710"/>
      <c r="E836" s="701"/>
      <c r="F836" s="709"/>
      <c r="G836" s="732"/>
      <c r="H836" s="268"/>
      <c r="I836" s="709"/>
      <c r="J836" s="268"/>
      <c r="K836" s="709"/>
      <c r="L836" s="709"/>
      <c r="M836" s="709"/>
      <c r="N836" s="709"/>
      <c r="O836" s="709"/>
      <c r="P836" s="709"/>
      <c r="Q836" s="709"/>
      <c r="R836" s="709"/>
      <c r="S836" s="708"/>
      <c r="T836" s="731"/>
      <c r="U836" s="731"/>
      <c r="V836" s="731"/>
      <c r="W836" s="731"/>
      <c r="X836" s="731"/>
      <c r="Y836" s="731"/>
      <c r="Z836" s="730"/>
      <c r="AA836" s="730"/>
      <c r="AB836" s="730"/>
      <c r="AC836" s="730"/>
      <c r="AD836" s="730"/>
      <c r="AE836" s="696"/>
      <c r="AF836" s="691"/>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c r="BG836" s="688"/>
      <c r="BH836" s="688"/>
      <c r="BI836" s="688"/>
      <c r="BJ836" s="688"/>
    </row>
    <row r="837" spans="1:62" s="136" customFormat="1" ht="13.15" customHeight="1" outlineLevel="1" x14ac:dyDescent="0.25">
      <c r="A837" s="134"/>
      <c r="B837" s="689"/>
      <c r="C837" s="701"/>
      <c r="D837" s="701"/>
      <c r="E837" s="701"/>
      <c r="F837" s="701"/>
      <c r="G837" s="701"/>
      <c r="H837" s="701"/>
      <c r="I837" s="701"/>
      <c r="J837" s="986"/>
      <c r="K837" s="986"/>
      <c r="L837" s="986"/>
      <c r="M837" s="986"/>
      <c r="N837" s="986"/>
      <c r="O837" s="986"/>
      <c r="P837" s="986"/>
      <c r="Q837" s="986"/>
      <c r="R837" s="986"/>
      <c r="S837" s="986"/>
      <c r="T837" s="986"/>
      <c r="U837" s="986"/>
      <c r="V837" s="986"/>
      <c r="W837" s="986"/>
      <c r="X837" s="986"/>
      <c r="Y837" s="986"/>
      <c r="Z837" s="986"/>
      <c r="AA837" s="986"/>
      <c r="AB837" s="986"/>
      <c r="AC837" s="986"/>
      <c r="AD837" s="986"/>
      <c r="AE837" s="696"/>
      <c r="AF837" s="691"/>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c r="BG837" s="688"/>
      <c r="BH837" s="688"/>
      <c r="BI837" s="688"/>
      <c r="BJ837" s="688"/>
    </row>
    <row r="838" spans="1:62" s="136" customFormat="1" ht="13.15" customHeight="1" outlineLevel="1" x14ac:dyDescent="0.25">
      <c r="A838" s="134"/>
      <c r="B838" s="689"/>
      <c r="C838" s="701"/>
      <c r="D838" s="701"/>
      <c r="E838" s="701"/>
      <c r="F838" s="701"/>
      <c r="G838" s="701"/>
      <c r="H838" s="701"/>
      <c r="I838" s="726" t="s">
        <v>223</v>
      </c>
      <c r="J838" s="701"/>
      <c r="K838" s="986"/>
      <c r="L838" s="986"/>
      <c r="M838" s="986"/>
      <c r="N838" s="986"/>
      <c r="O838" s="986"/>
      <c r="P838" s="986"/>
      <c r="Q838" s="986"/>
      <c r="R838" s="986"/>
      <c r="S838" s="986"/>
      <c r="T838" s="726" t="s">
        <v>224</v>
      </c>
      <c r="U838" s="986"/>
      <c r="V838" s="986"/>
      <c r="W838" s="986"/>
      <c r="X838" s="986"/>
      <c r="Y838" s="986"/>
      <c r="Z838" s="986"/>
      <c r="AA838" s="986"/>
      <c r="AB838" s="986"/>
      <c r="AC838" s="986"/>
      <c r="AD838" s="986"/>
      <c r="AE838" s="696"/>
      <c r="AF838" s="691"/>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c r="BG838" s="688"/>
      <c r="BH838" s="688"/>
      <c r="BI838" s="688"/>
      <c r="BJ838" s="688"/>
    </row>
    <row r="839" spans="1:62" s="136" customFormat="1" ht="13.15" customHeight="1" outlineLevel="1" x14ac:dyDescent="0.25">
      <c r="A839" s="134"/>
      <c r="B839" s="689"/>
      <c r="C839" s="701"/>
      <c r="D839" s="701"/>
      <c r="E839" s="701"/>
      <c r="F839" s="701"/>
      <c r="G839" s="701" t="s">
        <v>222</v>
      </c>
      <c r="H839" s="701"/>
      <c r="I839" s="726" t="s">
        <v>225</v>
      </c>
      <c r="J839" s="726"/>
      <c r="K839" s="726"/>
      <c r="L839" s="726"/>
      <c r="M839" s="726"/>
      <c r="N839" s="726"/>
      <c r="O839" s="726"/>
      <c r="P839" s="726"/>
      <c r="Q839" s="726"/>
      <c r="R839" s="726"/>
      <c r="S839" s="986"/>
      <c r="T839" s="726" t="s">
        <v>226</v>
      </c>
      <c r="U839" s="726"/>
      <c r="V839" s="726"/>
      <c r="W839" s="726"/>
      <c r="X839" s="726"/>
      <c r="Y839" s="726"/>
      <c r="Z839" s="726"/>
      <c r="AA839" s="985"/>
      <c r="AB839" s="985"/>
      <c r="AC839" s="985"/>
      <c r="AD839" s="986"/>
      <c r="AE839" s="696"/>
      <c r="AF839" s="691"/>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13.15" customHeight="1" outlineLevel="1" x14ac:dyDescent="0.25">
      <c r="A840" s="134"/>
      <c r="B840" s="689"/>
      <c r="C840" s="701"/>
      <c r="D840" s="701"/>
      <c r="E840" s="701"/>
      <c r="F840" s="701"/>
      <c r="G840" s="701"/>
      <c r="H840" s="701"/>
      <c r="I840" s="726" t="str">
        <f t="shared" ref="I840:R840" si="349">J$122</f>
        <v>typ</v>
      </c>
      <c r="J840" s="726" t="str">
        <f t="shared" si="349"/>
        <v>z0</v>
      </c>
      <c r="K840" s="726" t="str">
        <f t="shared" si="349"/>
        <v>z1</v>
      </c>
      <c r="L840" s="726" t="str">
        <f t="shared" si="349"/>
        <v>z2</v>
      </c>
      <c r="M840" s="726" t="str">
        <f t="shared" si="349"/>
        <v>z3</v>
      </c>
      <c r="N840" s="726" t="str">
        <f t="shared" si="349"/>
        <v>z4</v>
      </c>
      <c r="O840" s="726" t="str">
        <f t="shared" si="349"/>
        <v>z5</v>
      </c>
      <c r="P840" s="726" t="str">
        <f t="shared" si="349"/>
        <v>z6</v>
      </c>
      <c r="Q840" s="726" t="str">
        <f t="shared" si="349"/>
        <v>z7</v>
      </c>
      <c r="R840" s="726" t="str">
        <f t="shared" si="349"/>
        <v>z8</v>
      </c>
      <c r="S840" s="986"/>
      <c r="T840" s="726" t="str">
        <f>J$122</f>
        <v>typ</v>
      </c>
      <c r="U840" s="726" t="str">
        <f t="shared" ref="U840:AC840" si="350">K$122</f>
        <v>z0</v>
      </c>
      <c r="V840" s="726" t="str">
        <f t="shared" si="350"/>
        <v>z1</v>
      </c>
      <c r="W840" s="726" t="str">
        <f t="shared" si="350"/>
        <v>z2</v>
      </c>
      <c r="X840" s="726" t="str">
        <f t="shared" si="350"/>
        <v>z3</v>
      </c>
      <c r="Y840" s="726" t="str">
        <f t="shared" si="350"/>
        <v>z4</v>
      </c>
      <c r="Z840" s="726" t="str">
        <f t="shared" si="350"/>
        <v>z5</v>
      </c>
      <c r="AA840" s="726" t="str">
        <f t="shared" si="350"/>
        <v>z6</v>
      </c>
      <c r="AB840" s="726" t="str">
        <f t="shared" si="350"/>
        <v>z7</v>
      </c>
      <c r="AC840" s="726" t="str">
        <f t="shared" si="350"/>
        <v>z8</v>
      </c>
      <c r="AD840" s="986"/>
      <c r="AE840" s="696"/>
      <c r="AF840" s="691"/>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01"/>
      <c r="D841" s="701"/>
      <c r="E841" s="701"/>
      <c r="F841" s="701"/>
      <c r="G841" s="701"/>
      <c r="H841" s="701"/>
      <c r="I841" s="992" t="s">
        <v>124</v>
      </c>
      <c r="J841" s="726"/>
      <c r="K841" s="726"/>
      <c r="L841" s="726"/>
      <c r="M841" s="726"/>
      <c r="N841" s="726"/>
      <c r="O841" s="726"/>
      <c r="P841" s="726"/>
      <c r="Q841" s="726"/>
      <c r="R841" s="726"/>
      <c r="S841" s="986"/>
      <c r="T841" s="726"/>
      <c r="U841" s="726"/>
      <c r="V841" s="726"/>
      <c r="W841" s="726"/>
      <c r="X841" s="726"/>
      <c r="Y841" s="726"/>
      <c r="Z841" s="726"/>
      <c r="AA841" s="985"/>
      <c r="AB841" s="985"/>
      <c r="AC841" s="985"/>
      <c r="AD841" s="986"/>
      <c r="AE841" s="696"/>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5.0999999999999996" customHeight="1" outlineLevel="1" x14ac:dyDescent="0.25">
      <c r="A842" s="134"/>
      <c r="B842" s="689"/>
      <c r="C842" s="701"/>
      <c r="D842" s="701"/>
      <c r="E842" s="701"/>
      <c r="F842" s="705"/>
      <c r="G842" s="705"/>
      <c r="I842" s="724"/>
      <c r="J842" s="724"/>
      <c r="K842" s="724"/>
      <c r="M842" s="724"/>
      <c r="N842" s="724"/>
      <c r="O842" s="724"/>
      <c r="P842" s="724"/>
      <c r="Q842" s="724"/>
      <c r="R842" s="724"/>
      <c r="T842" s="724"/>
      <c r="U842" s="724"/>
      <c r="V842" s="724"/>
      <c r="W842" s="724"/>
      <c r="X842" s="724"/>
      <c r="Y842" s="724"/>
      <c r="Z842" s="724"/>
      <c r="AA842" s="697"/>
      <c r="AB842" s="697"/>
      <c r="AC842" s="697"/>
      <c r="AD842" s="697"/>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01"/>
      <c r="D843" s="701"/>
      <c r="E843" s="701"/>
      <c r="F843" s="705"/>
      <c r="G843" s="197" t="s">
        <v>409</v>
      </c>
      <c r="I843" s="993">
        <v>0.8</v>
      </c>
      <c r="J843" s="993">
        <v>0.8</v>
      </c>
      <c r="K843" s="993">
        <v>0.8</v>
      </c>
      <c r="L843" s="993">
        <v>0.8</v>
      </c>
      <c r="M843" s="993">
        <v>0.8</v>
      </c>
      <c r="N843" s="993">
        <v>0.8</v>
      </c>
      <c r="O843" s="993">
        <v>0.8</v>
      </c>
      <c r="P843" s="993">
        <v>0.8</v>
      </c>
      <c r="Q843" s="993">
        <v>0.8</v>
      </c>
      <c r="R843" s="993">
        <v>0.8</v>
      </c>
      <c r="T843" s="964">
        <v>350</v>
      </c>
      <c r="U843" s="964">
        <v>350</v>
      </c>
      <c r="V843" s="964">
        <v>350</v>
      </c>
      <c r="W843" s="964">
        <v>350</v>
      </c>
      <c r="X843" s="964">
        <v>350</v>
      </c>
      <c r="Y843" s="964">
        <v>350</v>
      </c>
      <c r="Z843" s="964">
        <v>350</v>
      </c>
      <c r="AA843" s="964">
        <v>350</v>
      </c>
      <c r="AB843" s="964">
        <v>350</v>
      </c>
      <c r="AC843" s="964">
        <v>350</v>
      </c>
      <c r="AD843" s="1003"/>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01"/>
      <c r="E844" s="701"/>
      <c r="F844" s="705"/>
      <c r="G844" s="197" t="s">
        <v>410</v>
      </c>
      <c r="I844" s="993">
        <v>0.8</v>
      </c>
      <c r="J844" s="993">
        <v>0.8</v>
      </c>
      <c r="K844" s="993">
        <v>0.8</v>
      </c>
      <c r="L844" s="993">
        <v>0.8</v>
      </c>
      <c r="M844" s="993">
        <v>0.8</v>
      </c>
      <c r="N844" s="993">
        <v>0.8</v>
      </c>
      <c r="O844" s="993">
        <v>0.8</v>
      </c>
      <c r="P844" s="993">
        <v>0.8</v>
      </c>
      <c r="Q844" s="993">
        <v>0.8</v>
      </c>
      <c r="R844" s="993">
        <v>0.8</v>
      </c>
      <c r="T844" s="964">
        <v>350</v>
      </c>
      <c r="U844" s="964">
        <v>350</v>
      </c>
      <c r="V844" s="964">
        <v>350</v>
      </c>
      <c r="W844" s="964">
        <v>350</v>
      </c>
      <c r="X844" s="964">
        <v>350</v>
      </c>
      <c r="Y844" s="964">
        <v>350</v>
      </c>
      <c r="Z844" s="964">
        <v>350</v>
      </c>
      <c r="AA844" s="964">
        <v>350</v>
      </c>
      <c r="AB844" s="964">
        <v>350</v>
      </c>
      <c r="AC844" s="964">
        <v>350</v>
      </c>
      <c r="AD844" s="1003"/>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c r="D845" s="701"/>
      <c r="E845" s="701"/>
      <c r="F845" s="703"/>
      <c r="G845" s="197" t="s">
        <v>411</v>
      </c>
      <c r="I845" s="993">
        <v>0.8</v>
      </c>
      <c r="J845" s="993">
        <v>0.8</v>
      </c>
      <c r="K845" s="993">
        <v>0.8</v>
      </c>
      <c r="L845" s="993">
        <v>0.8</v>
      </c>
      <c r="M845" s="993">
        <v>0.8</v>
      </c>
      <c r="N845" s="993">
        <v>0.8</v>
      </c>
      <c r="O845" s="993">
        <v>0.8</v>
      </c>
      <c r="P845" s="993">
        <v>0.8</v>
      </c>
      <c r="Q845" s="993">
        <v>0.8</v>
      </c>
      <c r="R845" s="993">
        <v>0.8</v>
      </c>
      <c r="T845" s="964">
        <v>350</v>
      </c>
      <c r="U845" s="964">
        <v>350</v>
      </c>
      <c r="V845" s="964">
        <v>350</v>
      </c>
      <c r="W845" s="964">
        <v>350</v>
      </c>
      <c r="X845" s="964">
        <v>350</v>
      </c>
      <c r="Y845" s="964">
        <v>350</v>
      </c>
      <c r="Z845" s="964">
        <v>350</v>
      </c>
      <c r="AA845" s="964">
        <v>350</v>
      </c>
      <c r="AB845" s="964">
        <v>350</v>
      </c>
      <c r="AC845" s="964">
        <v>350</v>
      </c>
      <c r="AD845" s="1003"/>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3"/>
      <c r="G846" s="197" t="s">
        <v>412</v>
      </c>
      <c r="I846" s="993">
        <v>0</v>
      </c>
      <c r="J846" s="993">
        <v>0</v>
      </c>
      <c r="K846" s="993">
        <v>0</v>
      </c>
      <c r="L846" s="993">
        <v>0</v>
      </c>
      <c r="M846" s="993">
        <v>0</v>
      </c>
      <c r="N846" s="993">
        <v>0</v>
      </c>
      <c r="O846" s="993">
        <v>0</v>
      </c>
      <c r="P846" s="993">
        <v>0</v>
      </c>
      <c r="Q846" s="993">
        <v>0</v>
      </c>
      <c r="R846" s="993">
        <v>0</v>
      </c>
      <c r="T846" s="964">
        <v>0</v>
      </c>
      <c r="U846" s="964">
        <v>0</v>
      </c>
      <c r="V846" s="964">
        <v>0</v>
      </c>
      <c r="W846" s="964">
        <v>0</v>
      </c>
      <c r="X846" s="964">
        <v>0</v>
      </c>
      <c r="Y846" s="964">
        <v>0</v>
      </c>
      <c r="Z846" s="964">
        <v>0</v>
      </c>
      <c r="AA846" s="964">
        <v>0</v>
      </c>
      <c r="AB846" s="964">
        <v>0</v>
      </c>
      <c r="AC846" s="964">
        <v>0</v>
      </c>
      <c r="AD846" s="1003"/>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3"/>
      <c r="G847" s="197" t="s">
        <v>413</v>
      </c>
      <c r="I847" s="993">
        <v>0</v>
      </c>
      <c r="J847" s="993">
        <v>0</v>
      </c>
      <c r="K847" s="993">
        <v>0</v>
      </c>
      <c r="L847" s="993">
        <v>0</v>
      </c>
      <c r="M847" s="993">
        <v>0</v>
      </c>
      <c r="N847" s="993">
        <v>0</v>
      </c>
      <c r="O847" s="993">
        <v>0</v>
      </c>
      <c r="P847" s="993">
        <v>0</v>
      </c>
      <c r="Q847" s="993">
        <v>0</v>
      </c>
      <c r="R847" s="993">
        <v>0</v>
      </c>
      <c r="T847" s="964">
        <v>0</v>
      </c>
      <c r="U847" s="964">
        <v>0</v>
      </c>
      <c r="V847" s="964">
        <v>0</v>
      </c>
      <c r="W847" s="964">
        <v>0</v>
      </c>
      <c r="X847" s="964">
        <v>0</v>
      </c>
      <c r="Y847" s="964">
        <v>0</v>
      </c>
      <c r="Z847" s="964">
        <v>0</v>
      </c>
      <c r="AA847" s="964">
        <v>0</v>
      </c>
      <c r="AB847" s="964">
        <v>0</v>
      </c>
      <c r="AC847" s="964">
        <v>0</v>
      </c>
      <c r="AD847" s="1003"/>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3"/>
      <c r="G848" s="197" t="s">
        <v>414</v>
      </c>
      <c r="I848" s="993">
        <v>0</v>
      </c>
      <c r="J848" s="993">
        <v>0</v>
      </c>
      <c r="K848" s="993">
        <v>0</v>
      </c>
      <c r="L848" s="993">
        <v>0</v>
      </c>
      <c r="M848" s="993">
        <v>0</v>
      </c>
      <c r="N848" s="993">
        <v>0</v>
      </c>
      <c r="O848" s="993">
        <v>0</v>
      </c>
      <c r="P848" s="993">
        <v>0</v>
      </c>
      <c r="Q848" s="993">
        <v>0</v>
      </c>
      <c r="R848" s="993">
        <v>0</v>
      </c>
      <c r="T848" s="964">
        <v>0</v>
      </c>
      <c r="U848" s="964">
        <v>0</v>
      </c>
      <c r="V848" s="964">
        <v>0</v>
      </c>
      <c r="W848" s="964">
        <v>0</v>
      </c>
      <c r="X848" s="964">
        <v>0</v>
      </c>
      <c r="Y848" s="964">
        <v>0</v>
      </c>
      <c r="Z848" s="964">
        <v>0</v>
      </c>
      <c r="AA848" s="964">
        <v>0</v>
      </c>
      <c r="AB848" s="964">
        <v>0</v>
      </c>
      <c r="AC848" s="964">
        <v>0</v>
      </c>
      <c r="AD848" s="1003"/>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3"/>
      <c r="G849" s="197" t="s">
        <v>415</v>
      </c>
      <c r="I849" s="993">
        <v>0</v>
      </c>
      <c r="J849" s="993">
        <v>0</v>
      </c>
      <c r="K849" s="993">
        <v>0</v>
      </c>
      <c r="L849" s="993">
        <v>0</v>
      </c>
      <c r="M849" s="993">
        <v>0</v>
      </c>
      <c r="N849" s="993">
        <v>0</v>
      </c>
      <c r="O849" s="993">
        <v>0</v>
      </c>
      <c r="P849" s="993">
        <v>0</v>
      </c>
      <c r="Q849" s="993">
        <v>0</v>
      </c>
      <c r="R849" s="993">
        <v>0</v>
      </c>
      <c r="T849" s="964">
        <v>0</v>
      </c>
      <c r="U849" s="964">
        <v>0</v>
      </c>
      <c r="V849" s="964">
        <v>0</v>
      </c>
      <c r="W849" s="964">
        <v>0</v>
      </c>
      <c r="X849" s="964">
        <v>0</v>
      </c>
      <c r="Y849" s="964">
        <v>0</v>
      </c>
      <c r="Z849" s="964">
        <v>0</v>
      </c>
      <c r="AA849" s="964">
        <v>0</v>
      </c>
      <c r="AB849" s="964">
        <v>0</v>
      </c>
      <c r="AC849" s="964">
        <v>0</v>
      </c>
      <c r="AD849" s="1003"/>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13.15" customHeight="1" outlineLevel="1" x14ac:dyDescent="0.25">
      <c r="A850" s="134"/>
      <c r="B850" s="689"/>
      <c r="C850" s="701"/>
      <c r="D850" s="701"/>
      <c r="E850" s="701"/>
      <c r="F850" s="703"/>
      <c r="G850" s="197" t="s">
        <v>416</v>
      </c>
      <c r="I850" s="993">
        <v>0</v>
      </c>
      <c r="J850" s="993">
        <v>0</v>
      </c>
      <c r="K850" s="993">
        <v>0</v>
      </c>
      <c r="L850" s="993">
        <v>0</v>
      </c>
      <c r="M850" s="993">
        <v>0</v>
      </c>
      <c r="N850" s="993">
        <v>0</v>
      </c>
      <c r="O850" s="993">
        <v>0</v>
      </c>
      <c r="P850" s="993">
        <v>0</v>
      </c>
      <c r="Q850" s="993">
        <v>0</v>
      </c>
      <c r="R850" s="993">
        <v>0</v>
      </c>
      <c r="T850" s="964">
        <v>0</v>
      </c>
      <c r="U850" s="964">
        <v>0</v>
      </c>
      <c r="V850" s="964">
        <v>0</v>
      </c>
      <c r="W850" s="964">
        <v>0</v>
      </c>
      <c r="X850" s="964">
        <v>0</v>
      </c>
      <c r="Y850" s="964">
        <v>0</v>
      </c>
      <c r="Z850" s="964">
        <v>0</v>
      </c>
      <c r="AA850" s="964">
        <v>0</v>
      </c>
      <c r="AB850" s="964">
        <v>0</v>
      </c>
      <c r="AC850" s="964">
        <v>0</v>
      </c>
      <c r="AD850" s="1003"/>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13.15" customHeight="1" outlineLevel="1" x14ac:dyDescent="0.25">
      <c r="A851" s="134"/>
      <c r="B851" s="689"/>
      <c r="C851" s="701"/>
      <c r="D851" s="701"/>
      <c r="E851" s="701"/>
      <c r="F851" s="703"/>
      <c r="G851" s="197" t="s">
        <v>417</v>
      </c>
      <c r="I851" s="993">
        <v>0</v>
      </c>
      <c r="J851" s="993">
        <v>0</v>
      </c>
      <c r="K851" s="993">
        <v>0</v>
      </c>
      <c r="L851" s="993">
        <v>0</v>
      </c>
      <c r="M851" s="993">
        <v>0</v>
      </c>
      <c r="N851" s="993">
        <v>0</v>
      </c>
      <c r="O851" s="993">
        <v>0</v>
      </c>
      <c r="P851" s="993">
        <v>0</v>
      </c>
      <c r="Q851" s="993">
        <v>0</v>
      </c>
      <c r="R851" s="993">
        <v>0</v>
      </c>
      <c r="T851" s="964">
        <v>0</v>
      </c>
      <c r="U851" s="964">
        <v>0</v>
      </c>
      <c r="V851" s="964">
        <v>0</v>
      </c>
      <c r="W851" s="964">
        <v>0</v>
      </c>
      <c r="X851" s="964">
        <v>0</v>
      </c>
      <c r="Y851" s="964">
        <v>0</v>
      </c>
      <c r="Z851" s="964">
        <v>0</v>
      </c>
      <c r="AA851" s="964">
        <v>0</v>
      </c>
      <c r="AB851" s="964">
        <v>0</v>
      </c>
      <c r="AC851" s="964">
        <v>0</v>
      </c>
      <c r="AD851" s="1003"/>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418</v>
      </c>
      <c r="I852" s="993">
        <v>0</v>
      </c>
      <c r="J852" s="993">
        <v>0</v>
      </c>
      <c r="K852" s="993">
        <v>0</v>
      </c>
      <c r="L852" s="993">
        <v>0</v>
      </c>
      <c r="M852" s="993">
        <v>0</v>
      </c>
      <c r="N852" s="993">
        <v>0</v>
      </c>
      <c r="O852" s="993">
        <v>0</v>
      </c>
      <c r="P852" s="993">
        <v>0</v>
      </c>
      <c r="Q852" s="993">
        <v>0</v>
      </c>
      <c r="R852" s="993">
        <v>0</v>
      </c>
      <c r="T852" s="964">
        <v>0</v>
      </c>
      <c r="U852" s="964">
        <v>0</v>
      </c>
      <c r="V852" s="964">
        <v>0</v>
      </c>
      <c r="W852" s="964">
        <v>0</v>
      </c>
      <c r="X852" s="964">
        <v>0</v>
      </c>
      <c r="Y852" s="964">
        <v>0</v>
      </c>
      <c r="Z852" s="964">
        <v>0</v>
      </c>
      <c r="AA852" s="964">
        <v>0</v>
      </c>
      <c r="AB852" s="964">
        <v>0</v>
      </c>
      <c r="AC852" s="964">
        <v>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3"/>
      <c r="G853" s="717"/>
      <c r="H853" s="717"/>
      <c r="I853" s="717"/>
      <c r="J853" s="718"/>
      <c r="K853" s="718"/>
      <c r="L853" s="718"/>
      <c r="M853" s="718"/>
      <c r="N853" s="718"/>
      <c r="O853" s="718"/>
      <c r="P853" s="718"/>
      <c r="Q853" s="718"/>
      <c r="R853" s="718"/>
      <c r="S853" s="718"/>
      <c r="T853" s="718"/>
      <c r="U853" s="718"/>
      <c r="V853" s="718"/>
      <c r="W853" s="718"/>
      <c r="X853" s="718"/>
      <c r="Y853" s="718"/>
      <c r="Z853" s="718"/>
      <c r="AA853" s="1003"/>
      <c r="AB853" s="1003"/>
      <c r="AC853" s="1003"/>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717"/>
      <c r="H854" s="717"/>
      <c r="I854" s="717"/>
      <c r="J854" s="716"/>
      <c r="K854" s="716"/>
      <c r="L854" s="716"/>
      <c r="M854" s="716"/>
      <c r="N854" s="716"/>
      <c r="O854" s="716"/>
      <c r="P854" s="716"/>
      <c r="Q854" s="716"/>
      <c r="R854" s="716"/>
      <c r="S854" s="716"/>
      <c r="T854" s="716"/>
      <c r="U854" s="716"/>
      <c r="V854" s="716"/>
      <c r="W854" s="716"/>
      <c r="X854" s="716"/>
      <c r="Y854" s="716"/>
      <c r="Z854" s="716"/>
      <c r="AA854" s="1003"/>
      <c r="AB854" s="1003"/>
      <c r="AC854" s="1003"/>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8.25" customHeight="1" outlineLevel="1" x14ac:dyDescent="0.25">
      <c r="A855" s="134"/>
      <c r="B855" s="689"/>
      <c r="C855" s="710" t="s">
        <v>127</v>
      </c>
      <c r="D855" s="701"/>
      <c r="E855" s="701"/>
      <c r="F855" s="700"/>
      <c r="G855" s="699"/>
      <c r="H855" s="699"/>
      <c r="I855" s="699"/>
      <c r="J855" s="698"/>
      <c r="K855" s="698"/>
      <c r="L855" s="698"/>
      <c r="M855" s="698"/>
      <c r="N855" s="698"/>
      <c r="O855" s="698"/>
      <c r="P855" s="698"/>
      <c r="Q855" s="698"/>
      <c r="R855" s="698"/>
      <c r="S855" s="698"/>
      <c r="T855" s="698"/>
      <c r="U855" s="698"/>
      <c r="V855" s="698"/>
      <c r="W855" s="698"/>
      <c r="X855" s="698"/>
      <c r="Y855" s="698"/>
      <c r="Z855" s="698"/>
      <c r="AA855" s="697"/>
      <c r="AB855" s="697"/>
      <c r="AC855" s="697"/>
      <c r="AD855" s="697"/>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24" customHeight="1" x14ac:dyDescent="0.25">
      <c r="A856" s="134"/>
      <c r="B856" s="689"/>
      <c r="C856" s="694"/>
      <c r="D856" s="694"/>
      <c r="E856" s="694"/>
      <c r="F856" s="694"/>
      <c r="G856" s="695" t="str">
        <f>G833</f>
        <v>Pasture - Digestibility &amp; Intake of Pasture on Crop Paddocks Before Seeding (P1a)</v>
      </c>
      <c r="H856" s="694"/>
      <c r="I856" s="694"/>
      <c r="J856" s="694"/>
      <c r="K856" s="694"/>
      <c r="L856" s="694"/>
      <c r="M856" s="694"/>
      <c r="N856" s="694"/>
      <c r="O856" s="694"/>
      <c r="P856" s="694"/>
      <c r="Q856" s="694"/>
      <c r="R856" s="694"/>
      <c r="S856" s="694"/>
      <c r="T856" s="715"/>
      <c r="U856" s="715"/>
      <c r="V856" s="715"/>
      <c r="W856" s="715"/>
      <c r="X856" s="715"/>
      <c r="Y856" s="715"/>
      <c r="Z856" s="715"/>
      <c r="AA856" s="715"/>
      <c r="AB856" s="715"/>
      <c r="AC856" s="715"/>
      <c r="AD856" s="715"/>
      <c r="AE856" s="693" t="s">
        <v>129</v>
      </c>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2.75" customHeight="1" outlineLevel="1" x14ac:dyDescent="0.25">
      <c r="A857" s="134"/>
      <c r="B857" s="689"/>
      <c r="C857" s="689"/>
      <c r="D857" s="689"/>
      <c r="E857" s="689"/>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c r="AD857" s="691"/>
      <c r="AE857" s="691"/>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2.75" customHeight="1" outlineLevel="1" x14ac:dyDescent="0.25">
      <c r="A858" s="134"/>
      <c r="B858" s="135"/>
      <c r="C858" s="135"/>
      <c r="D858" s="135"/>
      <c r="E858" s="135"/>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c r="AD858" s="691"/>
      <c r="AE858" s="691"/>
      <c r="AF858" s="691"/>
      <c r="AJ858" s="688"/>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135"/>
      <c r="C860" s="714" t="s">
        <v>0</v>
      </c>
      <c r="D860" s="714"/>
      <c r="E860" s="714"/>
      <c r="F860" s="714"/>
      <c r="G860" s="714"/>
      <c r="H860" s="714"/>
      <c r="I860" s="714"/>
      <c r="J860" s="714"/>
      <c r="K860" s="713"/>
      <c r="L860" s="713"/>
      <c r="M860" s="713"/>
      <c r="N860" s="713"/>
      <c r="O860" s="713"/>
      <c r="P860" s="713"/>
      <c r="Q860" s="713"/>
      <c r="R860" s="713"/>
      <c r="S860" s="713"/>
      <c r="T860" s="713"/>
      <c r="U860" s="713"/>
      <c r="V860" s="713"/>
      <c r="W860" s="713"/>
      <c r="X860" s="713"/>
      <c r="Y860" s="713"/>
      <c r="Z860" s="713"/>
      <c r="AA860" s="713"/>
      <c r="AB860" s="713"/>
      <c r="AC860" s="713"/>
      <c r="AD860" s="713"/>
      <c r="AE860" s="712"/>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2.75" customHeight="1" outlineLevel="1" collapsed="1" x14ac:dyDescent="0.25">
      <c r="A861" s="134"/>
      <c r="B861" s="135"/>
      <c r="C861" s="710"/>
      <c r="D861" s="710">
        <v>9535.2401303751758</v>
      </c>
      <c r="E861" s="710" t="s">
        <v>1</v>
      </c>
      <c r="F861" s="709"/>
      <c r="G861" s="711" t="s">
        <v>932</v>
      </c>
      <c r="H861" s="709"/>
      <c r="I861" s="709"/>
      <c r="J861" s="709"/>
      <c r="K861" s="709"/>
      <c r="L861" s="709"/>
      <c r="M861" s="709"/>
      <c r="N861" s="709"/>
      <c r="O861" s="709"/>
      <c r="P861" s="709"/>
      <c r="Q861" s="709"/>
      <c r="R861" s="709"/>
      <c r="S861" s="708"/>
      <c r="T861" s="268"/>
      <c r="U861" s="268"/>
      <c r="V861" s="268"/>
      <c r="W861" s="268"/>
      <c r="X861" s="268"/>
      <c r="Y861" s="268"/>
      <c r="Z861" s="730"/>
      <c r="AA861" s="730"/>
      <c r="AB861" s="730"/>
      <c r="AC861" s="730"/>
      <c r="AD861" s="730"/>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2.75" customHeight="1" outlineLevel="1" x14ac:dyDescent="0.25">
      <c r="A862" s="134"/>
      <c r="B862" s="135"/>
      <c r="C862" s="710"/>
      <c r="D862" s="710"/>
      <c r="E862" s="701"/>
      <c r="F862" s="709"/>
      <c r="G862" s="709" t="s">
        <v>227</v>
      </c>
      <c r="H862" s="268"/>
      <c r="I862" s="709"/>
      <c r="J862" s="709"/>
      <c r="K862" s="709"/>
      <c r="L862" s="709"/>
      <c r="M862" s="709"/>
      <c r="N862" s="709"/>
      <c r="O862" s="709"/>
      <c r="P862" s="709"/>
      <c r="Q862" s="709"/>
      <c r="R862" s="709"/>
      <c r="S862" s="708"/>
      <c r="T862" s="731"/>
      <c r="U862" s="731"/>
      <c r="V862" s="731"/>
      <c r="W862" s="731"/>
      <c r="X862" s="731"/>
      <c r="Y862" s="731"/>
      <c r="Z862" s="730"/>
      <c r="AA862" s="730"/>
      <c r="AB862" s="730"/>
      <c r="AC862" s="730"/>
      <c r="AD862" s="730"/>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2.75" customHeight="1" outlineLevel="1" x14ac:dyDescent="0.25">
      <c r="A863" s="134"/>
      <c r="B863" s="135"/>
      <c r="C863" s="701"/>
      <c r="D863" s="710"/>
      <c r="E863" s="701"/>
      <c r="F863" s="709"/>
      <c r="G863" s="240">
        <v>37951.660101388887</v>
      </c>
      <c r="H863" s="268"/>
      <c r="I863" s="709"/>
      <c r="J863" s="709"/>
      <c r="K863" s="709"/>
      <c r="L863" s="709"/>
      <c r="M863" s="709"/>
      <c r="N863" s="709"/>
      <c r="O863" s="709"/>
      <c r="P863" s="709"/>
      <c r="Q863" s="709"/>
      <c r="R863" s="709"/>
      <c r="S863" s="708"/>
      <c r="T863" s="731"/>
      <c r="U863" s="731"/>
      <c r="V863" s="731"/>
      <c r="W863" s="731"/>
      <c r="X863" s="731"/>
      <c r="Y863" s="731"/>
      <c r="Z863" s="730"/>
      <c r="AA863" s="730"/>
      <c r="AB863" s="730"/>
      <c r="AC863" s="730"/>
      <c r="AD863" s="730"/>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2.75" customHeight="1" outlineLevel="1" x14ac:dyDescent="0.25">
      <c r="A864" s="134"/>
      <c r="B864" s="135"/>
      <c r="C864" s="701">
        <v>1</v>
      </c>
      <c r="D864" s="710"/>
      <c r="E864" s="701"/>
      <c r="F864" s="709"/>
      <c r="G864" s="732"/>
      <c r="H864" s="268"/>
      <c r="I864" s="709"/>
      <c r="J864" s="268"/>
      <c r="K864" s="709"/>
      <c r="L864" s="709"/>
      <c r="M864" s="709"/>
      <c r="N864" s="709"/>
      <c r="O864" s="709"/>
      <c r="P864" s="709"/>
      <c r="Q864" s="709"/>
      <c r="R864" s="709"/>
      <c r="S864" s="708"/>
      <c r="T864" s="731"/>
      <c r="U864" s="731"/>
      <c r="V864" s="731"/>
      <c r="W864" s="731"/>
      <c r="X864" s="731"/>
      <c r="Y864" s="731"/>
      <c r="Z864" s="730"/>
      <c r="AA864" s="730"/>
      <c r="AB864" s="730"/>
      <c r="AC864" s="730"/>
      <c r="AD864" s="730"/>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2.75" customHeight="1" outlineLevel="1" x14ac:dyDescent="0.25">
      <c r="A865" s="134"/>
      <c r="B865" s="135"/>
      <c r="C865" s="701"/>
      <c r="D865" s="701"/>
      <c r="E865" s="701"/>
      <c r="F865" s="701"/>
      <c r="G865" s="701"/>
      <c r="H865" s="701"/>
      <c r="I865" s="701"/>
      <c r="J865" s="986"/>
      <c r="K865" s="986"/>
      <c r="L865" s="986"/>
      <c r="M865" s="986"/>
      <c r="N865" s="986"/>
      <c r="O865" s="986"/>
      <c r="P865" s="986"/>
      <c r="Q865" s="986"/>
      <c r="R865" s="986"/>
      <c r="S865" s="986"/>
      <c r="T865" s="986"/>
      <c r="U865" s="986"/>
      <c r="V865" s="986"/>
      <c r="W865" s="986"/>
      <c r="X865" s="986"/>
      <c r="Y865" s="986"/>
      <c r="Z865" s="986"/>
      <c r="AA865" s="986"/>
      <c r="AB865" s="986"/>
      <c r="AC865" s="986"/>
      <c r="AD865" s="986"/>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135"/>
      <c r="C866" s="701"/>
      <c r="D866" s="701"/>
      <c r="E866" s="701"/>
      <c r="F866" s="701"/>
      <c r="G866" s="701"/>
      <c r="H866" s="701"/>
      <c r="I866" s="701"/>
      <c r="J866" s="701"/>
      <c r="K866" s="701"/>
      <c r="L866" s="986"/>
      <c r="M866" s="986"/>
      <c r="N866" s="986"/>
      <c r="O866" s="986"/>
      <c r="P866" s="986"/>
      <c r="Q866" s="986"/>
      <c r="R866" s="986"/>
      <c r="S866" s="986"/>
      <c r="T866" s="986"/>
      <c r="U866" s="986"/>
      <c r="V866" s="986"/>
      <c r="W866" s="986"/>
      <c r="X866" s="986"/>
      <c r="Y866" s="986"/>
      <c r="Z866" s="986"/>
      <c r="AA866" s="986"/>
      <c r="AB866" s="986"/>
      <c r="AC866" s="986"/>
      <c r="AD866" s="986"/>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701"/>
      <c r="D867" s="701"/>
      <c r="E867" s="701"/>
      <c r="F867" s="701"/>
      <c r="G867" s="701"/>
      <c r="H867" s="701"/>
      <c r="I867" s="701"/>
      <c r="J867" s="701" t="s">
        <v>222</v>
      </c>
      <c r="K867" s="726"/>
      <c r="L867" s="726"/>
      <c r="M867" s="726"/>
      <c r="N867" s="726"/>
      <c r="O867" s="726"/>
      <c r="P867" s="726"/>
      <c r="Q867" s="726"/>
      <c r="R867" s="726"/>
      <c r="S867" s="726"/>
      <c r="T867" s="726"/>
      <c r="U867" s="726"/>
      <c r="V867" s="726"/>
      <c r="W867" s="726"/>
      <c r="X867" s="726"/>
      <c r="Y867" s="726"/>
      <c r="Z867" s="726"/>
      <c r="AA867" s="985"/>
      <c r="AB867" s="985"/>
      <c r="AC867" s="985"/>
      <c r="AD867" s="986"/>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2.75" customHeight="1" outlineLevel="1" x14ac:dyDescent="0.25">
      <c r="A868" s="134"/>
      <c r="B868" s="135"/>
      <c r="C868" s="701"/>
      <c r="D868" s="701"/>
      <c r="E868" s="701"/>
      <c r="F868" s="701"/>
      <c r="G868" s="701"/>
      <c r="H868" s="701"/>
      <c r="I868" s="701"/>
      <c r="J868" s="726" t="s">
        <v>228</v>
      </c>
      <c r="K868" s="726" t="s">
        <v>408</v>
      </c>
      <c r="L868" s="726" t="s">
        <v>59</v>
      </c>
      <c r="M868" s="726" t="s">
        <v>60</v>
      </c>
      <c r="N868" s="726" t="s">
        <v>61</v>
      </c>
      <c r="O868" s="726" t="s">
        <v>62</v>
      </c>
      <c r="P868" s="726" t="s">
        <v>918</v>
      </c>
      <c r="Q868" s="726" t="s">
        <v>919</v>
      </c>
      <c r="R868" s="726" t="s">
        <v>920</v>
      </c>
      <c r="S868" s="726"/>
      <c r="T868" s="726"/>
      <c r="U868" s="726"/>
      <c r="V868" s="726"/>
      <c r="W868" s="726"/>
      <c r="X868" s="726"/>
      <c r="Y868" s="726"/>
      <c r="Z868" s="726"/>
      <c r="AA868" s="985"/>
      <c r="AB868" s="985"/>
      <c r="AC868" s="985"/>
      <c r="AD868" s="986"/>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2.75" customHeight="1" outlineLevel="1" x14ac:dyDescent="0.25">
      <c r="A869" s="134"/>
      <c r="B869" s="135"/>
      <c r="C869" s="701"/>
      <c r="D869" s="701"/>
      <c r="E869" s="701"/>
      <c r="F869" s="705"/>
      <c r="G869" s="717"/>
      <c r="H869" s="717"/>
      <c r="I869" s="717" t="s">
        <v>856</v>
      </c>
      <c r="J869" s="197" t="s">
        <v>409</v>
      </c>
      <c r="K869" s="971">
        <v>100</v>
      </c>
      <c r="L869" s="971">
        <v>100</v>
      </c>
      <c r="M869" s="971">
        <v>100</v>
      </c>
      <c r="N869" s="971">
        <v>100</v>
      </c>
      <c r="O869" s="971">
        <v>100</v>
      </c>
      <c r="P869" s="971">
        <v>100</v>
      </c>
      <c r="Q869" s="971">
        <v>100</v>
      </c>
      <c r="R869" s="971">
        <v>100</v>
      </c>
      <c r="S869" s="718"/>
      <c r="T869" s="718"/>
      <c r="U869" s="718"/>
      <c r="V869" s="718"/>
      <c r="W869" s="718"/>
      <c r="X869" s="718"/>
      <c r="Y869" s="718"/>
      <c r="Z869" s="718"/>
      <c r="AA869" s="1003"/>
      <c r="AB869" s="1003"/>
      <c r="AC869" s="1003"/>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x14ac:dyDescent="0.25">
      <c r="A870" s="134"/>
      <c r="B870" s="135"/>
      <c r="C870" s="701"/>
      <c r="D870" s="701"/>
      <c r="E870" s="701"/>
      <c r="F870" s="705"/>
      <c r="G870" s="717"/>
      <c r="H870" s="717"/>
      <c r="I870" s="717"/>
      <c r="J870" s="197" t="s">
        <v>410</v>
      </c>
      <c r="K870" s="971">
        <v>100</v>
      </c>
      <c r="L870" s="971">
        <v>100</v>
      </c>
      <c r="M870" s="971">
        <v>100</v>
      </c>
      <c r="N870" s="971">
        <v>100</v>
      </c>
      <c r="O870" s="971">
        <v>100</v>
      </c>
      <c r="P870" s="971">
        <v>100</v>
      </c>
      <c r="Q870" s="971">
        <v>100</v>
      </c>
      <c r="R870" s="971">
        <v>100</v>
      </c>
      <c r="S870" s="718"/>
      <c r="T870" s="718"/>
      <c r="U870" s="718"/>
      <c r="V870" s="718"/>
      <c r="W870" s="718"/>
      <c r="X870" s="718"/>
      <c r="Y870" s="718"/>
      <c r="Z870" s="718"/>
      <c r="AA870" s="1003"/>
      <c r="AB870" s="1003"/>
      <c r="AC870" s="1003"/>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01"/>
      <c r="D871" s="701"/>
      <c r="E871" s="701"/>
      <c r="F871" s="705"/>
      <c r="G871" s="717"/>
      <c r="H871" s="717"/>
      <c r="I871" s="717"/>
      <c r="J871" s="197" t="s">
        <v>411</v>
      </c>
      <c r="K871" s="971">
        <v>100</v>
      </c>
      <c r="L871" s="971">
        <v>100</v>
      </c>
      <c r="M871" s="971">
        <v>100</v>
      </c>
      <c r="N871" s="971">
        <v>100</v>
      </c>
      <c r="O871" s="971">
        <v>100</v>
      </c>
      <c r="P871" s="971">
        <v>100</v>
      </c>
      <c r="Q871" s="971">
        <v>100</v>
      </c>
      <c r="R871" s="971">
        <v>100</v>
      </c>
      <c r="S871" s="718"/>
      <c r="T871" s="718"/>
      <c r="U871" s="718"/>
      <c r="V871" s="718"/>
      <c r="W871" s="718"/>
      <c r="X871" s="718"/>
      <c r="Y871" s="718"/>
      <c r="Z871" s="718"/>
      <c r="AA871" s="1003"/>
      <c r="AB871" s="1003"/>
      <c r="AC871" s="1003"/>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01"/>
      <c r="E872" s="701"/>
      <c r="F872" s="705"/>
      <c r="G872" s="717"/>
      <c r="H872" s="717"/>
      <c r="I872" s="717"/>
      <c r="J872" s="197" t="s">
        <v>412</v>
      </c>
      <c r="K872" s="971">
        <v>100</v>
      </c>
      <c r="L872" s="971">
        <v>100</v>
      </c>
      <c r="M872" s="971">
        <v>100</v>
      </c>
      <c r="N872" s="971">
        <v>100</v>
      </c>
      <c r="O872" s="971">
        <v>100</v>
      </c>
      <c r="P872" s="971">
        <v>100</v>
      </c>
      <c r="Q872" s="971">
        <v>100</v>
      </c>
      <c r="R872" s="971">
        <v>100</v>
      </c>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c r="D873" s="701"/>
      <c r="E873" s="701"/>
      <c r="F873" s="705"/>
      <c r="G873" s="717"/>
      <c r="H873" s="717"/>
      <c r="I873" s="717"/>
      <c r="J873" s="197" t="s">
        <v>413</v>
      </c>
      <c r="K873" s="971">
        <v>500</v>
      </c>
      <c r="L873" s="971">
        <v>800</v>
      </c>
      <c r="M873" s="971">
        <v>800</v>
      </c>
      <c r="N873" s="971">
        <v>800</v>
      </c>
      <c r="O873" s="971">
        <v>800</v>
      </c>
      <c r="P873" s="971">
        <v>800</v>
      </c>
      <c r="Q873" s="971">
        <v>800</v>
      </c>
      <c r="R873" s="971">
        <v>800</v>
      </c>
      <c r="S873" s="718"/>
      <c r="T873" s="718"/>
      <c r="U873" s="718"/>
      <c r="V873" s="718"/>
      <c r="W873" s="718"/>
      <c r="X873" s="718"/>
      <c r="Y873" s="718"/>
      <c r="Z873" s="718"/>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5"/>
      <c r="G874" s="717"/>
      <c r="H874" s="717"/>
      <c r="I874" s="717"/>
      <c r="J874" s="197" t="s">
        <v>414</v>
      </c>
      <c r="K874" s="971">
        <v>500</v>
      </c>
      <c r="L874" s="971">
        <v>800</v>
      </c>
      <c r="M874" s="971">
        <v>800</v>
      </c>
      <c r="N874" s="971">
        <v>800</v>
      </c>
      <c r="O874" s="971">
        <v>800</v>
      </c>
      <c r="P874" s="971">
        <v>800</v>
      </c>
      <c r="Q874" s="971">
        <v>800</v>
      </c>
      <c r="R874" s="971">
        <v>800</v>
      </c>
      <c r="S874" s="718"/>
      <c r="T874" s="718"/>
      <c r="U874" s="718"/>
      <c r="V874" s="718"/>
      <c r="W874" s="718"/>
      <c r="X874" s="718"/>
      <c r="Y874" s="718"/>
      <c r="Z874" s="718"/>
      <c r="AA874" s="1003"/>
      <c r="AB874" s="1003"/>
      <c r="AC874" s="1003"/>
      <c r="AD874" s="1003"/>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5"/>
      <c r="G875" s="717"/>
      <c r="H875" s="717"/>
      <c r="I875" s="717"/>
      <c r="J875" s="197" t="s">
        <v>415</v>
      </c>
      <c r="K875" s="971">
        <v>500</v>
      </c>
      <c r="L875" s="971">
        <v>800</v>
      </c>
      <c r="M875" s="971">
        <v>800</v>
      </c>
      <c r="N875" s="971">
        <v>800</v>
      </c>
      <c r="O875" s="971">
        <v>800</v>
      </c>
      <c r="P875" s="971">
        <v>800</v>
      </c>
      <c r="Q875" s="971">
        <v>800</v>
      </c>
      <c r="R875" s="971">
        <v>800</v>
      </c>
      <c r="S875" s="718"/>
      <c r="T875" s="718"/>
      <c r="U875" s="718"/>
      <c r="V875" s="718"/>
      <c r="W875" s="718"/>
      <c r="X875" s="718"/>
      <c r="Y875" s="718"/>
      <c r="Z875" s="718"/>
      <c r="AA875" s="1003"/>
      <c r="AB875" s="1003"/>
      <c r="AC875" s="1003"/>
      <c r="AD875" s="1003"/>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5"/>
      <c r="G876" s="717"/>
      <c r="H876" s="717"/>
      <c r="I876" s="717"/>
      <c r="J876" s="197" t="s">
        <v>416</v>
      </c>
      <c r="K876" s="971">
        <v>500</v>
      </c>
      <c r="L876" s="971">
        <v>800</v>
      </c>
      <c r="M876" s="971">
        <v>800</v>
      </c>
      <c r="N876" s="971">
        <v>800</v>
      </c>
      <c r="O876" s="971">
        <v>800</v>
      </c>
      <c r="P876" s="971">
        <v>800</v>
      </c>
      <c r="Q876" s="971">
        <v>800</v>
      </c>
      <c r="R876" s="971">
        <v>800</v>
      </c>
      <c r="S876" s="718"/>
      <c r="T876" s="718"/>
      <c r="U876" s="718"/>
      <c r="V876" s="718"/>
      <c r="W876" s="718"/>
      <c r="X876" s="718"/>
      <c r="Y876" s="718"/>
      <c r="Z876" s="718"/>
      <c r="AA876" s="1003"/>
      <c r="AB876" s="1003"/>
      <c r="AC876" s="1003"/>
      <c r="AD876" s="1003"/>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5"/>
      <c r="G877" s="717"/>
      <c r="H877" s="717"/>
      <c r="I877" s="717"/>
      <c r="J877" s="197" t="s">
        <v>417</v>
      </c>
      <c r="K877" s="971">
        <v>500</v>
      </c>
      <c r="L877" s="971">
        <v>800</v>
      </c>
      <c r="M877" s="971">
        <v>800</v>
      </c>
      <c r="N877" s="971">
        <v>800</v>
      </c>
      <c r="O877" s="971">
        <v>800</v>
      </c>
      <c r="P877" s="971">
        <v>800</v>
      </c>
      <c r="Q877" s="971">
        <v>800</v>
      </c>
      <c r="R877" s="971">
        <v>800</v>
      </c>
      <c r="S877" s="718"/>
      <c r="T877" s="718"/>
      <c r="U877" s="718"/>
      <c r="V877" s="718"/>
      <c r="W877" s="718"/>
      <c r="X877" s="718"/>
      <c r="Y877" s="718"/>
      <c r="Z877" s="718"/>
      <c r="AA877" s="1003"/>
      <c r="AB877" s="1003"/>
      <c r="AC877" s="1003"/>
      <c r="AD877" s="1003"/>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c r="J878" s="197" t="s">
        <v>418</v>
      </c>
      <c r="K878" s="971">
        <v>500</v>
      </c>
      <c r="L878" s="971">
        <v>800</v>
      </c>
      <c r="M878" s="971">
        <v>800</v>
      </c>
      <c r="N878" s="971">
        <v>800</v>
      </c>
      <c r="O878" s="971">
        <v>800</v>
      </c>
      <c r="P878" s="971">
        <v>800</v>
      </c>
      <c r="Q878" s="971">
        <v>800</v>
      </c>
      <c r="R878" s="971">
        <v>800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3.15" hidden="1" customHeight="1" outlineLevel="2" x14ac:dyDescent="0.25">
      <c r="A879" s="134"/>
      <c r="B879" s="126"/>
      <c r="C879" s="701"/>
      <c r="D879" s="701"/>
      <c r="E879" s="701"/>
      <c r="F879" s="709"/>
      <c r="G879" s="967"/>
      <c r="H879" s="967"/>
      <c r="I879" s="968" t="s">
        <v>422</v>
      </c>
      <c r="J879" s="968" t="s">
        <v>407</v>
      </c>
      <c r="K879" s="5">
        <f>K869</f>
        <v>100</v>
      </c>
      <c r="L879" s="5">
        <f t="shared" ref="L879:R879" si="351">L869</f>
        <v>100</v>
      </c>
      <c r="M879" s="5">
        <f t="shared" si="351"/>
        <v>100</v>
      </c>
      <c r="N879" s="5">
        <f t="shared" si="351"/>
        <v>100</v>
      </c>
      <c r="O879" s="5">
        <f t="shared" si="351"/>
        <v>100</v>
      </c>
      <c r="P879" s="5">
        <f t="shared" si="351"/>
        <v>100</v>
      </c>
      <c r="Q879" s="5">
        <f t="shared" si="351"/>
        <v>100</v>
      </c>
      <c r="R879" s="5">
        <f t="shared" si="351"/>
        <v>100</v>
      </c>
      <c r="U879" s="967"/>
      <c r="V879" s="967"/>
      <c r="W879" s="967"/>
      <c r="X879" s="967"/>
      <c r="Y879" s="967"/>
      <c r="Z879" s="967"/>
      <c r="AA879" s="967"/>
      <c r="AB879" s="967"/>
      <c r="AC879" s="967"/>
      <c r="AD879" s="967"/>
      <c r="AE879" s="696"/>
      <c r="AF879" s="691"/>
      <c r="AG879" s="688"/>
      <c r="AH879" s="688"/>
      <c r="AI879" s="688"/>
      <c r="AJ879" s="688"/>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row>
    <row r="880" spans="1:62" s="136" customFormat="1" ht="13.15" hidden="1" customHeight="1" outlineLevel="2" x14ac:dyDescent="0.25">
      <c r="A880" s="134"/>
      <c r="B880" s="126"/>
      <c r="C880" s="701"/>
      <c r="D880" s="701"/>
      <c r="E880" s="701"/>
      <c r="F880" s="709"/>
      <c r="G880" s="967"/>
      <c r="H880" s="967"/>
      <c r="I880" s="968"/>
      <c r="J880" s="968" t="s">
        <v>145</v>
      </c>
      <c r="K880" s="5">
        <f t="shared" ref="K880:R880" si="352">K870</f>
        <v>100</v>
      </c>
      <c r="L880" s="5">
        <f t="shared" si="352"/>
        <v>100</v>
      </c>
      <c r="M880" s="5">
        <f t="shared" si="352"/>
        <v>100</v>
      </c>
      <c r="N880" s="5">
        <f t="shared" si="352"/>
        <v>100</v>
      </c>
      <c r="O880" s="5">
        <f t="shared" si="352"/>
        <v>100</v>
      </c>
      <c r="P880" s="5">
        <f t="shared" si="352"/>
        <v>100</v>
      </c>
      <c r="Q880" s="5">
        <f t="shared" si="352"/>
        <v>100</v>
      </c>
      <c r="R880" s="5">
        <f t="shared" si="352"/>
        <v>100</v>
      </c>
      <c r="U880" s="967"/>
      <c r="V880" s="967"/>
      <c r="W880" s="967"/>
      <c r="X880" s="967"/>
      <c r="Y880" s="967"/>
      <c r="Z880" s="967"/>
      <c r="AA880" s="967"/>
      <c r="AB880" s="967"/>
      <c r="AC880" s="967"/>
      <c r="AD880" s="967"/>
      <c r="AE880" s="696"/>
      <c r="AF880" s="691"/>
      <c r="AG880" s="688"/>
      <c r="AH880" s="688"/>
      <c r="AI880" s="688"/>
      <c r="AJ880" s="688"/>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row>
    <row r="881" spans="1:58" s="136" customFormat="1" ht="13.15" hidden="1" customHeight="1" outlineLevel="2" x14ac:dyDescent="0.25">
      <c r="A881" s="134"/>
      <c r="B881" s="126"/>
      <c r="C881" s="701"/>
      <c r="D881" s="701"/>
      <c r="E881" s="701"/>
      <c r="F881" s="709"/>
      <c r="G881" s="967"/>
      <c r="H881" s="967"/>
      <c r="I881" s="968"/>
      <c r="J881" s="968" t="s">
        <v>146</v>
      </c>
      <c r="K881" s="5">
        <f t="shared" ref="K881:R881" si="353">K871</f>
        <v>100</v>
      </c>
      <c r="L881" s="5">
        <f t="shared" si="353"/>
        <v>100</v>
      </c>
      <c r="M881" s="5">
        <f t="shared" si="353"/>
        <v>100</v>
      </c>
      <c r="N881" s="5">
        <f t="shared" si="353"/>
        <v>100</v>
      </c>
      <c r="O881" s="5">
        <f t="shared" si="353"/>
        <v>100</v>
      </c>
      <c r="P881" s="5">
        <f t="shared" si="353"/>
        <v>100</v>
      </c>
      <c r="Q881" s="5">
        <f t="shared" si="353"/>
        <v>100</v>
      </c>
      <c r="R881" s="5">
        <f t="shared" si="353"/>
        <v>100</v>
      </c>
      <c r="U881" s="967"/>
      <c r="V881" s="967"/>
      <c r="W881" s="967"/>
      <c r="X881" s="967"/>
      <c r="Y881" s="967"/>
      <c r="Z881" s="967"/>
      <c r="AA881" s="967"/>
      <c r="AB881" s="967"/>
      <c r="AC881" s="967"/>
      <c r="AD881" s="967"/>
      <c r="AE881" s="696"/>
      <c r="AF881" s="691"/>
      <c r="AG881" s="688"/>
      <c r="AH881" s="688"/>
      <c r="AI881" s="688"/>
      <c r="AJ881" s="688"/>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row>
    <row r="882" spans="1:58" s="136" customFormat="1" ht="13.15" hidden="1" customHeight="1" outlineLevel="2" x14ac:dyDescent="0.25">
      <c r="A882" s="134"/>
      <c r="B882" s="126"/>
      <c r="C882" s="701"/>
      <c r="D882" s="701"/>
      <c r="E882" s="701"/>
      <c r="F882" s="709"/>
      <c r="G882" s="967"/>
      <c r="H882" s="967"/>
      <c r="I882" s="968"/>
      <c r="J882" s="968" t="s">
        <v>147</v>
      </c>
      <c r="K882" s="5">
        <f t="shared" ref="K882:R882" si="354">K872</f>
        <v>100</v>
      </c>
      <c r="L882" s="5">
        <f t="shared" si="354"/>
        <v>100</v>
      </c>
      <c r="M882" s="5">
        <f t="shared" si="354"/>
        <v>100</v>
      </c>
      <c r="N882" s="5">
        <f t="shared" si="354"/>
        <v>100</v>
      </c>
      <c r="O882" s="5">
        <f t="shared" si="354"/>
        <v>100</v>
      </c>
      <c r="P882" s="5">
        <f t="shared" si="354"/>
        <v>100</v>
      </c>
      <c r="Q882" s="5">
        <f t="shared" si="354"/>
        <v>100</v>
      </c>
      <c r="R882" s="5">
        <f t="shared" si="354"/>
        <v>100</v>
      </c>
      <c r="U882" s="967"/>
      <c r="V882" s="967"/>
      <c r="W882" s="967"/>
      <c r="X882" s="967"/>
      <c r="Y882" s="967"/>
      <c r="Z882" s="967"/>
      <c r="AA882" s="967"/>
      <c r="AB882" s="967"/>
      <c r="AC882" s="967"/>
      <c r="AD882" s="967"/>
      <c r="AE882" s="696"/>
      <c r="AF882" s="691"/>
      <c r="AG882" s="688"/>
      <c r="AH882" s="688"/>
      <c r="AI882" s="688"/>
      <c r="AJ882" s="688"/>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row>
    <row r="883" spans="1:58" s="136" customFormat="1" ht="13.15" hidden="1" customHeight="1" outlineLevel="2" x14ac:dyDescent="0.25">
      <c r="A883" s="134"/>
      <c r="B883" s="126"/>
      <c r="C883" s="701"/>
      <c r="D883" s="701"/>
      <c r="E883" s="701"/>
      <c r="F883" s="709"/>
      <c r="G883" s="967"/>
      <c r="H883" s="967"/>
      <c r="I883" s="968"/>
      <c r="J883" s="968" t="s">
        <v>148</v>
      </c>
      <c r="K883" s="5">
        <f t="shared" ref="K883:R883" si="355">K873</f>
        <v>500</v>
      </c>
      <c r="L883" s="5">
        <f t="shared" si="355"/>
        <v>800</v>
      </c>
      <c r="M883" s="5">
        <f t="shared" si="355"/>
        <v>800</v>
      </c>
      <c r="N883" s="5">
        <f t="shared" si="355"/>
        <v>800</v>
      </c>
      <c r="O883" s="5">
        <f t="shared" si="355"/>
        <v>800</v>
      </c>
      <c r="P883" s="5">
        <f t="shared" si="355"/>
        <v>800</v>
      </c>
      <c r="Q883" s="5">
        <f t="shared" si="355"/>
        <v>800</v>
      </c>
      <c r="R883" s="5">
        <f t="shared" si="355"/>
        <v>800</v>
      </c>
      <c r="U883" s="967"/>
      <c r="V883" s="967"/>
      <c r="W883" s="967"/>
      <c r="X883" s="967"/>
      <c r="Y883" s="967"/>
      <c r="Z883" s="967"/>
      <c r="AA883" s="967"/>
      <c r="AB883" s="967"/>
      <c r="AC883" s="967"/>
      <c r="AD883" s="967"/>
      <c r="AE883" s="696"/>
      <c r="AF883" s="691"/>
      <c r="AG883" s="688"/>
      <c r="AH883" s="688"/>
      <c r="AI883" s="688"/>
      <c r="AJ883" s="688"/>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row>
    <row r="884" spans="1:58" s="136" customFormat="1" ht="13.15" hidden="1" customHeight="1" outlineLevel="2" x14ac:dyDescent="0.25">
      <c r="A884" s="134"/>
      <c r="B884" s="126"/>
      <c r="C884" s="701"/>
      <c r="D884" s="701"/>
      <c r="E884" s="701"/>
      <c r="F884" s="709"/>
      <c r="G884" s="967"/>
      <c r="H884" s="967"/>
      <c r="I884" s="968"/>
      <c r="J884" s="968" t="s">
        <v>149</v>
      </c>
      <c r="K884" s="5">
        <f t="shared" ref="K884:R884" si="356">K874</f>
        <v>500</v>
      </c>
      <c r="L884" s="5">
        <f t="shared" si="356"/>
        <v>800</v>
      </c>
      <c r="M884" s="5">
        <f t="shared" si="356"/>
        <v>800</v>
      </c>
      <c r="N884" s="5">
        <f t="shared" si="356"/>
        <v>800</v>
      </c>
      <c r="O884" s="5">
        <f t="shared" si="356"/>
        <v>800</v>
      </c>
      <c r="P884" s="5">
        <f t="shared" si="356"/>
        <v>800</v>
      </c>
      <c r="Q884" s="5">
        <f t="shared" si="356"/>
        <v>800</v>
      </c>
      <c r="R884" s="5">
        <f t="shared" si="356"/>
        <v>800</v>
      </c>
      <c r="U884" s="967"/>
      <c r="V884" s="967"/>
      <c r="W884" s="967"/>
      <c r="X884" s="967"/>
      <c r="Y884" s="967"/>
      <c r="Z884" s="967"/>
      <c r="AA884" s="967"/>
      <c r="AB884" s="967"/>
      <c r="AC884" s="967"/>
      <c r="AD884" s="967"/>
      <c r="AE884" s="696"/>
      <c r="AF884" s="691"/>
      <c r="AG884" s="688"/>
      <c r="AH884" s="688"/>
      <c r="AI884" s="688"/>
      <c r="AJ884" s="688"/>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row>
    <row r="885" spans="1:58" s="136" customFormat="1" ht="13.15" hidden="1" customHeight="1" outlineLevel="2" x14ac:dyDescent="0.25">
      <c r="A885" s="134"/>
      <c r="B885" s="126"/>
      <c r="C885" s="701"/>
      <c r="D885" s="701"/>
      <c r="E885" s="701"/>
      <c r="F885" s="709"/>
      <c r="G885" s="967"/>
      <c r="H885" s="967"/>
      <c r="I885" s="968"/>
      <c r="J885" s="968" t="s">
        <v>150</v>
      </c>
      <c r="K885" s="5">
        <f t="shared" ref="K885:R885" si="357">K875</f>
        <v>500</v>
      </c>
      <c r="L885" s="5">
        <f t="shared" si="357"/>
        <v>800</v>
      </c>
      <c r="M885" s="5">
        <f t="shared" si="357"/>
        <v>800</v>
      </c>
      <c r="N885" s="5">
        <f t="shared" si="357"/>
        <v>800</v>
      </c>
      <c r="O885" s="5">
        <f t="shared" si="357"/>
        <v>800</v>
      </c>
      <c r="P885" s="5">
        <f t="shared" si="357"/>
        <v>800</v>
      </c>
      <c r="Q885" s="5">
        <f t="shared" si="357"/>
        <v>800</v>
      </c>
      <c r="R885" s="5">
        <f t="shared" si="357"/>
        <v>800</v>
      </c>
      <c r="U885" s="967"/>
      <c r="V885" s="967"/>
      <c r="W885" s="967"/>
      <c r="X885" s="967"/>
      <c r="Y885" s="967"/>
      <c r="Z885" s="967"/>
      <c r="AA885" s="967"/>
      <c r="AB885" s="967"/>
      <c r="AC885" s="967"/>
      <c r="AD885" s="967"/>
      <c r="AE885" s="696"/>
      <c r="AF885" s="691"/>
      <c r="AG885" s="688"/>
      <c r="AH885" s="688"/>
      <c r="AI885" s="688"/>
      <c r="AJ885" s="688"/>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row>
    <row r="886" spans="1:58" s="136" customFormat="1" ht="13.15" hidden="1" customHeight="1" outlineLevel="2" x14ac:dyDescent="0.25">
      <c r="A886" s="134"/>
      <c r="B886" s="126"/>
      <c r="C886" s="701"/>
      <c r="D886" s="701"/>
      <c r="E886" s="701"/>
      <c r="F886" s="709"/>
      <c r="G886" s="967"/>
      <c r="H886" s="967"/>
      <c r="I886" s="968"/>
      <c r="J886" s="968" t="s">
        <v>151</v>
      </c>
      <c r="K886" s="5">
        <f t="shared" ref="K886:R886" si="358">K876</f>
        <v>500</v>
      </c>
      <c r="L886" s="5">
        <f t="shared" si="358"/>
        <v>800</v>
      </c>
      <c r="M886" s="5">
        <f t="shared" si="358"/>
        <v>800</v>
      </c>
      <c r="N886" s="5">
        <f t="shared" si="358"/>
        <v>800</v>
      </c>
      <c r="O886" s="5">
        <f t="shared" si="358"/>
        <v>800</v>
      </c>
      <c r="P886" s="5">
        <f t="shared" si="358"/>
        <v>800</v>
      </c>
      <c r="Q886" s="5">
        <f t="shared" si="358"/>
        <v>800</v>
      </c>
      <c r="R886" s="5">
        <f t="shared" si="358"/>
        <v>800</v>
      </c>
      <c r="U886" s="967"/>
      <c r="V886" s="967"/>
      <c r="W886" s="967"/>
      <c r="X886" s="967"/>
      <c r="Y886" s="967"/>
      <c r="Z886" s="967"/>
      <c r="AA886" s="967"/>
      <c r="AB886" s="967"/>
      <c r="AC886" s="967"/>
      <c r="AD886" s="967"/>
      <c r="AE886" s="696"/>
      <c r="AF886" s="691"/>
      <c r="AG886" s="688"/>
      <c r="AH886" s="688"/>
      <c r="AI886" s="688"/>
      <c r="AJ886" s="688"/>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row>
    <row r="887" spans="1:58" s="136" customFormat="1" ht="13.15" hidden="1" customHeight="1" outlineLevel="2" x14ac:dyDescent="0.25">
      <c r="A887" s="134"/>
      <c r="B887" s="126"/>
      <c r="C887" s="701"/>
      <c r="D887" s="701"/>
      <c r="E887" s="701"/>
      <c r="F887" s="709"/>
      <c r="G887" s="967"/>
      <c r="H887" s="967"/>
      <c r="I887" s="968"/>
      <c r="J887" s="968" t="s">
        <v>152</v>
      </c>
      <c r="K887" s="5">
        <f t="shared" ref="K887:R887" si="359">K877</f>
        <v>500</v>
      </c>
      <c r="L887" s="5">
        <f t="shared" si="359"/>
        <v>800</v>
      </c>
      <c r="M887" s="5">
        <f t="shared" si="359"/>
        <v>800</v>
      </c>
      <c r="N887" s="5">
        <f t="shared" si="359"/>
        <v>800</v>
      </c>
      <c r="O887" s="5">
        <f t="shared" si="359"/>
        <v>800</v>
      </c>
      <c r="P887" s="5">
        <f t="shared" si="359"/>
        <v>800</v>
      </c>
      <c r="Q887" s="5">
        <f t="shared" si="359"/>
        <v>800</v>
      </c>
      <c r="R887" s="5">
        <f t="shared" si="359"/>
        <v>800</v>
      </c>
      <c r="U887" s="967"/>
      <c r="V887" s="967"/>
      <c r="W887" s="967"/>
      <c r="X887" s="967"/>
      <c r="Y887" s="967"/>
      <c r="Z887" s="967"/>
      <c r="AA887" s="967"/>
      <c r="AB887" s="967"/>
      <c r="AC887" s="967"/>
      <c r="AD887" s="967"/>
      <c r="AE887" s="696"/>
      <c r="AF887" s="691"/>
      <c r="AG887" s="688"/>
      <c r="AH887" s="688"/>
      <c r="AI887" s="688"/>
      <c r="AJ887" s="688"/>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row>
    <row r="888" spans="1:58" s="136" customFormat="1" ht="13.15" hidden="1" customHeight="1" outlineLevel="2" x14ac:dyDescent="0.25">
      <c r="A888" s="134"/>
      <c r="B888" s="126"/>
      <c r="C888" s="701"/>
      <c r="D888" s="701"/>
      <c r="E888" s="701"/>
      <c r="F888" s="709"/>
      <c r="G888" s="967"/>
      <c r="H888" s="967"/>
      <c r="I888" s="968"/>
      <c r="J888" s="968" t="s">
        <v>153</v>
      </c>
      <c r="K888" s="5">
        <f t="shared" ref="K888:R888" si="360">K878</f>
        <v>500</v>
      </c>
      <c r="L888" s="5">
        <f t="shared" si="360"/>
        <v>800</v>
      </c>
      <c r="M888" s="5">
        <f t="shared" si="360"/>
        <v>800</v>
      </c>
      <c r="N888" s="5">
        <f t="shared" si="360"/>
        <v>800</v>
      </c>
      <c r="O888" s="5">
        <f t="shared" si="360"/>
        <v>800</v>
      </c>
      <c r="P888" s="5">
        <f t="shared" si="360"/>
        <v>800</v>
      </c>
      <c r="Q888" s="5">
        <f t="shared" si="360"/>
        <v>800</v>
      </c>
      <c r="R888" s="5">
        <f t="shared" si="360"/>
        <v>800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58" s="136" customFormat="1" ht="13.15" hidden="1" customHeight="1" outlineLevel="2" x14ac:dyDescent="0.25">
      <c r="A889" s="134"/>
      <c r="B889" s="126"/>
      <c r="C889" s="701"/>
      <c r="D889" s="701"/>
      <c r="E889" s="701"/>
      <c r="F889" s="709"/>
      <c r="G889" s="967"/>
      <c r="H889" s="967"/>
      <c r="I889" s="968" t="s">
        <v>824</v>
      </c>
      <c r="J889" s="968" t="s">
        <v>407</v>
      </c>
      <c r="K889" s="5">
        <f t="shared" ref="K889:R889" si="361">K879</f>
        <v>100</v>
      </c>
      <c r="L889" s="5">
        <f t="shared" si="361"/>
        <v>100</v>
      </c>
      <c r="M889" s="5">
        <f t="shared" si="361"/>
        <v>100</v>
      </c>
      <c r="N889" s="5">
        <f t="shared" si="361"/>
        <v>100</v>
      </c>
      <c r="O889" s="5">
        <f t="shared" si="361"/>
        <v>100</v>
      </c>
      <c r="P889" s="5">
        <f t="shared" si="361"/>
        <v>100</v>
      </c>
      <c r="Q889" s="5">
        <f t="shared" si="361"/>
        <v>100</v>
      </c>
      <c r="R889" s="5">
        <f t="shared" si="361"/>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58" s="136" customFormat="1" ht="13.15" hidden="1" customHeight="1" outlineLevel="2" x14ac:dyDescent="0.25">
      <c r="A890" s="134"/>
      <c r="B890" s="126"/>
      <c r="C890" s="701"/>
      <c r="D890" s="701"/>
      <c r="E890" s="701"/>
      <c r="F890" s="709"/>
      <c r="G890" s="967"/>
      <c r="H890" s="967"/>
      <c r="I890" s="968"/>
      <c r="J890" s="968" t="s">
        <v>145</v>
      </c>
      <c r="K890" s="5">
        <f t="shared" ref="K890:R890" si="362">K880</f>
        <v>100</v>
      </c>
      <c r="L890" s="5">
        <f t="shared" si="362"/>
        <v>100</v>
      </c>
      <c r="M890" s="5">
        <f t="shared" si="362"/>
        <v>100</v>
      </c>
      <c r="N890" s="5">
        <f t="shared" si="362"/>
        <v>100</v>
      </c>
      <c r="O890" s="5">
        <f t="shared" si="362"/>
        <v>100</v>
      </c>
      <c r="P890" s="5">
        <f t="shared" si="362"/>
        <v>100</v>
      </c>
      <c r="Q890" s="5">
        <f t="shared" si="362"/>
        <v>100</v>
      </c>
      <c r="R890" s="5">
        <f t="shared" si="362"/>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58" s="136" customFormat="1" ht="13.15" hidden="1" customHeight="1" outlineLevel="2" x14ac:dyDescent="0.25">
      <c r="A891" s="134"/>
      <c r="B891" s="126"/>
      <c r="C891" s="701"/>
      <c r="D891" s="701"/>
      <c r="E891" s="701"/>
      <c r="F891" s="709"/>
      <c r="G891" s="967"/>
      <c r="H891" s="967"/>
      <c r="I891" s="968"/>
      <c r="J891" s="968" t="s">
        <v>146</v>
      </c>
      <c r="K891" s="5">
        <f t="shared" ref="K891:R891" si="363">K881</f>
        <v>100</v>
      </c>
      <c r="L891" s="5">
        <f t="shared" si="363"/>
        <v>100</v>
      </c>
      <c r="M891" s="5">
        <f t="shared" si="363"/>
        <v>100</v>
      </c>
      <c r="N891" s="5">
        <f t="shared" si="363"/>
        <v>100</v>
      </c>
      <c r="O891" s="5">
        <f t="shared" si="363"/>
        <v>100</v>
      </c>
      <c r="P891" s="5">
        <f t="shared" si="363"/>
        <v>100</v>
      </c>
      <c r="Q891" s="5">
        <f t="shared" si="363"/>
        <v>100</v>
      </c>
      <c r="R891" s="5">
        <f t="shared" si="363"/>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58" s="136" customFormat="1" ht="13.15" hidden="1" customHeight="1" outlineLevel="2" x14ac:dyDescent="0.25">
      <c r="A892" s="134"/>
      <c r="B892" s="126"/>
      <c r="C892" s="701"/>
      <c r="D892" s="701"/>
      <c r="E892" s="701"/>
      <c r="F892" s="709"/>
      <c r="G892" s="967"/>
      <c r="H892" s="967"/>
      <c r="I892" s="968"/>
      <c r="J892" s="968" t="s">
        <v>147</v>
      </c>
      <c r="K892" s="5">
        <f t="shared" ref="K892:R892" si="364">K882</f>
        <v>100</v>
      </c>
      <c r="L892" s="5">
        <f t="shared" si="364"/>
        <v>100</v>
      </c>
      <c r="M892" s="5">
        <f t="shared" si="364"/>
        <v>100</v>
      </c>
      <c r="N892" s="5">
        <f t="shared" si="364"/>
        <v>100</v>
      </c>
      <c r="O892" s="5">
        <f t="shared" si="364"/>
        <v>100</v>
      </c>
      <c r="P892" s="5">
        <f t="shared" si="364"/>
        <v>100</v>
      </c>
      <c r="Q892" s="5">
        <f t="shared" si="364"/>
        <v>100</v>
      </c>
      <c r="R892" s="5">
        <f t="shared" si="364"/>
        <v>100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58" s="136" customFormat="1" ht="13.15" hidden="1" customHeight="1" outlineLevel="2" x14ac:dyDescent="0.25">
      <c r="A893" s="134"/>
      <c r="B893" s="126"/>
      <c r="C893" s="701"/>
      <c r="D893" s="701"/>
      <c r="E893" s="701"/>
      <c r="F893" s="709"/>
      <c r="G893" s="967"/>
      <c r="H893" s="967"/>
      <c r="I893" s="968"/>
      <c r="J893" s="968" t="s">
        <v>148</v>
      </c>
      <c r="K893" s="5">
        <f t="shared" ref="K893:R893" si="365">K883</f>
        <v>500</v>
      </c>
      <c r="L893" s="5">
        <f t="shared" si="365"/>
        <v>800</v>
      </c>
      <c r="M893" s="5">
        <f t="shared" si="365"/>
        <v>800</v>
      </c>
      <c r="N893" s="5">
        <f t="shared" si="365"/>
        <v>800</v>
      </c>
      <c r="O893" s="5">
        <f t="shared" si="365"/>
        <v>800</v>
      </c>
      <c r="P893" s="5">
        <f t="shared" si="365"/>
        <v>800</v>
      </c>
      <c r="Q893" s="5">
        <f t="shared" si="365"/>
        <v>800</v>
      </c>
      <c r="R893" s="5">
        <f t="shared" si="365"/>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58" s="136" customFormat="1" ht="13.15" hidden="1" customHeight="1" outlineLevel="2" x14ac:dyDescent="0.25">
      <c r="A894" s="134"/>
      <c r="B894" s="126"/>
      <c r="C894" s="701"/>
      <c r="D894" s="701"/>
      <c r="E894" s="701"/>
      <c r="F894" s="709"/>
      <c r="G894" s="967"/>
      <c r="H894" s="967"/>
      <c r="I894" s="968"/>
      <c r="J894" s="968" t="s">
        <v>149</v>
      </c>
      <c r="K894" s="5">
        <f t="shared" ref="K894:R894" si="366">K884</f>
        <v>500</v>
      </c>
      <c r="L894" s="5">
        <f t="shared" si="366"/>
        <v>800</v>
      </c>
      <c r="M894" s="5">
        <f t="shared" si="366"/>
        <v>800</v>
      </c>
      <c r="N894" s="5">
        <f t="shared" si="366"/>
        <v>800</v>
      </c>
      <c r="O894" s="5">
        <f t="shared" si="366"/>
        <v>800</v>
      </c>
      <c r="P894" s="5">
        <f t="shared" si="366"/>
        <v>800</v>
      </c>
      <c r="Q894" s="5">
        <f t="shared" si="366"/>
        <v>800</v>
      </c>
      <c r="R894" s="5">
        <f t="shared" si="366"/>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58" s="136" customFormat="1" ht="13.15" hidden="1" customHeight="1" outlineLevel="2" x14ac:dyDescent="0.25">
      <c r="A895" s="134"/>
      <c r="B895" s="126"/>
      <c r="C895" s="701"/>
      <c r="D895" s="701"/>
      <c r="E895" s="701"/>
      <c r="F895" s="709"/>
      <c r="G895" s="967"/>
      <c r="H895" s="967"/>
      <c r="I895" s="968"/>
      <c r="J895" s="968" t="s">
        <v>150</v>
      </c>
      <c r="K895" s="5">
        <f t="shared" ref="K895:R895" si="367">K885</f>
        <v>500</v>
      </c>
      <c r="L895" s="5">
        <f t="shared" si="367"/>
        <v>800</v>
      </c>
      <c r="M895" s="5">
        <f t="shared" si="367"/>
        <v>800</v>
      </c>
      <c r="N895" s="5">
        <f t="shared" si="367"/>
        <v>800</v>
      </c>
      <c r="O895" s="5">
        <f t="shared" si="367"/>
        <v>800</v>
      </c>
      <c r="P895" s="5">
        <f t="shared" si="367"/>
        <v>800</v>
      </c>
      <c r="Q895" s="5">
        <f t="shared" si="367"/>
        <v>800</v>
      </c>
      <c r="R895" s="5">
        <f t="shared" si="367"/>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58" s="136" customFormat="1" ht="13.15" hidden="1" customHeight="1" outlineLevel="2" x14ac:dyDescent="0.25">
      <c r="A896" s="134"/>
      <c r="B896" s="126"/>
      <c r="C896" s="701"/>
      <c r="D896" s="701"/>
      <c r="E896" s="701"/>
      <c r="F896" s="709"/>
      <c r="G896" s="967"/>
      <c r="H896" s="967"/>
      <c r="I896" s="968"/>
      <c r="J896" s="968" t="s">
        <v>151</v>
      </c>
      <c r="K896" s="5">
        <f t="shared" ref="K896:R896" si="368">K886</f>
        <v>500</v>
      </c>
      <c r="L896" s="5">
        <f t="shared" si="368"/>
        <v>800</v>
      </c>
      <c r="M896" s="5">
        <f t="shared" si="368"/>
        <v>800</v>
      </c>
      <c r="N896" s="5">
        <f t="shared" si="368"/>
        <v>800</v>
      </c>
      <c r="O896" s="5">
        <f t="shared" si="368"/>
        <v>800</v>
      </c>
      <c r="P896" s="5">
        <f t="shared" si="368"/>
        <v>800</v>
      </c>
      <c r="Q896" s="5">
        <f t="shared" si="368"/>
        <v>800</v>
      </c>
      <c r="R896" s="5">
        <f t="shared" si="368"/>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152</v>
      </c>
      <c r="K897" s="5">
        <f t="shared" ref="K897:R897" si="369">K887</f>
        <v>500</v>
      </c>
      <c r="L897" s="5">
        <f t="shared" si="369"/>
        <v>800</v>
      </c>
      <c r="M897" s="5">
        <f t="shared" si="369"/>
        <v>800</v>
      </c>
      <c r="N897" s="5">
        <f t="shared" si="369"/>
        <v>800</v>
      </c>
      <c r="O897" s="5">
        <f t="shared" si="369"/>
        <v>800</v>
      </c>
      <c r="P897" s="5">
        <f t="shared" si="369"/>
        <v>800</v>
      </c>
      <c r="Q897" s="5">
        <f t="shared" si="369"/>
        <v>800</v>
      </c>
      <c r="R897" s="5">
        <f t="shared" si="369"/>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c r="J898" s="968" t="s">
        <v>153</v>
      </c>
      <c r="K898" s="5">
        <f t="shared" ref="K898:R898" si="370">K888</f>
        <v>500</v>
      </c>
      <c r="L898" s="5">
        <f t="shared" si="370"/>
        <v>800</v>
      </c>
      <c r="M898" s="5">
        <f t="shared" si="370"/>
        <v>800</v>
      </c>
      <c r="N898" s="5">
        <f t="shared" si="370"/>
        <v>800</v>
      </c>
      <c r="O898" s="5">
        <f t="shared" si="370"/>
        <v>800</v>
      </c>
      <c r="P898" s="5">
        <f t="shared" si="370"/>
        <v>800</v>
      </c>
      <c r="Q898" s="5">
        <f t="shared" si="370"/>
        <v>800</v>
      </c>
      <c r="R898" s="5">
        <f t="shared" si="370"/>
        <v>800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t="s">
        <v>825</v>
      </c>
      <c r="J899" s="968" t="s">
        <v>407</v>
      </c>
      <c r="K899" s="5">
        <f t="shared" ref="K899:R899" si="371">K889</f>
        <v>100</v>
      </c>
      <c r="L899" s="5">
        <f t="shared" si="371"/>
        <v>100</v>
      </c>
      <c r="M899" s="5">
        <f t="shared" si="371"/>
        <v>100</v>
      </c>
      <c r="N899" s="5">
        <f t="shared" si="371"/>
        <v>100</v>
      </c>
      <c r="O899" s="5">
        <f t="shared" si="371"/>
        <v>100</v>
      </c>
      <c r="P899" s="5">
        <f t="shared" si="371"/>
        <v>100</v>
      </c>
      <c r="Q899" s="5">
        <f t="shared" si="371"/>
        <v>100</v>
      </c>
      <c r="R899" s="5">
        <f t="shared" si="37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145</v>
      </c>
      <c r="K900" s="5">
        <f t="shared" ref="K900:R900" si="372">K890</f>
        <v>100</v>
      </c>
      <c r="L900" s="5">
        <f t="shared" si="372"/>
        <v>100</v>
      </c>
      <c r="M900" s="5">
        <f t="shared" si="372"/>
        <v>100</v>
      </c>
      <c r="N900" s="5">
        <f t="shared" si="372"/>
        <v>100</v>
      </c>
      <c r="O900" s="5">
        <f t="shared" si="372"/>
        <v>100</v>
      </c>
      <c r="P900" s="5">
        <f t="shared" si="372"/>
        <v>100</v>
      </c>
      <c r="Q900" s="5">
        <f t="shared" si="372"/>
        <v>100</v>
      </c>
      <c r="R900" s="5">
        <f t="shared" si="37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146</v>
      </c>
      <c r="K901" s="5">
        <f t="shared" ref="K901:R901" si="373">K891</f>
        <v>100</v>
      </c>
      <c r="L901" s="5">
        <f t="shared" si="373"/>
        <v>100</v>
      </c>
      <c r="M901" s="5">
        <f t="shared" si="373"/>
        <v>100</v>
      </c>
      <c r="N901" s="5">
        <f t="shared" si="373"/>
        <v>100</v>
      </c>
      <c r="O901" s="5">
        <f t="shared" si="373"/>
        <v>100</v>
      </c>
      <c r="P901" s="5">
        <f t="shared" si="373"/>
        <v>100</v>
      </c>
      <c r="Q901" s="5">
        <f t="shared" si="373"/>
        <v>100</v>
      </c>
      <c r="R901" s="5">
        <f t="shared" si="37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147</v>
      </c>
      <c r="K902" s="5">
        <f t="shared" ref="K902:R902" si="374">K892</f>
        <v>100</v>
      </c>
      <c r="L902" s="5">
        <f t="shared" si="374"/>
        <v>100</v>
      </c>
      <c r="M902" s="5">
        <f t="shared" si="374"/>
        <v>100</v>
      </c>
      <c r="N902" s="5">
        <f t="shared" si="374"/>
        <v>100</v>
      </c>
      <c r="O902" s="5">
        <f t="shared" si="374"/>
        <v>100</v>
      </c>
      <c r="P902" s="5">
        <f t="shared" si="374"/>
        <v>100</v>
      </c>
      <c r="Q902" s="5">
        <f t="shared" si="374"/>
        <v>100</v>
      </c>
      <c r="R902" s="5">
        <f t="shared" si="374"/>
        <v>100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148</v>
      </c>
      <c r="K903" s="5">
        <f t="shared" ref="K903:R903" si="375">K893</f>
        <v>500</v>
      </c>
      <c r="L903" s="5">
        <f t="shared" si="375"/>
        <v>800</v>
      </c>
      <c r="M903" s="5">
        <f t="shared" si="375"/>
        <v>800</v>
      </c>
      <c r="N903" s="5">
        <f t="shared" si="375"/>
        <v>800</v>
      </c>
      <c r="O903" s="5">
        <f t="shared" si="375"/>
        <v>800</v>
      </c>
      <c r="P903" s="5">
        <f t="shared" si="375"/>
        <v>800</v>
      </c>
      <c r="Q903" s="5">
        <f t="shared" si="375"/>
        <v>800</v>
      </c>
      <c r="R903" s="5">
        <f t="shared" si="37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149</v>
      </c>
      <c r="K904" s="5">
        <f t="shared" ref="K904:R904" si="376">K894</f>
        <v>500</v>
      </c>
      <c r="L904" s="5">
        <f t="shared" si="376"/>
        <v>800</v>
      </c>
      <c r="M904" s="5">
        <f t="shared" si="376"/>
        <v>800</v>
      </c>
      <c r="N904" s="5">
        <f t="shared" si="376"/>
        <v>800</v>
      </c>
      <c r="O904" s="5">
        <f t="shared" si="376"/>
        <v>800</v>
      </c>
      <c r="P904" s="5">
        <f t="shared" si="376"/>
        <v>800</v>
      </c>
      <c r="Q904" s="5">
        <f t="shared" si="376"/>
        <v>800</v>
      </c>
      <c r="R904" s="5">
        <f t="shared" si="37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150</v>
      </c>
      <c r="K905" s="5">
        <f t="shared" ref="K905:R905" si="377">K895</f>
        <v>500</v>
      </c>
      <c r="L905" s="5">
        <f t="shared" si="377"/>
        <v>800</v>
      </c>
      <c r="M905" s="5">
        <f t="shared" si="377"/>
        <v>800</v>
      </c>
      <c r="N905" s="5">
        <f t="shared" si="377"/>
        <v>800</v>
      </c>
      <c r="O905" s="5">
        <f t="shared" si="377"/>
        <v>800</v>
      </c>
      <c r="P905" s="5">
        <f t="shared" si="377"/>
        <v>800</v>
      </c>
      <c r="Q905" s="5">
        <f t="shared" si="377"/>
        <v>800</v>
      </c>
      <c r="R905" s="5">
        <f t="shared" si="37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151</v>
      </c>
      <c r="K906" s="5">
        <f t="shared" ref="K906:R906" si="378">K896</f>
        <v>500</v>
      </c>
      <c r="L906" s="5">
        <f t="shared" si="378"/>
        <v>800</v>
      </c>
      <c r="M906" s="5">
        <f t="shared" si="378"/>
        <v>800</v>
      </c>
      <c r="N906" s="5">
        <f t="shared" si="378"/>
        <v>800</v>
      </c>
      <c r="O906" s="5">
        <f t="shared" si="378"/>
        <v>800</v>
      </c>
      <c r="P906" s="5">
        <f t="shared" si="378"/>
        <v>800</v>
      </c>
      <c r="Q906" s="5">
        <f t="shared" si="378"/>
        <v>800</v>
      </c>
      <c r="R906" s="5">
        <f t="shared" si="37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152</v>
      </c>
      <c r="K907" s="5">
        <f t="shared" ref="K907:R907" si="379">K897</f>
        <v>500</v>
      </c>
      <c r="L907" s="5">
        <f t="shared" si="379"/>
        <v>800</v>
      </c>
      <c r="M907" s="5">
        <f t="shared" si="379"/>
        <v>800</v>
      </c>
      <c r="N907" s="5">
        <f t="shared" si="379"/>
        <v>800</v>
      </c>
      <c r="O907" s="5">
        <f t="shared" si="379"/>
        <v>800</v>
      </c>
      <c r="P907" s="5">
        <f t="shared" si="379"/>
        <v>800</v>
      </c>
      <c r="Q907" s="5">
        <f t="shared" si="379"/>
        <v>800</v>
      </c>
      <c r="R907" s="5">
        <f t="shared" si="37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c r="J908" s="968" t="s">
        <v>153</v>
      </c>
      <c r="K908" s="5">
        <f t="shared" ref="K908:R908" si="380">K898</f>
        <v>500</v>
      </c>
      <c r="L908" s="5">
        <f t="shared" si="380"/>
        <v>800</v>
      </c>
      <c r="M908" s="5">
        <f t="shared" si="380"/>
        <v>800</v>
      </c>
      <c r="N908" s="5">
        <f t="shared" si="380"/>
        <v>800</v>
      </c>
      <c r="O908" s="5">
        <f t="shared" si="380"/>
        <v>800</v>
      </c>
      <c r="P908" s="5">
        <f t="shared" si="380"/>
        <v>800</v>
      </c>
      <c r="Q908" s="5">
        <f t="shared" si="380"/>
        <v>800</v>
      </c>
      <c r="R908" s="5">
        <f t="shared" si="380"/>
        <v>800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t="s">
        <v>826</v>
      </c>
      <c r="J909" s="968" t="s">
        <v>407</v>
      </c>
      <c r="K909" s="5">
        <f t="shared" ref="K909:R909" si="381">K899</f>
        <v>100</v>
      </c>
      <c r="L909" s="5">
        <f t="shared" si="381"/>
        <v>100</v>
      </c>
      <c r="M909" s="5">
        <f t="shared" si="381"/>
        <v>100</v>
      </c>
      <c r="N909" s="5">
        <f t="shared" si="381"/>
        <v>100</v>
      </c>
      <c r="O909" s="5">
        <f t="shared" si="381"/>
        <v>100</v>
      </c>
      <c r="P909" s="5">
        <f t="shared" si="381"/>
        <v>100</v>
      </c>
      <c r="Q909" s="5">
        <f t="shared" si="381"/>
        <v>100</v>
      </c>
      <c r="R909" s="5">
        <f t="shared" si="38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145</v>
      </c>
      <c r="K910" s="5">
        <f t="shared" ref="K910:R910" si="382">K900</f>
        <v>100</v>
      </c>
      <c r="L910" s="5">
        <f t="shared" si="382"/>
        <v>100</v>
      </c>
      <c r="M910" s="5">
        <f t="shared" si="382"/>
        <v>100</v>
      </c>
      <c r="N910" s="5">
        <f t="shared" si="382"/>
        <v>100</v>
      </c>
      <c r="O910" s="5">
        <f t="shared" si="382"/>
        <v>100</v>
      </c>
      <c r="P910" s="5">
        <f t="shared" si="382"/>
        <v>100</v>
      </c>
      <c r="Q910" s="5">
        <f t="shared" si="382"/>
        <v>100</v>
      </c>
      <c r="R910" s="5">
        <f t="shared" si="38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146</v>
      </c>
      <c r="K911" s="5">
        <f t="shared" ref="K911:R911" si="383">K901</f>
        <v>100</v>
      </c>
      <c r="L911" s="5">
        <f t="shared" si="383"/>
        <v>100</v>
      </c>
      <c r="M911" s="5">
        <f t="shared" si="383"/>
        <v>100</v>
      </c>
      <c r="N911" s="5">
        <f t="shared" si="383"/>
        <v>100</v>
      </c>
      <c r="O911" s="5">
        <f t="shared" si="383"/>
        <v>100</v>
      </c>
      <c r="P911" s="5">
        <f t="shared" si="383"/>
        <v>100</v>
      </c>
      <c r="Q911" s="5">
        <f t="shared" si="383"/>
        <v>100</v>
      </c>
      <c r="R911" s="5">
        <f t="shared" si="38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147</v>
      </c>
      <c r="K912" s="5">
        <f t="shared" ref="K912:R912" si="384">K902</f>
        <v>100</v>
      </c>
      <c r="L912" s="5">
        <f t="shared" si="384"/>
        <v>100</v>
      </c>
      <c r="M912" s="5">
        <f t="shared" si="384"/>
        <v>100</v>
      </c>
      <c r="N912" s="5">
        <f t="shared" si="384"/>
        <v>100</v>
      </c>
      <c r="O912" s="5">
        <f t="shared" si="384"/>
        <v>100</v>
      </c>
      <c r="P912" s="5">
        <f t="shared" si="384"/>
        <v>100</v>
      </c>
      <c r="Q912" s="5">
        <f t="shared" si="384"/>
        <v>100</v>
      </c>
      <c r="R912" s="5">
        <f t="shared" si="384"/>
        <v>100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148</v>
      </c>
      <c r="K913" s="5">
        <f t="shared" ref="K913:R913" si="385">K903</f>
        <v>500</v>
      </c>
      <c r="L913" s="5">
        <f t="shared" si="385"/>
        <v>800</v>
      </c>
      <c r="M913" s="5">
        <f t="shared" si="385"/>
        <v>800</v>
      </c>
      <c r="N913" s="5">
        <f t="shared" si="385"/>
        <v>800</v>
      </c>
      <c r="O913" s="5">
        <f t="shared" si="385"/>
        <v>800</v>
      </c>
      <c r="P913" s="5">
        <f t="shared" si="385"/>
        <v>800</v>
      </c>
      <c r="Q913" s="5">
        <f t="shared" si="385"/>
        <v>800</v>
      </c>
      <c r="R913" s="5">
        <f t="shared" si="38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149</v>
      </c>
      <c r="K914" s="5">
        <f t="shared" ref="K914:R914" si="386">K904</f>
        <v>500</v>
      </c>
      <c r="L914" s="5">
        <f t="shared" si="386"/>
        <v>800</v>
      </c>
      <c r="M914" s="5">
        <f t="shared" si="386"/>
        <v>800</v>
      </c>
      <c r="N914" s="5">
        <f t="shared" si="386"/>
        <v>800</v>
      </c>
      <c r="O914" s="5">
        <f t="shared" si="386"/>
        <v>800</v>
      </c>
      <c r="P914" s="5">
        <f t="shared" si="386"/>
        <v>800</v>
      </c>
      <c r="Q914" s="5">
        <f t="shared" si="386"/>
        <v>800</v>
      </c>
      <c r="R914" s="5">
        <f t="shared" si="38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150</v>
      </c>
      <c r="K915" s="5">
        <f t="shared" ref="K915:R915" si="387">K905</f>
        <v>500</v>
      </c>
      <c r="L915" s="5">
        <f t="shared" si="387"/>
        <v>800</v>
      </c>
      <c r="M915" s="5">
        <f t="shared" si="387"/>
        <v>800</v>
      </c>
      <c r="N915" s="5">
        <f t="shared" si="387"/>
        <v>800</v>
      </c>
      <c r="O915" s="5">
        <f t="shared" si="387"/>
        <v>800</v>
      </c>
      <c r="P915" s="5">
        <f t="shared" si="387"/>
        <v>800</v>
      </c>
      <c r="Q915" s="5">
        <f t="shared" si="387"/>
        <v>800</v>
      </c>
      <c r="R915" s="5">
        <f t="shared" si="38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151</v>
      </c>
      <c r="K916" s="5">
        <f t="shared" ref="K916:R916" si="388">K906</f>
        <v>500</v>
      </c>
      <c r="L916" s="5">
        <f t="shared" si="388"/>
        <v>800</v>
      </c>
      <c r="M916" s="5">
        <f t="shared" si="388"/>
        <v>800</v>
      </c>
      <c r="N916" s="5">
        <f t="shared" si="388"/>
        <v>800</v>
      </c>
      <c r="O916" s="5">
        <f t="shared" si="388"/>
        <v>800</v>
      </c>
      <c r="P916" s="5">
        <f t="shared" si="388"/>
        <v>800</v>
      </c>
      <c r="Q916" s="5">
        <f t="shared" si="388"/>
        <v>800</v>
      </c>
      <c r="R916" s="5">
        <f t="shared" si="38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152</v>
      </c>
      <c r="K917" s="5">
        <f t="shared" ref="K917:R917" si="389">K907</f>
        <v>500</v>
      </c>
      <c r="L917" s="5">
        <f t="shared" si="389"/>
        <v>800</v>
      </c>
      <c r="M917" s="5">
        <f t="shared" si="389"/>
        <v>800</v>
      </c>
      <c r="N917" s="5">
        <f t="shared" si="389"/>
        <v>800</v>
      </c>
      <c r="O917" s="5">
        <f t="shared" si="389"/>
        <v>800</v>
      </c>
      <c r="P917" s="5">
        <f t="shared" si="389"/>
        <v>800</v>
      </c>
      <c r="Q917" s="5">
        <f t="shared" si="389"/>
        <v>800</v>
      </c>
      <c r="R917" s="5">
        <f t="shared" si="38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c r="J918" s="968" t="s">
        <v>153</v>
      </c>
      <c r="K918" s="5">
        <f t="shared" ref="K918:R918" si="390">K908</f>
        <v>500</v>
      </c>
      <c r="L918" s="5">
        <f t="shared" si="390"/>
        <v>800</v>
      </c>
      <c r="M918" s="5">
        <f t="shared" si="390"/>
        <v>800</v>
      </c>
      <c r="N918" s="5">
        <f t="shared" si="390"/>
        <v>800</v>
      </c>
      <c r="O918" s="5">
        <f t="shared" si="390"/>
        <v>800</v>
      </c>
      <c r="P918" s="5">
        <f t="shared" si="390"/>
        <v>800</v>
      </c>
      <c r="Q918" s="5">
        <f t="shared" si="390"/>
        <v>800</v>
      </c>
      <c r="R918" s="5">
        <f t="shared" si="390"/>
        <v>800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t="s">
        <v>827</v>
      </c>
      <c r="J919" s="968" t="s">
        <v>407</v>
      </c>
      <c r="K919" s="5">
        <f t="shared" ref="K919:R919" si="391">K909</f>
        <v>100</v>
      </c>
      <c r="L919" s="5">
        <f t="shared" si="391"/>
        <v>100</v>
      </c>
      <c r="M919" s="5">
        <f t="shared" si="391"/>
        <v>100</v>
      </c>
      <c r="N919" s="5">
        <f t="shared" si="391"/>
        <v>100</v>
      </c>
      <c r="O919" s="5">
        <f t="shared" si="391"/>
        <v>100</v>
      </c>
      <c r="P919" s="5">
        <f t="shared" si="391"/>
        <v>100</v>
      </c>
      <c r="Q919" s="5">
        <f t="shared" si="391"/>
        <v>100</v>
      </c>
      <c r="R919" s="5">
        <f t="shared" si="39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145</v>
      </c>
      <c r="K920" s="5">
        <f t="shared" ref="K920:R920" si="392">K910</f>
        <v>100</v>
      </c>
      <c r="L920" s="5">
        <f t="shared" si="392"/>
        <v>100</v>
      </c>
      <c r="M920" s="5">
        <f t="shared" si="392"/>
        <v>100</v>
      </c>
      <c r="N920" s="5">
        <f t="shared" si="392"/>
        <v>100</v>
      </c>
      <c r="O920" s="5">
        <f t="shared" si="392"/>
        <v>100</v>
      </c>
      <c r="P920" s="5">
        <f t="shared" si="392"/>
        <v>100</v>
      </c>
      <c r="Q920" s="5">
        <f t="shared" si="392"/>
        <v>100</v>
      </c>
      <c r="R920" s="5">
        <f t="shared" si="39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146</v>
      </c>
      <c r="K921" s="5">
        <f t="shared" ref="K921:R921" si="393">K911</f>
        <v>100</v>
      </c>
      <c r="L921" s="5">
        <f t="shared" si="393"/>
        <v>100</v>
      </c>
      <c r="M921" s="5">
        <f t="shared" si="393"/>
        <v>100</v>
      </c>
      <c r="N921" s="5">
        <f t="shared" si="393"/>
        <v>100</v>
      </c>
      <c r="O921" s="5">
        <f t="shared" si="393"/>
        <v>100</v>
      </c>
      <c r="P921" s="5">
        <f t="shared" si="393"/>
        <v>100</v>
      </c>
      <c r="Q921" s="5">
        <f t="shared" si="393"/>
        <v>100</v>
      </c>
      <c r="R921" s="5">
        <f t="shared" si="39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147</v>
      </c>
      <c r="K922" s="5">
        <f t="shared" ref="K922:R922" si="394">K912</f>
        <v>100</v>
      </c>
      <c r="L922" s="5">
        <f t="shared" si="394"/>
        <v>100</v>
      </c>
      <c r="M922" s="5">
        <f t="shared" si="394"/>
        <v>100</v>
      </c>
      <c r="N922" s="5">
        <f t="shared" si="394"/>
        <v>100</v>
      </c>
      <c r="O922" s="5">
        <f t="shared" si="394"/>
        <v>100</v>
      </c>
      <c r="P922" s="5">
        <f t="shared" si="394"/>
        <v>100</v>
      </c>
      <c r="Q922" s="5">
        <f t="shared" si="394"/>
        <v>100</v>
      </c>
      <c r="R922" s="5">
        <f t="shared" si="394"/>
        <v>100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148</v>
      </c>
      <c r="K923" s="5">
        <f t="shared" ref="K923:R923" si="395">K913</f>
        <v>500</v>
      </c>
      <c r="L923" s="5">
        <f t="shared" si="395"/>
        <v>800</v>
      </c>
      <c r="M923" s="5">
        <f t="shared" si="395"/>
        <v>800</v>
      </c>
      <c r="N923" s="5">
        <f t="shared" si="395"/>
        <v>800</v>
      </c>
      <c r="O923" s="5">
        <f t="shared" si="395"/>
        <v>800</v>
      </c>
      <c r="P923" s="5">
        <f t="shared" si="395"/>
        <v>800</v>
      </c>
      <c r="Q923" s="5">
        <f t="shared" si="395"/>
        <v>800</v>
      </c>
      <c r="R923" s="5">
        <f t="shared" si="39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149</v>
      </c>
      <c r="K924" s="5">
        <f t="shared" ref="K924:R924" si="396">K914</f>
        <v>500</v>
      </c>
      <c r="L924" s="5">
        <f t="shared" si="396"/>
        <v>800</v>
      </c>
      <c r="M924" s="5">
        <f t="shared" si="396"/>
        <v>800</v>
      </c>
      <c r="N924" s="5">
        <f t="shared" si="396"/>
        <v>800</v>
      </c>
      <c r="O924" s="5">
        <f t="shared" si="396"/>
        <v>800</v>
      </c>
      <c r="P924" s="5">
        <f t="shared" si="396"/>
        <v>800</v>
      </c>
      <c r="Q924" s="5">
        <f t="shared" si="396"/>
        <v>800</v>
      </c>
      <c r="R924" s="5">
        <f t="shared" si="39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150</v>
      </c>
      <c r="K925" s="5">
        <f t="shared" ref="K925:R925" si="397">K915</f>
        <v>500</v>
      </c>
      <c r="L925" s="5">
        <f t="shared" si="397"/>
        <v>800</v>
      </c>
      <c r="M925" s="5">
        <f t="shared" si="397"/>
        <v>800</v>
      </c>
      <c r="N925" s="5">
        <f t="shared" si="397"/>
        <v>800</v>
      </c>
      <c r="O925" s="5">
        <f t="shared" si="397"/>
        <v>800</v>
      </c>
      <c r="P925" s="5">
        <f t="shared" si="397"/>
        <v>800</v>
      </c>
      <c r="Q925" s="5">
        <f t="shared" si="397"/>
        <v>800</v>
      </c>
      <c r="R925" s="5">
        <f t="shared" si="39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151</v>
      </c>
      <c r="K926" s="5">
        <f t="shared" ref="K926:R926" si="398">K916</f>
        <v>500</v>
      </c>
      <c r="L926" s="5">
        <f t="shared" si="398"/>
        <v>800</v>
      </c>
      <c r="M926" s="5">
        <f t="shared" si="398"/>
        <v>800</v>
      </c>
      <c r="N926" s="5">
        <f t="shared" si="398"/>
        <v>800</v>
      </c>
      <c r="O926" s="5">
        <f t="shared" si="398"/>
        <v>800</v>
      </c>
      <c r="P926" s="5">
        <f t="shared" si="398"/>
        <v>800</v>
      </c>
      <c r="Q926" s="5">
        <f t="shared" si="398"/>
        <v>800</v>
      </c>
      <c r="R926" s="5">
        <f t="shared" si="39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152</v>
      </c>
      <c r="K927" s="5">
        <f t="shared" ref="K927:R927" si="399">K917</f>
        <v>500</v>
      </c>
      <c r="L927" s="5">
        <f t="shared" si="399"/>
        <v>800</v>
      </c>
      <c r="M927" s="5">
        <f t="shared" si="399"/>
        <v>800</v>
      </c>
      <c r="N927" s="5">
        <f t="shared" si="399"/>
        <v>800</v>
      </c>
      <c r="O927" s="5">
        <f t="shared" si="399"/>
        <v>800</v>
      </c>
      <c r="P927" s="5">
        <f t="shared" si="399"/>
        <v>800</v>
      </c>
      <c r="Q927" s="5">
        <f t="shared" si="399"/>
        <v>800</v>
      </c>
      <c r="R927" s="5">
        <f t="shared" si="39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c r="J928" s="968" t="s">
        <v>153</v>
      </c>
      <c r="K928" s="5">
        <f t="shared" ref="K928:R928" si="400">K918</f>
        <v>500</v>
      </c>
      <c r="L928" s="5">
        <f t="shared" si="400"/>
        <v>800</v>
      </c>
      <c r="M928" s="5">
        <f t="shared" si="400"/>
        <v>800</v>
      </c>
      <c r="N928" s="5">
        <f t="shared" si="400"/>
        <v>800</v>
      </c>
      <c r="O928" s="5">
        <f t="shared" si="400"/>
        <v>800</v>
      </c>
      <c r="P928" s="5">
        <f t="shared" si="400"/>
        <v>800</v>
      </c>
      <c r="Q928" s="5">
        <f t="shared" si="400"/>
        <v>800</v>
      </c>
      <c r="R928" s="5">
        <f t="shared" si="400"/>
        <v>800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t="s">
        <v>828</v>
      </c>
      <c r="J929" s="968" t="s">
        <v>407</v>
      </c>
      <c r="K929" s="5">
        <f t="shared" ref="K929:R929" si="401">K919</f>
        <v>100</v>
      </c>
      <c r="L929" s="5">
        <f t="shared" si="401"/>
        <v>100</v>
      </c>
      <c r="M929" s="5">
        <f t="shared" si="401"/>
        <v>100</v>
      </c>
      <c r="N929" s="5">
        <f t="shared" si="401"/>
        <v>100</v>
      </c>
      <c r="O929" s="5">
        <f t="shared" si="401"/>
        <v>100</v>
      </c>
      <c r="P929" s="5">
        <f t="shared" si="401"/>
        <v>100</v>
      </c>
      <c r="Q929" s="5">
        <f t="shared" si="401"/>
        <v>100</v>
      </c>
      <c r="R929" s="5">
        <f t="shared" si="40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145</v>
      </c>
      <c r="K930" s="5">
        <f t="shared" ref="K930:R930" si="402">K920</f>
        <v>100</v>
      </c>
      <c r="L930" s="5">
        <f t="shared" si="402"/>
        <v>100</v>
      </c>
      <c r="M930" s="5">
        <f t="shared" si="402"/>
        <v>100</v>
      </c>
      <c r="N930" s="5">
        <f t="shared" si="402"/>
        <v>100</v>
      </c>
      <c r="O930" s="5">
        <f t="shared" si="402"/>
        <v>100</v>
      </c>
      <c r="P930" s="5">
        <f t="shared" si="402"/>
        <v>100</v>
      </c>
      <c r="Q930" s="5">
        <f t="shared" si="402"/>
        <v>100</v>
      </c>
      <c r="R930" s="5">
        <f t="shared" si="40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146</v>
      </c>
      <c r="K931" s="5">
        <f t="shared" ref="K931:R931" si="403">K921</f>
        <v>100</v>
      </c>
      <c r="L931" s="5">
        <f t="shared" si="403"/>
        <v>100</v>
      </c>
      <c r="M931" s="5">
        <f t="shared" si="403"/>
        <v>100</v>
      </c>
      <c r="N931" s="5">
        <f t="shared" si="403"/>
        <v>100</v>
      </c>
      <c r="O931" s="5">
        <f t="shared" si="403"/>
        <v>100</v>
      </c>
      <c r="P931" s="5">
        <f t="shared" si="403"/>
        <v>100</v>
      </c>
      <c r="Q931" s="5">
        <f t="shared" si="403"/>
        <v>100</v>
      </c>
      <c r="R931" s="5">
        <f t="shared" si="40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147</v>
      </c>
      <c r="K932" s="5">
        <f t="shared" ref="K932:R932" si="404">K922</f>
        <v>100</v>
      </c>
      <c r="L932" s="5">
        <f t="shared" si="404"/>
        <v>100</v>
      </c>
      <c r="M932" s="5">
        <f t="shared" si="404"/>
        <v>100</v>
      </c>
      <c r="N932" s="5">
        <f t="shared" si="404"/>
        <v>100</v>
      </c>
      <c r="O932" s="5">
        <f t="shared" si="404"/>
        <v>100</v>
      </c>
      <c r="P932" s="5">
        <f t="shared" si="404"/>
        <v>100</v>
      </c>
      <c r="Q932" s="5">
        <f t="shared" si="404"/>
        <v>100</v>
      </c>
      <c r="R932" s="5">
        <f t="shared" si="404"/>
        <v>100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148</v>
      </c>
      <c r="K933" s="5">
        <f t="shared" ref="K933:R933" si="405">K923</f>
        <v>500</v>
      </c>
      <c r="L933" s="5">
        <f t="shared" si="405"/>
        <v>800</v>
      </c>
      <c r="M933" s="5">
        <f t="shared" si="405"/>
        <v>800</v>
      </c>
      <c r="N933" s="5">
        <f t="shared" si="405"/>
        <v>800</v>
      </c>
      <c r="O933" s="5">
        <f t="shared" si="405"/>
        <v>800</v>
      </c>
      <c r="P933" s="5">
        <f t="shared" si="405"/>
        <v>800</v>
      </c>
      <c r="Q933" s="5">
        <f t="shared" si="405"/>
        <v>800</v>
      </c>
      <c r="R933" s="5">
        <f t="shared" si="40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149</v>
      </c>
      <c r="K934" s="5">
        <f t="shared" ref="K934:R934" si="406">K924</f>
        <v>500</v>
      </c>
      <c r="L934" s="5">
        <f t="shared" si="406"/>
        <v>800</v>
      </c>
      <c r="M934" s="5">
        <f t="shared" si="406"/>
        <v>800</v>
      </c>
      <c r="N934" s="5">
        <f t="shared" si="406"/>
        <v>800</v>
      </c>
      <c r="O934" s="5">
        <f t="shared" si="406"/>
        <v>800</v>
      </c>
      <c r="P934" s="5">
        <f t="shared" si="406"/>
        <v>800</v>
      </c>
      <c r="Q934" s="5">
        <f t="shared" si="406"/>
        <v>800</v>
      </c>
      <c r="R934" s="5">
        <f t="shared" si="40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150</v>
      </c>
      <c r="K935" s="5">
        <f t="shared" ref="K935:R935" si="407">K925</f>
        <v>500</v>
      </c>
      <c r="L935" s="5">
        <f t="shared" si="407"/>
        <v>800</v>
      </c>
      <c r="M935" s="5">
        <f t="shared" si="407"/>
        <v>800</v>
      </c>
      <c r="N935" s="5">
        <f t="shared" si="407"/>
        <v>800</v>
      </c>
      <c r="O935" s="5">
        <f t="shared" si="407"/>
        <v>800</v>
      </c>
      <c r="P935" s="5">
        <f t="shared" si="407"/>
        <v>800</v>
      </c>
      <c r="Q935" s="5">
        <f t="shared" si="407"/>
        <v>800</v>
      </c>
      <c r="R935" s="5">
        <f t="shared" si="40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151</v>
      </c>
      <c r="K936" s="5">
        <f t="shared" ref="K936:R936" si="408">K926</f>
        <v>500</v>
      </c>
      <c r="L936" s="5">
        <f t="shared" si="408"/>
        <v>800</v>
      </c>
      <c r="M936" s="5">
        <f t="shared" si="408"/>
        <v>800</v>
      </c>
      <c r="N936" s="5">
        <f t="shared" si="408"/>
        <v>800</v>
      </c>
      <c r="O936" s="5">
        <f t="shared" si="408"/>
        <v>800</v>
      </c>
      <c r="P936" s="5">
        <f t="shared" si="408"/>
        <v>800</v>
      </c>
      <c r="Q936" s="5">
        <f t="shared" si="408"/>
        <v>800</v>
      </c>
      <c r="R936" s="5">
        <f t="shared" si="40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152</v>
      </c>
      <c r="K937" s="5">
        <f t="shared" ref="K937:R937" si="409">K927</f>
        <v>500</v>
      </c>
      <c r="L937" s="5">
        <f t="shared" si="409"/>
        <v>800</v>
      </c>
      <c r="M937" s="5">
        <f t="shared" si="409"/>
        <v>800</v>
      </c>
      <c r="N937" s="5">
        <f t="shared" si="409"/>
        <v>800</v>
      </c>
      <c r="O937" s="5">
        <f t="shared" si="409"/>
        <v>800</v>
      </c>
      <c r="P937" s="5">
        <f t="shared" si="409"/>
        <v>800</v>
      </c>
      <c r="Q937" s="5">
        <f t="shared" si="409"/>
        <v>800</v>
      </c>
      <c r="R937" s="5">
        <f t="shared" si="40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c r="J938" s="968" t="s">
        <v>153</v>
      </c>
      <c r="K938" s="5">
        <f t="shared" ref="K938:R938" si="410">K928</f>
        <v>500</v>
      </c>
      <c r="L938" s="5">
        <f t="shared" si="410"/>
        <v>800</v>
      </c>
      <c r="M938" s="5">
        <f t="shared" si="410"/>
        <v>800</v>
      </c>
      <c r="N938" s="5">
        <f t="shared" si="410"/>
        <v>800</v>
      </c>
      <c r="O938" s="5">
        <f t="shared" si="410"/>
        <v>800</v>
      </c>
      <c r="P938" s="5">
        <f t="shared" si="410"/>
        <v>800</v>
      </c>
      <c r="Q938" s="5">
        <f t="shared" si="410"/>
        <v>800</v>
      </c>
      <c r="R938" s="5">
        <f t="shared" si="410"/>
        <v>800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t="s">
        <v>829</v>
      </c>
      <c r="J939" s="968" t="s">
        <v>407</v>
      </c>
      <c r="K939" s="5">
        <f t="shared" ref="K939:R939" si="411">K929</f>
        <v>100</v>
      </c>
      <c r="L939" s="5">
        <f t="shared" si="411"/>
        <v>100</v>
      </c>
      <c r="M939" s="5">
        <f t="shared" si="411"/>
        <v>100</v>
      </c>
      <c r="N939" s="5">
        <f t="shared" si="411"/>
        <v>100</v>
      </c>
      <c r="O939" s="5">
        <f t="shared" si="411"/>
        <v>100</v>
      </c>
      <c r="P939" s="5">
        <f t="shared" si="411"/>
        <v>100</v>
      </c>
      <c r="Q939" s="5">
        <f t="shared" si="411"/>
        <v>100</v>
      </c>
      <c r="R939" s="5">
        <f t="shared" si="41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145</v>
      </c>
      <c r="K940" s="5">
        <f t="shared" ref="K940:R940" si="412">K930</f>
        <v>100</v>
      </c>
      <c r="L940" s="5">
        <f t="shared" si="412"/>
        <v>100</v>
      </c>
      <c r="M940" s="5">
        <f t="shared" si="412"/>
        <v>100</v>
      </c>
      <c r="N940" s="5">
        <f t="shared" si="412"/>
        <v>100</v>
      </c>
      <c r="O940" s="5">
        <f t="shared" si="412"/>
        <v>100</v>
      </c>
      <c r="P940" s="5">
        <f t="shared" si="412"/>
        <v>100</v>
      </c>
      <c r="Q940" s="5">
        <f t="shared" si="412"/>
        <v>100</v>
      </c>
      <c r="R940" s="5">
        <f t="shared" si="41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146</v>
      </c>
      <c r="K941" s="5">
        <f t="shared" ref="K941:R941" si="413">K931</f>
        <v>100</v>
      </c>
      <c r="L941" s="5">
        <f t="shared" si="413"/>
        <v>100</v>
      </c>
      <c r="M941" s="5">
        <f t="shared" si="413"/>
        <v>100</v>
      </c>
      <c r="N941" s="5">
        <f t="shared" si="413"/>
        <v>100</v>
      </c>
      <c r="O941" s="5">
        <f t="shared" si="413"/>
        <v>100</v>
      </c>
      <c r="P941" s="5">
        <f t="shared" si="413"/>
        <v>100</v>
      </c>
      <c r="Q941" s="5">
        <f t="shared" si="413"/>
        <v>100</v>
      </c>
      <c r="R941" s="5">
        <f t="shared" si="41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147</v>
      </c>
      <c r="K942" s="5">
        <f t="shared" ref="K942:R942" si="414">K932</f>
        <v>100</v>
      </c>
      <c r="L942" s="5">
        <f t="shared" si="414"/>
        <v>100</v>
      </c>
      <c r="M942" s="5">
        <f t="shared" si="414"/>
        <v>100</v>
      </c>
      <c r="N942" s="5">
        <f t="shared" si="414"/>
        <v>100</v>
      </c>
      <c r="O942" s="5">
        <f t="shared" si="414"/>
        <v>100</v>
      </c>
      <c r="P942" s="5">
        <f t="shared" si="414"/>
        <v>100</v>
      </c>
      <c r="Q942" s="5">
        <f t="shared" si="414"/>
        <v>100</v>
      </c>
      <c r="R942" s="5">
        <f t="shared" si="414"/>
        <v>100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148</v>
      </c>
      <c r="K943" s="5">
        <f t="shared" ref="K943:R943" si="415">K933</f>
        <v>500</v>
      </c>
      <c r="L943" s="5">
        <f t="shared" si="415"/>
        <v>800</v>
      </c>
      <c r="M943" s="5">
        <f t="shared" si="415"/>
        <v>800</v>
      </c>
      <c r="N943" s="5">
        <f t="shared" si="415"/>
        <v>800</v>
      </c>
      <c r="O943" s="5">
        <f t="shared" si="415"/>
        <v>800</v>
      </c>
      <c r="P943" s="5">
        <f t="shared" si="415"/>
        <v>800</v>
      </c>
      <c r="Q943" s="5">
        <f t="shared" si="415"/>
        <v>800</v>
      </c>
      <c r="R943" s="5">
        <f t="shared" si="41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149</v>
      </c>
      <c r="K944" s="5">
        <f t="shared" ref="K944:R944" si="416">K934</f>
        <v>500</v>
      </c>
      <c r="L944" s="5">
        <f t="shared" si="416"/>
        <v>800</v>
      </c>
      <c r="M944" s="5">
        <f t="shared" si="416"/>
        <v>800</v>
      </c>
      <c r="N944" s="5">
        <f t="shared" si="416"/>
        <v>800</v>
      </c>
      <c r="O944" s="5">
        <f t="shared" si="416"/>
        <v>800</v>
      </c>
      <c r="P944" s="5">
        <f t="shared" si="416"/>
        <v>800</v>
      </c>
      <c r="Q944" s="5">
        <f t="shared" si="416"/>
        <v>800</v>
      </c>
      <c r="R944" s="5">
        <f t="shared" si="41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150</v>
      </c>
      <c r="K945" s="5">
        <f t="shared" ref="K945:R945" si="417">K935</f>
        <v>500</v>
      </c>
      <c r="L945" s="5">
        <f t="shared" si="417"/>
        <v>800</v>
      </c>
      <c r="M945" s="5">
        <f t="shared" si="417"/>
        <v>800</v>
      </c>
      <c r="N945" s="5">
        <f t="shared" si="417"/>
        <v>800</v>
      </c>
      <c r="O945" s="5">
        <f t="shared" si="417"/>
        <v>800</v>
      </c>
      <c r="P945" s="5">
        <f t="shared" si="417"/>
        <v>800</v>
      </c>
      <c r="Q945" s="5">
        <f t="shared" si="417"/>
        <v>800</v>
      </c>
      <c r="R945" s="5">
        <f t="shared" si="41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151</v>
      </c>
      <c r="K946" s="5">
        <f t="shared" ref="K946:R946" si="418">K936</f>
        <v>500</v>
      </c>
      <c r="L946" s="5">
        <f t="shared" si="418"/>
        <v>800</v>
      </c>
      <c r="M946" s="5">
        <f t="shared" si="418"/>
        <v>800</v>
      </c>
      <c r="N946" s="5">
        <f t="shared" si="418"/>
        <v>800</v>
      </c>
      <c r="O946" s="5">
        <f t="shared" si="418"/>
        <v>800</v>
      </c>
      <c r="P946" s="5">
        <f t="shared" si="418"/>
        <v>800</v>
      </c>
      <c r="Q946" s="5">
        <f t="shared" si="418"/>
        <v>800</v>
      </c>
      <c r="R946" s="5">
        <f t="shared" si="41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152</v>
      </c>
      <c r="K947" s="5">
        <f t="shared" ref="K947:R947" si="419">K937</f>
        <v>500</v>
      </c>
      <c r="L947" s="5">
        <f t="shared" si="419"/>
        <v>800</v>
      </c>
      <c r="M947" s="5">
        <f t="shared" si="419"/>
        <v>800</v>
      </c>
      <c r="N947" s="5">
        <f t="shared" si="419"/>
        <v>800</v>
      </c>
      <c r="O947" s="5">
        <f t="shared" si="419"/>
        <v>800</v>
      </c>
      <c r="P947" s="5">
        <f t="shared" si="419"/>
        <v>800</v>
      </c>
      <c r="Q947" s="5">
        <f t="shared" si="419"/>
        <v>800</v>
      </c>
      <c r="R947" s="5">
        <f t="shared" si="41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c r="J948" s="968" t="s">
        <v>153</v>
      </c>
      <c r="K948" s="5">
        <f t="shared" ref="K948:R948" si="420">K938</f>
        <v>500</v>
      </c>
      <c r="L948" s="5">
        <f t="shared" si="420"/>
        <v>800</v>
      </c>
      <c r="M948" s="5">
        <f t="shared" si="420"/>
        <v>800</v>
      </c>
      <c r="N948" s="5">
        <f t="shared" si="420"/>
        <v>800</v>
      </c>
      <c r="O948" s="5">
        <f t="shared" si="420"/>
        <v>800</v>
      </c>
      <c r="P948" s="5">
        <f t="shared" si="420"/>
        <v>800</v>
      </c>
      <c r="Q948" s="5">
        <f t="shared" si="420"/>
        <v>800</v>
      </c>
      <c r="R948" s="5">
        <f t="shared" si="420"/>
        <v>800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t="s">
        <v>830</v>
      </c>
      <c r="J949" s="968" t="s">
        <v>407</v>
      </c>
      <c r="K949" s="5">
        <f t="shared" ref="K949:R949" si="421">K939</f>
        <v>100</v>
      </c>
      <c r="L949" s="5">
        <f t="shared" si="421"/>
        <v>100</v>
      </c>
      <c r="M949" s="5">
        <f t="shared" si="421"/>
        <v>100</v>
      </c>
      <c r="N949" s="5">
        <f t="shared" si="421"/>
        <v>100</v>
      </c>
      <c r="O949" s="5">
        <f t="shared" si="421"/>
        <v>100</v>
      </c>
      <c r="P949" s="5">
        <f t="shared" si="421"/>
        <v>100</v>
      </c>
      <c r="Q949" s="5">
        <f t="shared" si="421"/>
        <v>100</v>
      </c>
      <c r="R949" s="5">
        <f t="shared" si="42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145</v>
      </c>
      <c r="K950" s="5">
        <f t="shared" ref="K950:R950" si="422">K940</f>
        <v>100</v>
      </c>
      <c r="L950" s="5">
        <f t="shared" si="422"/>
        <v>100</v>
      </c>
      <c r="M950" s="5">
        <f t="shared" si="422"/>
        <v>100</v>
      </c>
      <c r="N950" s="5">
        <f t="shared" si="422"/>
        <v>100</v>
      </c>
      <c r="O950" s="5">
        <f t="shared" si="422"/>
        <v>100</v>
      </c>
      <c r="P950" s="5">
        <f t="shared" si="422"/>
        <v>100</v>
      </c>
      <c r="Q950" s="5">
        <f t="shared" si="422"/>
        <v>100</v>
      </c>
      <c r="R950" s="5">
        <f t="shared" si="42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146</v>
      </c>
      <c r="K951" s="5">
        <f t="shared" ref="K951:R951" si="423">K941</f>
        <v>100</v>
      </c>
      <c r="L951" s="5">
        <f t="shared" si="423"/>
        <v>100</v>
      </c>
      <c r="M951" s="5">
        <f t="shared" si="423"/>
        <v>100</v>
      </c>
      <c r="N951" s="5">
        <f t="shared" si="423"/>
        <v>100</v>
      </c>
      <c r="O951" s="5">
        <f t="shared" si="423"/>
        <v>100</v>
      </c>
      <c r="P951" s="5">
        <f t="shared" si="423"/>
        <v>100</v>
      </c>
      <c r="Q951" s="5">
        <f t="shared" si="423"/>
        <v>100</v>
      </c>
      <c r="R951" s="5">
        <f t="shared" si="42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147</v>
      </c>
      <c r="K952" s="5">
        <f t="shared" ref="K952:R952" si="424">K942</f>
        <v>100</v>
      </c>
      <c r="L952" s="5">
        <f t="shared" si="424"/>
        <v>100</v>
      </c>
      <c r="M952" s="5">
        <f t="shared" si="424"/>
        <v>100</v>
      </c>
      <c r="N952" s="5">
        <f t="shared" si="424"/>
        <v>100</v>
      </c>
      <c r="O952" s="5">
        <f t="shared" si="424"/>
        <v>100</v>
      </c>
      <c r="P952" s="5">
        <f t="shared" si="424"/>
        <v>100</v>
      </c>
      <c r="Q952" s="5">
        <f t="shared" si="424"/>
        <v>100</v>
      </c>
      <c r="R952" s="5">
        <f t="shared" si="424"/>
        <v>100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148</v>
      </c>
      <c r="K953" s="5">
        <f t="shared" ref="K953:R953" si="425">K943</f>
        <v>500</v>
      </c>
      <c r="L953" s="5">
        <f t="shared" si="425"/>
        <v>800</v>
      </c>
      <c r="M953" s="5">
        <f t="shared" si="425"/>
        <v>800</v>
      </c>
      <c r="N953" s="5">
        <f t="shared" si="425"/>
        <v>800</v>
      </c>
      <c r="O953" s="5">
        <f t="shared" si="425"/>
        <v>800</v>
      </c>
      <c r="P953" s="5">
        <f t="shared" si="425"/>
        <v>800</v>
      </c>
      <c r="Q953" s="5">
        <f t="shared" si="425"/>
        <v>800</v>
      </c>
      <c r="R953" s="5">
        <f t="shared" si="42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149</v>
      </c>
      <c r="K954" s="5">
        <f t="shared" ref="K954:R954" si="426">K944</f>
        <v>500</v>
      </c>
      <c r="L954" s="5">
        <f t="shared" si="426"/>
        <v>800</v>
      </c>
      <c r="M954" s="5">
        <f t="shared" si="426"/>
        <v>800</v>
      </c>
      <c r="N954" s="5">
        <f t="shared" si="426"/>
        <v>800</v>
      </c>
      <c r="O954" s="5">
        <f t="shared" si="426"/>
        <v>800</v>
      </c>
      <c r="P954" s="5">
        <f t="shared" si="426"/>
        <v>800</v>
      </c>
      <c r="Q954" s="5">
        <f t="shared" si="426"/>
        <v>800</v>
      </c>
      <c r="R954" s="5">
        <f t="shared" si="42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150</v>
      </c>
      <c r="K955" s="5">
        <f t="shared" ref="K955:R955" si="427">K945</f>
        <v>500</v>
      </c>
      <c r="L955" s="5">
        <f t="shared" si="427"/>
        <v>800</v>
      </c>
      <c r="M955" s="5">
        <f t="shared" si="427"/>
        <v>800</v>
      </c>
      <c r="N955" s="5">
        <f t="shared" si="427"/>
        <v>800</v>
      </c>
      <c r="O955" s="5">
        <f t="shared" si="427"/>
        <v>800</v>
      </c>
      <c r="P955" s="5">
        <f t="shared" si="427"/>
        <v>800</v>
      </c>
      <c r="Q955" s="5">
        <f t="shared" si="427"/>
        <v>800</v>
      </c>
      <c r="R955" s="5">
        <f t="shared" si="42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151</v>
      </c>
      <c r="K956" s="5">
        <f t="shared" ref="K956:R956" si="428">K946</f>
        <v>500</v>
      </c>
      <c r="L956" s="5">
        <f t="shared" si="428"/>
        <v>800</v>
      </c>
      <c r="M956" s="5">
        <f t="shared" si="428"/>
        <v>800</v>
      </c>
      <c r="N956" s="5">
        <f t="shared" si="428"/>
        <v>800</v>
      </c>
      <c r="O956" s="5">
        <f t="shared" si="428"/>
        <v>800</v>
      </c>
      <c r="P956" s="5">
        <f t="shared" si="428"/>
        <v>800</v>
      </c>
      <c r="Q956" s="5">
        <f t="shared" si="428"/>
        <v>800</v>
      </c>
      <c r="R956" s="5">
        <f t="shared" si="42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152</v>
      </c>
      <c r="K957" s="5">
        <f t="shared" ref="K957:R957" si="429">K947</f>
        <v>500</v>
      </c>
      <c r="L957" s="5">
        <f t="shared" si="429"/>
        <v>800</v>
      </c>
      <c r="M957" s="5">
        <f t="shared" si="429"/>
        <v>800</v>
      </c>
      <c r="N957" s="5">
        <f t="shared" si="429"/>
        <v>800</v>
      </c>
      <c r="O957" s="5">
        <f t="shared" si="429"/>
        <v>800</v>
      </c>
      <c r="P957" s="5">
        <f t="shared" si="429"/>
        <v>800</v>
      </c>
      <c r="Q957" s="5">
        <f t="shared" si="429"/>
        <v>800</v>
      </c>
      <c r="R957" s="5">
        <f t="shared" si="42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c r="J958" s="968" t="s">
        <v>153</v>
      </c>
      <c r="K958" s="5">
        <f t="shared" ref="K958:R958" si="430">K948</f>
        <v>500</v>
      </c>
      <c r="L958" s="5">
        <f t="shared" si="430"/>
        <v>800</v>
      </c>
      <c r="M958" s="5">
        <f t="shared" si="430"/>
        <v>800</v>
      </c>
      <c r="N958" s="5">
        <f t="shared" si="430"/>
        <v>800</v>
      </c>
      <c r="O958" s="5">
        <f t="shared" si="430"/>
        <v>800</v>
      </c>
      <c r="P958" s="5">
        <f t="shared" si="430"/>
        <v>800</v>
      </c>
      <c r="Q958" s="5">
        <f t="shared" si="430"/>
        <v>800</v>
      </c>
      <c r="R958" s="5">
        <f t="shared" si="430"/>
        <v>800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t="s">
        <v>831</v>
      </c>
      <c r="J959" s="968" t="s">
        <v>407</v>
      </c>
      <c r="K959" s="5">
        <f t="shared" ref="K959:R959" si="431">K949</f>
        <v>100</v>
      </c>
      <c r="L959" s="5">
        <f t="shared" si="431"/>
        <v>100</v>
      </c>
      <c r="M959" s="5">
        <f t="shared" si="431"/>
        <v>100</v>
      </c>
      <c r="N959" s="5">
        <f t="shared" si="431"/>
        <v>100</v>
      </c>
      <c r="O959" s="5">
        <f t="shared" si="431"/>
        <v>100</v>
      </c>
      <c r="P959" s="5">
        <f t="shared" si="431"/>
        <v>100</v>
      </c>
      <c r="Q959" s="5">
        <f t="shared" si="431"/>
        <v>100</v>
      </c>
      <c r="R959" s="5">
        <f t="shared" si="43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145</v>
      </c>
      <c r="K960" s="5">
        <f t="shared" ref="K960:R960" si="432">K950</f>
        <v>100</v>
      </c>
      <c r="L960" s="5">
        <f t="shared" si="432"/>
        <v>100</v>
      </c>
      <c r="M960" s="5">
        <f t="shared" si="432"/>
        <v>100</v>
      </c>
      <c r="N960" s="5">
        <f t="shared" si="432"/>
        <v>100</v>
      </c>
      <c r="O960" s="5">
        <f t="shared" si="432"/>
        <v>100</v>
      </c>
      <c r="P960" s="5">
        <f t="shared" si="432"/>
        <v>100</v>
      </c>
      <c r="Q960" s="5">
        <f t="shared" si="432"/>
        <v>100</v>
      </c>
      <c r="R960" s="5">
        <f t="shared" si="43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62" s="136" customFormat="1" ht="13.15" hidden="1" customHeight="1" outlineLevel="2" x14ac:dyDescent="0.25">
      <c r="A961" s="134"/>
      <c r="B961" s="126"/>
      <c r="C961" s="701"/>
      <c r="D961" s="701"/>
      <c r="E961" s="701"/>
      <c r="F961" s="709"/>
      <c r="G961" s="967"/>
      <c r="H961" s="967"/>
      <c r="I961" s="968"/>
      <c r="J961" s="968" t="s">
        <v>146</v>
      </c>
      <c r="K961" s="5">
        <f t="shared" ref="K961:R961" si="433">K951</f>
        <v>100</v>
      </c>
      <c r="L961" s="5">
        <f t="shared" si="433"/>
        <v>100</v>
      </c>
      <c r="M961" s="5">
        <f t="shared" si="433"/>
        <v>100</v>
      </c>
      <c r="N961" s="5">
        <f t="shared" si="433"/>
        <v>100</v>
      </c>
      <c r="O961" s="5">
        <f t="shared" si="433"/>
        <v>100</v>
      </c>
      <c r="P961" s="5">
        <f t="shared" si="433"/>
        <v>100</v>
      </c>
      <c r="Q961" s="5">
        <f t="shared" si="433"/>
        <v>100</v>
      </c>
      <c r="R961" s="5">
        <f t="shared" si="43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62" s="136" customFormat="1" ht="13.15" hidden="1" customHeight="1" outlineLevel="2" x14ac:dyDescent="0.25">
      <c r="A962" s="134"/>
      <c r="B962" s="126"/>
      <c r="C962" s="701"/>
      <c r="D962" s="701"/>
      <c r="E962" s="701"/>
      <c r="F962" s="709"/>
      <c r="G962" s="967"/>
      <c r="H962" s="967"/>
      <c r="I962" s="968"/>
      <c r="J962" s="968" t="s">
        <v>147</v>
      </c>
      <c r="K962" s="5">
        <f t="shared" ref="K962:R962" si="434">K952</f>
        <v>100</v>
      </c>
      <c r="L962" s="5">
        <f t="shared" si="434"/>
        <v>100</v>
      </c>
      <c r="M962" s="5">
        <f t="shared" si="434"/>
        <v>100</v>
      </c>
      <c r="N962" s="5">
        <f t="shared" si="434"/>
        <v>100</v>
      </c>
      <c r="O962" s="5">
        <f t="shared" si="434"/>
        <v>100</v>
      </c>
      <c r="P962" s="5">
        <f t="shared" si="434"/>
        <v>100</v>
      </c>
      <c r="Q962" s="5">
        <f t="shared" si="434"/>
        <v>100</v>
      </c>
      <c r="R962" s="5">
        <f t="shared" si="434"/>
        <v>100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62" s="136" customFormat="1" ht="13.15" hidden="1" customHeight="1" outlineLevel="2" x14ac:dyDescent="0.25">
      <c r="A963" s="134"/>
      <c r="B963" s="126"/>
      <c r="C963" s="701"/>
      <c r="D963" s="701"/>
      <c r="E963" s="701"/>
      <c r="F963" s="709"/>
      <c r="G963" s="967"/>
      <c r="H963" s="967"/>
      <c r="I963" s="968"/>
      <c r="J963" s="968" t="s">
        <v>148</v>
      </c>
      <c r="K963" s="5">
        <f t="shared" ref="K963:R963" si="435">K953</f>
        <v>500</v>
      </c>
      <c r="L963" s="5">
        <f t="shared" si="435"/>
        <v>800</v>
      </c>
      <c r="M963" s="5">
        <f t="shared" si="435"/>
        <v>800</v>
      </c>
      <c r="N963" s="5">
        <f t="shared" si="435"/>
        <v>800</v>
      </c>
      <c r="O963" s="5">
        <f t="shared" si="435"/>
        <v>800</v>
      </c>
      <c r="P963" s="5">
        <f t="shared" si="435"/>
        <v>800</v>
      </c>
      <c r="Q963" s="5">
        <f t="shared" si="435"/>
        <v>800</v>
      </c>
      <c r="R963" s="5">
        <f t="shared" si="43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62" s="136" customFormat="1" ht="13.15" hidden="1" customHeight="1" outlineLevel="2" x14ac:dyDescent="0.25">
      <c r="A964" s="134"/>
      <c r="B964" s="126"/>
      <c r="C964" s="701"/>
      <c r="D964" s="701"/>
      <c r="E964" s="701"/>
      <c r="F964" s="709"/>
      <c r="G964" s="967"/>
      <c r="H964" s="967"/>
      <c r="I964" s="968"/>
      <c r="J964" s="968" t="s">
        <v>149</v>
      </c>
      <c r="K964" s="5">
        <f t="shared" ref="K964:R964" si="436">K954</f>
        <v>500</v>
      </c>
      <c r="L964" s="5">
        <f t="shared" si="436"/>
        <v>800</v>
      </c>
      <c r="M964" s="5">
        <f t="shared" si="436"/>
        <v>800</v>
      </c>
      <c r="N964" s="5">
        <f t="shared" si="436"/>
        <v>800</v>
      </c>
      <c r="O964" s="5">
        <f t="shared" si="436"/>
        <v>800</v>
      </c>
      <c r="P964" s="5">
        <f t="shared" si="436"/>
        <v>800</v>
      </c>
      <c r="Q964" s="5">
        <f t="shared" si="436"/>
        <v>800</v>
      </c>
      <c r="R964" s="5">
        <f t="shared" si="43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62" s="136" customFormat="1" ht="13.15" hidden="1" customHeight="1" outlineLevel="2" x14ac:dyDescent="0.25">
      <c r="A965" s="134"/>
      <c r="B965" s="126"/>
      <c r="C965" s="701"/>
      <c r="D965" s="701"/>
      <c r="E965" s="701"/>
      <c r="F965" s="709"/>
      <c r="G965" s="967"/>
      <c r="H965" s="967"/>
      <c r="I965" s="968"/>
      <c r="J965" s="968" t="s">
        <v>150</v>
      </c>
      <c r="K965" s="5">
        <f t="shared" ref="K965:R965" si="437">K955</f>
        <v>500</v>
      </c>
      <c r="L965" s="5">
        <f t="shared" si="437"/>
        <v>800</v>
      </c>
      <c r="M965" s="5">
        <f t="shared" si="437"/>
        <v>800</v>
      </c>
      <c r="N965" s="5">
        <f t="shared" si="437"/>
        <v>800</v>
      </c>
      <c r="O965" s="5">
        <f t="shared" si="437"/>
        <v>800</v>
      </c>
      <c r="P965" s="5">
        <f t="shared" si="437"/>
        <v>800</v>
      </c>
      <c r="Q965" s="5">
        <f t="shared" si="437"/>
        <v>800</v>
      </c>
      <c r="R965" s="5">
        <f t="shared" si="43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62" s="136" customFormat="1" ht="13.15" hidden="1" customHeight="1" outlineLevel="2" x14ac:dyDescent="0.25">
      <c r="A966" s="134"/>
      <c r="B966" s="126"/>
      <c r="C966" s="701"/>
      <c r="D966" s="701"/>
      <c r="E966" s="701"/>
      <c r="F966" s="709"/>
      <c r="G966" s="967"/>
      <c r="H966" s="967"/>
      <c r="I966" s="968"/>
      <c r="J966" s="968" t="s">
        <v>151</v>
      </c>
      <c r="K966" s="5">
        <f t="shared" ref="K966:R966" si="438">K956</f>
        <v>500</v>
      </c>
      <c r="L966" s="5">
        <f t="shared" si="438"/>
        <v>800</v>
      </c>
      <c r="M966" s="5">
        <f t="shared" si="438"/>
        <v>800</v>
      </c>
      <c r="N966" s="5">
        <f t="shared" si="438"/>
        <v>800</v>
      </c>
      <c r="O966" s="5">
        <f t="shared" si="438"/>
        <v>800</v>
      </c>
      <c r="P966" s="5">
        <f t="shared" si="438"/>
        <v>800</v>
      </c>
      <c r="Q966" s="5">
        <f t="shared" si="438"/>
        <v>800</v>
      </c>
      <c r="R966" s="5">
        <f t="shared" si="43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62" s="136" customFormat="1" ht="13.15" hidden="1" customHeight="1" outlineLevel="2" x14ac:dyDescent="0.25">
      <c r="A967" s="134"/>
      <c r="B967" s="126"/>
      <c r="C967" s="701"/>
      <c r="D967" s="701"/>
      <c r="E967" s="701"/>
      <c r="F967" s="709"/>
      <c r="G967" s="967"/>
      <c r="H967" s="967"/>
      <c r="I967" s="968"/>
      <c r="J967" s="968" t="s">
        <v>152</v>
      </c>
      <c r="K967" s="5">
        <f t="shared" ref="K967:R967" si="439">K957</f>
        <v>500</v>
      </c>
      <c r="L967" s="5">
        <f t="shared" si="439"/>
        <v>800</v>
      </c>
      <c r="M967" s="5">
        <f t="shared" si="439"/>
        <v>800</v>
      </c>
      <c r="N967" s="5">
        <f t="shared" si="439"/>
        <v>800</v>
      </c>
      <c r="O967" s="5">
        <f t="shared" si="439"/>
        <v>800</v>
      </c>
      <c r="P967" s="5">
        <f t="shared" si="439"/>
        <v>800</v>
      </c>
      <c r="Q967" s="5">
        <f t="shared" si="439"/>
        <v>800</v>
      </c>
      <c r="R967" s="5">
        <f t="shared" si="43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62" s="136" customFormat="1" ht="13.15" hidden="1" customHeight="1" outlineLevel="2" x14ac:dyDescent="0.25">
      <c r="A968" s="134"/>
      <c r="B968" s="126"/>
      <c r="C968" s="701"/>
      <c r="D968" s="701"/>
      <c r="E968" s="701"/>
      <c r="F968" s="709"/>
      <c r="G968" s="967"/>
      <c r="H968" s="967"/>
      <c r="I968" s="968"/>
      <c r="J968" s="968" t="s">
        <v>153</v>
      </c>
      <c r="K968" s="5">
        <f t="shared" ref="K968:R968" si="440">K958</f>
        <v>500</v>
      </c>
      <c r="L968" s="5">
        <f t="shared" si="440"/>
        <v>800</v>
      </c>
      <c r="M968" s="5">
        <f t="shared" si="440"/>
        <v>800</v>
      </c>
      <c r="N968" s="5">
        <f t="shared" si="440"/>
        <v>800</v>
      </c>
      <c r="O968" s="5">
        <f t="shared" si="440"/>
        <v>800</v>
      </c>
      <c r="P968" s="5">
        <f t="shared" si="440"/>
        <v>800</v>
      </c>
      <c r="Q968" s="5">
        <f t="shared" si="440"/>
        <v>800</v>
      </c>
      <c r="R968" s="5">
        <f t="shared" si="440"/>
        <v>800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62" s="136" customFormat="1" ht="15" outlineLevel="1" collapsed="1" x14ac:dyDescent="0.25">
      <c r="A969" s="134"/>
      <c r="B969" s="126"/>
      <c r="C969" s="710" t="s">
        <v>127</v>
      </c>
      <c r="D969" s="701"/>
      <c r="E969" s="701"/>
      <c r="F969" s="709"/>
      <c r="G969" s="763"/>
      <c r="H969" s="763"/>
      <c r="I969" s="763"/>
      <c r="J969" s="763"/>
      <c r="K969" s="763"/>
      <c r="L969" s="763"/>
      <c r="M969" s="763"/>
      <c r="N969" s="763"/>
      <c r="O969" s="763"/>
      <c r="P969" s="763"/>
      <c r="Q969" s="763"/>
      <c r="R969" s="763"/>
      <c r="S969" s="763"/>
      <c r="T969" s="763"/>
      <c r="U969" s="763"/>
      <c r="V969" s="763"/>
      <c r="W969" s="763"/>
      <c r="X969" s="763"/>
      <c r="Y969" s="763"/>
      <c r="Z969" s="763"/>
      <c r="AA969" s="763"/>
      <c r="AB969" s="763"/>
      <c r="AC969" s="763"/>
      <c r="AD969" s="763"/>
      <c r="AE969" s="119"/>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62" s="136" customFormat="1" ht="12.75" customHeight="1" outlineLevel="1" x14ac:dyDescent="0.25">
      <c r="A970" s="134"/>
      <c r="B970" s="135"/>
      <c r="C970" s="701"/>
      <c r="D970" s="701"/>
      <c r="E970" s="701"/>
      <c r="F970" s="705"/>
      <c r="G970" s="717"/>
      <c r="H970" s="717"/>
      <c r="I970" s="718"/>
      <c r="J970" s="718"/>
      <c r="K970" s="718"/>
      <c r="L970" s="718"/>
      <c r="M970" s="718"/>
      <c r="N970" s="718"/>
      <c r="O970" s="718"/>
      <c r="P970" s="718"/>
      <c r="Q970" s="718"/>
      <c r="R970" s="718"/>
      <c r="S970" s="718"/>
      <c r="T970" s="718"/>
      <c r="U970" s="718"/>
      <c r="V970" s="718"/>
      <c r="W970" s="718"/>
      <c r="X970" s="718"/>
      <c r="Y970" s="718"/>
      <c r="Z970" s="718"/>
      <c r="AA970" s="1003"/>
      <c r="AB970" s="1003"/>
      <c r="AC970" s="1003"/>
      <c r="AD970" s="1003"/>
      <c r="AE970" s="696"/>
      <c r="AF970" s="691"/>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c r="BG970" s="688"/>
      <c r="BH970" s="688"/>
      <c r="BI970" s="688"/>
      <c r="BJ970" s="688"/>
    </row>
    <row r="971" spans="1:62" s="136" customFormat="1" ht="5.0999999999999996" customHeight="1" outlineLevel="1" x14ac:dyDescent="0.25">
      <c r="A971" s="134"/>
      <c r="B971" s="135"/>
      <c r="C971" s="701"/>
      <c r="D971" s="701"/>
      <c r="E971" s="701"/>
      <c r="F971" s="700"/>
      <c r="G971" s="699"/>
      <c r="H971" s="699"/>
      <c r="I971" s="699"/>
      <c r="J971" s="698"/>
      <c r="K971" s="698"/>
      <c r="L971" s="698"/>
      <c r="M971" s="698"/>
      <c r="N971" s="698"/>
      <c r="O971" s="698"/>
      <c r="P971" s="698"/>
      <c r="Q971" s="698"/>
      <c r="R971" s="698"/>
      <c r="S971" s="698"/>
      <c r="T971" s="698"/>
      <c r="U971" s="698"/>
      <c r="V971" s="698"/>
      <c r="W971" s="698"/>
      <c r="X971" s="698"/>
      <c r="Y971" s="698"/>
      <c r="Z971" s="698"/>
      <c r="AA971" s="697"/>
      <c r="AB971" s="697"/>
      <c r="AC971" s="697"/>
      <c r="AD971" s="697"/>
      <c r="AE971" s="696"/>
      <c r="AF971" s="691"/>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c r="BG971" s="688"/>
      <c r="BH971" s="688"/>
      <c r="BI971" s="688"/>
      <c r="BJ971" s="688"/>
    </row>
    <row r="972" spans="1:62" s="136" customFormat="1" ht="24" customHeight="1" x14ac:dyDescent="0.25">
      <c r="A972" s="134"/>
      <c r="B972" s="135"/>
      <c r="C972" s="694"/>
      <c r="D972" s="694"/>
      <c r="E972" s="694"/>
      <c r="F972" s="694"/>
      <c r="G972" s="695" t="str">
        <f>G861</f>
        <v>Conservation limit on grazing level at the end of each feed period.</v>
      </c>
      <c r="H972" s="694"/>
      <c r="I972" s="694"/>
      <c r="J972" s="694"/>
      <c r="K972" s="694"/>
      <c r="L972" s="694"/>
      <c r="M972" s="694"/>
      <c r="N972" s="694"/>
      <c r="O972" s="694"/>
      <c r="P972" s="694"/>
      <c r="Q972" s="694"/>
      <c r="R972" s="694"/>
      <c r="S972" s="694"/>
      <c r="T972" s="715"/>
      <c r="U972" s="715"/>
      <c r="V972" s="715"/>
      <c r="W972" s="715"/>
      <c r="X972" s="715"/>
      <c r="Y972" s="715"/>
      <c r="Z972" s="715"/>
      <c r="AA972" s="715"/>
      <c r="AB972" s="715"/>
      <c r="AC972" s="715"/>
      <c r="AD972" s="715"/>
      <c r="AE972" s="693" t="s">
        <v>129</v>
      </c>
      <c r="AF972" s="691"/>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c r="BG972" s="688"/>
      <c r="BH972" s="688"/>
      <c r="BI972" s="688"/>
      <c r="BJ972" s="688"/>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778</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782</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981</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3" t="s">
        <v>780</v>
      </c>
      <c r="N981" s="106"/>
      <c r="O981" s="106"/>
      <c r="P981" s="106"/>
      <c r="Q981" s="106"/>
      <c r="R981" s="106"/>
      <c r="S981" s="106"/>
      <c r="T981" s="106"/>
      <c r="U981" s="664"/>
      <c r="V981" s="664"/>
      <c r="W981" s="664"/>
      <c r="X981" s="664"/>
      <c r="Y981" s="664"/>
      <c r="Z981" s="106"/>
      <c r="AA981" s="747"/>
      <c r="AB981" s="747"/>
      <c r="AC981" s="747"/>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599"/>
      <c r="M982" s="613" t="s">
        <v>779</v>
      </c>
      <c r="N982" s="130"/>
      <c r="O982" s="130"/>
      <c r="P982" s="130"/>
      <c r="Q982" s="314"/>
      <c r="R982" s="599"/>
      <c r="S982" s="599"/>
      <c r="T982" s="599"/>
      <c r="U982" s="664"/>
      <c r="V982" s="664"/>
      <c r="W982" s="664"/>
      <c r="X982" s="664"/>
      <c r="Y982" s="664"/>
      <c r="Z982" s="599"/>
      <c r="AA982" s="747"/>
      <c r="AB982" s="747"/>
      <c r="AC982" s="747"/>
      <c r="AD982" s="599"/>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950</v>
      </c>
      <c r="N983" s="130"/>
      <c r="O983" s="130"/>
      <c r="P983" s="130"/>
      <c r="Q983" s="172"/>
      <c r="R983" s="106"/>
      <c r="S983" s="106"/>
      <c r="T983" s="106"/>
      <c r="U983" s="664"/>
      <c r="V983" s="664"/>
      <c r="W983" s="664"/>
      <c r="X983" s="664"/>
      <c r="Y983" s="664"/>
      <c r="Z983" s="106"/>
      <c r="AA983" s="747"/>
      <c r="AB983" s="747"/>
      <c r="AC983" s="747"/>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48"/>
      <c r="AB984" s="748"/>
      <c r="AC984" s="748"/>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8" t="s">
        <v>208</v>
      </c>
      <c r="N985" s="608" t="s">
        <v>397</v>
      </c>
      <c r="O985" s="608" t="s">
        <v>396</v>
      </c>
      <c r="P985" s="608" t="s">
        <v>207</v>
      </c>
      <c r="Q985" s="107" t="s">
        <v>777</v>
      </c>
      <c r="R985" s="107"/>
      <c r="S985" s="107"/>
      <c r="T985" s="107"/>
      <c r="U985" s="244"/>
      <c r="V985" s="244"/>
      <c r="W985" s="244"/>
      <c r="X985" s="244"/>
      <c r="Y985" s="244"/>
      <c r="Z985" s="107"/>
      <c r="AA985" s="748"/>
      <c r="AB985" s="748"/>
      <c r="AC985" s="748"/>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8" t="s">
        <v>409</v>
      </c>
      <c r="L986" s="344">
        <v>0.5</v>
      </c>
      <c r="M986" s="609">
        <v>9</v>
      </c>
      <c r="N986" s="609">
        <v>10</v>
      </c>
      <c r="O986" s="609">
        <v>10.5</v>
      </c>
      <c r="P986" s="609">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69" t="s">
        <v>410</v>
      </c>
      <c r="L987" s="345">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69" t="s">
        <v>411</v>
      </c>
      <c r="L988" s="345">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69" t="s">
        <v>412</v>
      </c>
      <c r="L989" s="345">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69" t="s">
        <v>413</v>
      </c>
      <c r="L990" s="345">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69" t="s">
        <v>414</v>
      </c>
      <c r="L991" s="345">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69" t="s">
        <v>415</v>
      </c>
      <c r="L992" s="346">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69" t="s">
        <v>416</v>
      </c>
      <c r="L993" s="346">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69" t="s">
        <v>417</v>
      </c>
      <c r="L994" s="346">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0" t="s">
        <v>418</v>
      </c>
      <c r="L995" s="348">
        <v>0.5</v>
      </c>
      <c r="M995" s="612">
        <v>5.5</v>
      </c>
      <c r="N995" s="612">
        <v>6.5</v>
      </c>
      <c r="O995" s="612">
        <v>8</v>
      </c>
      <c r="P995" s="612">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951</v>
      </c>
      <c r="H997" s="111"/>
      <c r="I997" s="111"/>
      <c r="J997" s="111"/>
      <c r="K997" s="111"/>
      <c r="L997" s="614">
        <v>6.5</v>
      </c>
      <c r="M997" s="111" t="s">
        <v>783</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K413:K422 M413:M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891" activePane="bottomRight" state="frozen"/>
      <selection activeCell="A6" sqref="A6"/>
      <selection pane="topRight" activeCell="J6" sqref="J6"/>
      <selection pane="bottomLeft" activeCell="A22" sqref="A22"/>
      <selection pane="bottomRight" activeCell="K982" sqref="K98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429</v>
      </c>
      <c r="F6" s="454">
        <v>2</v>
      </c>
      <c r="G6" s="390"/>
      <c r="H6" s="857" t="s">
        <v>430</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x14ac:dyDescent="0.25">
      <c r="A7" s="376"/>
      <c r="B7" s="385"/>
      <c r="C7" s="378">
        <f>INT($C$6)+1.02</f>
        <v>2.02</v>
      </c>
      <c r="D7" s="389"/>
      <c r="E7" s="460" t="s">
        <v>431</v>
      </c>
      <c r="F7" s="460">
        <v>1</v>
      </c>
      <c r="G7" s="394"/>
      <c r="H7" s="395" t="s">
        <v>432</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outlineLevel="3" x14ac:dyDescent="0.25">
      <c r="A12" s="376"/>
      <c r="B12" s="385"/>
      <c r="C12" s="378">
        <f>INT($C$6)+3</f>
        <v>4</v>
      </c>
      <c r="D12" s="386"/>
      <c r="E12" s="460"/>
      <c r="F12" s="460"/>
      <c r="G12" s="386"/>
      <c r="H12" s="401"/>
      <c r="I12" s="401" t="s">
        <v>433</v>
      </c>
      <c r="J12" s="402" t="s">
        <v>434</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customHeight="1" outlineLevel="3" collapsed="1" x14ac:dyDescent="0.25">
      <c r="A13" s="376"/>
      <c r="B13" s="385" t="s">
        <v>435</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436</v>
      </c>
      <c r="C15" s="378">
        <f>INT(MAX($C$16:$C$31))+1</f>
        <v>5</v>
      </c>
      <c r="D15" s="403" t="s">
        <v>437</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438</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439</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440</v>
      </c>
      <c r="I18" s="619">
        <v>44674.8486402778</v>
      </c>
      <c r="J18" s="1069" t="s">
        <v>1132</v>
      </c>
      <c r="K18" s="1070"/>
      <c r="L18" s="1070"/>
      <c r="M18" s="1070"/>
      <c r="N18" s="1070"/>
      <c r="O18" s="1070"/>
      <c r="P18" s="1070"/>
      <c r="Q18" s="1070"/>
      <c r="R18" s="1070"/>
      <c r="S18" s="1070"/>
      <c r="T18" s="1070"/>
      <c r="U18" s="1070"/>
      <c r="V18" s="1070"/>
      <c r="W18" s="1070"/>
      <c r="X18" s="1071"/>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441</v>
      </c>
      <c r="I21" s="504">
        <v>44654.848726851851</v>
      </c>
      <c r="J21" s="1072" t="s">
        <v>1110</v>
      </c>
      <c r="K21" s="1072"/>
      <c r="L21" s="1072"/>
      <c r="M21" s="1072"/>
      <c r="N21" s="1072"/>
      <c r="O21" s="1072"/>
      <c r="P21" s="1072"/>
      <c r="Q21" s="1072"/>
      <c r="R21" s="1072"/>
      <c r="S21" s="1072"/>
      <c r="T21" s="1072"/>
      <c r="U21" s="1072"/>
      <c r="V21" s="1072"/>
      <c r="W21" s="1072"/>
      <c r="X21" s="1072"/>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442</v>
      </c>
      <c r="AP24" s="388"/>
      <c r="AQ24" s="376"/>
      <c r="AR24" s="376"/>
      <c r="AS24" s="376"/>
    </row>
    <row r="25" spans="1:45" ht="5.0999999999999996" hidden="1" customHeight="1" outlineLevel="3" x14ac:dyDescent="0.25">
      <c r="A25" s="376"/>
      <c r="B25" s="385"/>
      <c r="C25" s="378">
        <f>INT($C$6)+3.005</f>
        <v>4.0049999999999999</v>
      </c>
      <c r="D25" s="403" t="s">
        <v>438</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443</v>
      </c>
      <c r="I26" s="410" t="s">
        <v>444</v>
      </c>
      <c r="J26" s="411">
        <v>15</v>
      </c>
      <c r="K26" s="410" t="s">
        <v>445</v>
      </c>
      <c r="L26" s="411">
        <v>8.43</v>
      </c>
      <c r="M26" s="408" t="s">
        <v>446</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447</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448</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449</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450</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442</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429</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431</v>
      </c>
      <c r="F41" s="460">
        <v>1</v>
      </c>
      <c r="G41" s="394"/>
      <c r="H41" s="395" t="s">
        <v>451</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435</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436</v>
      </c>
      <c r="C49" s="378">
        <f>INT(MAX($C$51:$C$179))+1</f>
        <v>5</v>
      </c>
      <c r="D49" s="403" t="s">
        <v>437</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452</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438</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453</v>
      </c>
      <c r="I52" s="424"/>
      <c r="J52" s="425">
        <v>2</v>
      </c>
      <c r="K52" s="408"/>
      <c r="L52" s="408" t="s">
        <v>930</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454</v>
      </c>
      <c r="I53" s="424"/>
      <c r="J53" s="425">
        <v>0</v>
      </c>
      <c r="K53" s="408"/>
      <c r="L53" s="408" t="s">
        <v>455</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456</v>
      </c>
      <c r="I54" s="424" t="s">
        <v>457</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458</v>
      </c>
      <c r="I55" s="424" t="s">
        <v>457</v>
      </c>
      <c r="J55" s="425">
        <v>15</v>
      </c>
      <c r="K55" s="408"/>
      <c r="L55" s="408" t="s">
        <v>459</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460</v>
      </c>
      <c r="I56" s="424"/>
      <c r="J56" s="425">
        <v>0</v>
      </c>
      <c r="K56" s="408"/>
      <c r="L56" s="408" t="s">
        <v>461</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462</v>
      </c>
      <c r="I57" s="427" t="s">
        <v>463</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464</v>
      </c>
      <c r="I58" s="424"/>
      <c r="J58" s="425">
        <v>1.25</v>
      </c>
      <c r="K58" s="408"/>
      <c r="L58" s="408" t="s">
        <v>465</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466</v>
      </c>
      <c r="I59" s="424" t="s">
        <v>467</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468</v>
      </c>
      <c r="I60" s="408"/>
      <c r="J60" s="411">
        <v>35</v>
      </c>
      <c r="K60" s="408"/>
      <c r="L60" s="408" t="s">
        <v>1004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469</v>
      </c>
      <c r="I61" s="424" t="s">
        <v>463</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470</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471</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472</v>
      </c>
      <c r="J65" s="431"/>
      <c r="K65" s="431" t="s">
        <v>473</v>
      </c>
      <c r="L65" s="431"/>
      <c r="M65" s="431" t="s">
        <v>474</v>
      </c>
      <c r="N65" s="431"/>
      <c r="O65" s="431" t="s">
        <v>475</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476</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476</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442</v>
      </c>
      <c r="AP68" s="388"/>
      <c r="AQ68" s="376"/>
      <c r="AR68" s="376"/>
      <c r="AS68" s="376"/>
    </row>
    <row r="69" spans="1:45" outlineLevel="1" x14ac:dyDescent="0.25">
      <c r="A69" s="376"/>
      <c r="B69" s="385"/>
      <c r="C69" s="378">
        <f>INT($C$40)+1</f>
        <v>2</v>
      </c>
      <c r="D69" s="403"/>
      <c r="E69" s="460"/>
      <c r="F69" s="460"/>
      <c r="G69" s="403"/>
      <c r="H69" s="420" t="s">
        <v>477</v>
      </c>
      <c r="I69" s="421"/>
      <c r="J69" s="422"/>
      <c r="K69" s="434" t="s">
        <v>478</v>
      </c>
      <c r="L69" s="434" t="s">
        <v>479</v>
      </c>
      <c r="M69" s="435"/>
      <c r="N69" s="436"/>
      <c r="O69" s="391" t="s">
        <v>480</v>
      </c>
      <c r="P69" s="391"/>
      <c r="Q69" s="391" t="s">
        <v>481</v>
      </c>
      <c r="R69" s="391"/>
      <c r="S69" s="437" t="s">
        <v>22</v>
      </c>
      <c r="T69" s="422"/>
      <c r="U69" s="864" t="s">
        <v>482</v>
      </c>
      <c r="V69" s="391" t="s">
        <v>1008</v>
      </c>
      <c r="W69" s="422"/>
      <c r="X69" s="436" t="s">
        <v>484</v>
      </c>
      <c r="Y69" s="438" t="s">
        <v>483</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collapsed="1" x14ac:dyDescent="0.25">
      <c r="A70" s="376"/>
      <c r="B70" s="385"/>
      <c r="C70" s="378">
        <f>INT($C$40)+1</f>
        <v>2</v>
      </c>
      <c r="D70" s="403"/>
      <c r="E70" s="460"/>
      <c r="F70" s="460"/>
      <c r="G70" s="403"/>
      <c r="H70" s="437" t="s">
        <v>485</v>
      </c>
      <c r="I70" s="437" t="s">
        <v>486</v>
      </c>
      <c r="J70" s="436"/>
      <c r="K70" s="434"/>
      <c r="L70" s="434" t="s">
        <v>487</v>
      </c>
      <c r="M70" s="435"/>
      <c r="N70" s="436"/>
      <c r="O70" s="437" t="s">
        <v>489</v>
      </c>
      <c r="P70" s="437" t="s">
        <v>490</v>
      </c>
      <c r="Q70" s="437" t="s">
        <v>489</v>
      </c>
      <c r="R70" s="437" t="s">
        <v>490</v>
      </c>
      <c r="S70" s="437" t="s">
        <v>488</v>
      </c>
      <c r="T70" s="436" t="s">
        <v>491</v>
      </c>
      <c r="U70" s="436" t="s">
        <v>492</v>
      </c>
      <c r="V70" s="437" t="s">
        <v>1009</v>
      </c>
      <c r="W70" s="436"/>
      <c r="X70" s="436" t="s">
        <v>493</v>
      </c>
      <c r="Y70" s="783" t="s">
        <v>472</v>
      </c>
      <c r="Z70" s="783"/>
      <c r="AA70" s="783"/>
      <c r="AB70" s="783" t="s">
        <v>473</v>
      </c>
      <c r="AC70" s="783"/>
      <c r="AD70" s="783"/>
      <c r="AE70" s="783" t="s">
        <v>475</v>
      </c>
      <c r="AF70" s="783"/>
      <c r="AG70" s="438"/>
      <c r="AH70" s="436"/>
      <c r="AI70" s="436"/>
      <c r="AJ70" s="436"/>
      <c r="AK70" s="436"/>
      <c r="AL70" s="436"/>
      <c r="AM70" s="436"/>
      <c r="AN70" s="436"/>
      <c r="AO70" s="403"/>
      <c r="AP70" s="388"/>
      <c r="AQ70" s="376"/>
      <c r="AR70" s="376"/>
      <c r="AS70" s="376"/>
    </row>
    <row r="71" spans="1:45" ht="5.0999999999999996" hidden="1" customHeight="1" outlineLevel="3" x14ac:dyDescent="0.25">
      <c r="A71" s="376"/>
      <c r="B71" s="385"/>
      <c r="C71" s="378">
        <f>INT($C$40)+3.005</f>
        <v>4.0049999999999999</v>
      </c>
      <c r="D71" s="403" t="s">
        <v>438</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hidden="1"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776</v>
      </c>
      <c r="Y72" s="408"/>
      <c r="Z72" s="408"/>
      <c r="AA72" s="408"/>
      <c r="AB72" s="408"/>
      <c r="AC72" s="408"/>
      <c r="AD72" s="408"/>
      <c r="AE72" s="408"/>
      <c r="AF72" s="408"/>
      <c r="AG72" s="408"/>
      <c r="AH72" s="408" t="s">
        <v>1128</v>
      </c>
      <c r="AI72" s="408"/>
      <c r="AJ72" s="408"/>
      <c r="AK72" s="408"/>
      <c r="AL72" s="408"/>
      <c r="AM72" s="408"/>
      <c r="AN72" s="408"/>
      <c r="AO72" s="403"/>
      <c r="AP72" s="388"/>
      <c r="AQ72" s="376"/>
      <c r="AR72" s="376"/>
      <c r="AS72" s="376"/>
    </row>
    <row r="73" spans="1:45" hidden="1"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775</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hidden="1" customHeight="1" outlineLevel="2" x14ac:dyDescent="0.25">
      <c r="A74" s="376"/>
      <c r="B74" s="385"/>
      <c r="C74" s="378">
        <f>INT($C$40)+2</f>
        <v>3</v>
      </c>
      <c r="D74" s="403"/>
      <c r="E74" s="460"/>
      <c r="F74" s="460"/>
      <c r="G74" s="403"/>
      <c r="H74" s="408"/>
      <c r="I74" s="424" t="s">
        <v>486</v>
      </c>
      <c r="J74" s="424" t="s">
        <v>167</v>
      </c>
      <c r="K74" s="424" t="s">
        <v>166</v>
      </c>
      <c r="L74" s="424" t="s">
        <v>479</v>
      </c>
      <c r="M74" s="408"/>
      <c r="N74" s="676" t="s">
        <v>860</v>
      </c>
      <c r="O74" s="979" t="s">
        <v>859</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hidden="1" outlineLevel="2" x14ac:dyDescent="0.25">
      <c r="A75" s="376"/>
      <c r="B75" s="385"/>
      <c r="C75" s="378">
        <f>INT($C$40)+2</f>
        <v>3</v>
      </c>
      <c r="D75" s="403"/>
      <c r="E75" s="460"/>
      <c r="F75" s="460"/>
      <c r="G75" s="403"/>
      <c r="H75" s="424"/>
      <c r="I75" s="424" t="s">
        <v>856</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hidden="1"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hidden="1"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hidden="1"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hidden="1"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hidden="1"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hidden="1"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hidden="1"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856</v>
      </c>
      <c r="AJ82" s="408" t="s">
        <v>856</v>
      </c>
      <c r="AK82" s="408"/>
      <c r="AL82" s="408"/>
      <c r="AM82" s="408"/>
      <c r="AN82" s="408"/>
      <c r="AO82" s="403"/>
      <c r="AP82" s="388"/>
      <c r="AQ82" s="376"/>
      <c r="AR82" s="376"/>
      <c r="AS82" s="376"/>
    </row>
    <row r="83" spans="1:45" hidden="1"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1139</v>
      </c>
      <c r="AJ83" s="408" t="s">
        <v>1140</v>
      </c>
      <c r="AK83" s="408"/>
      <c r="AL83" s="408"/>
      <c r="AM83" s="408"/>
      <c r="AN83" s="408"/>
      <c r="AO83" s="403"/>
      <c r="AP83" s="388"/>
      <c r="AQ83" s="376"/>
      <c r="AR83" s="376"/>
      <c r="AS83" s="376"/>
    </row>
    <row r="84" spans="1:45" hidden="1"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1141</v>
      </c>
      <c r="AI84" s="408" t="s">
        <v>1142</v>
      </c>
      <c r="AJ84" s="408" t="s">
        <v>1142</v>
      </c>
      <c r="AK84" s="408"/>
      <c r="AL84" s="408"/>
      <c r="AM84" s="408"/>
      <c r="AN84" s="408"/>
      <c r="AO84" s="403"/>
      <c r="AP84" s="388"/>
      <c r="AQ84" s="376"/>
      <c r="AR84" s="376"/>
      <c r="AS84" s="376"/>
    </row>
    <row r="85" spans="1:45" hidden="1" outlineLevel="2" x14ac:dyDescent="0.25">
      <c r="A85" s="376"/>
      <c r="B85" s="385"/>
      <c r="C85" s="378">
        <f t="shared" ref="C85" si="3">INT($C$40)+2</f>
        <v>3</v>
      </c>
      <c r="D85" s="403"/>
      <c r="E85" s="460"/>
      <c r="F85" s="460"/>
      <c r="G85" s="403"/>
      <c r="H85" s="424"/>
      <c r="I85" s="660" t="s">
        <v>796</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cm="1">
        <f t="array" ref="AI85">IF($K85&lt;INDEX(i_break_date,ROUNDDOWN((ROW($I85)-ROW($I$75))/i_p6_len,0)+1,1),i_p6_len,_xlfn.XMATCH($K85,$K$75:$K$84,1))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4">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cm="1">
        <f t="array" ref="AI86">IF($K86&lt;INDEX(i_break_date,ROUNDDOWN((ROW($I86)-ROW($I$75))/i_p6_len,0)+1,1),i_p6_len,_xlfn.XMATCH($K86,$K$75:$K$84,1))</f>
        <v>1</v>
      </c>
      <c r="AJ86" s="408">
        <f t="shared" ref="AJ86:AJ149" si="5">MAX(1,AI86-1)</f>
        <v>1</v>
      </c>
      <c r="AK86" s="408"/>
      <c r="AL86" s="408"/>
      <c r="AM86" s="408"/>
      <c r="AN86" s="408"/>
      <c r="AO86" s="403"/>
      <c r="AP86" s="388"/>
      <c r="AQ86" s="376"/>
      <c r="AR86" s="376"/>
      <c r="AS86" s="376"/>
    </row>
    <row r="87" spans="1:45" hidden="1" outlineLevel="3" x14ac:dyDescent="0.25">
      <c r="A87" s="376"/>
      <c r="B87" s="385"/>
      <c r="C87" s="378">
        <f t="shared" si="4"/>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cm="1">
        <f t="array" ref="AI87">IF($K87&lt;INDEX(i_break_date,ROUNDDOWN((ROW($I87)-ROW($I$75))/i_p6_len,0)+1,1),i_p6_len,_xlfn.XMATCH($K87,$K$75:$K$84,1))</f>
        <v>5</v>
      </c>
      <c r="AJ87" s="408">
        <f t="shared" si="5"/>
        <v>4</v>
      </c>
      <c r="AK87" s="408"/>
      <c r="AL87" s="408"/>
      <c r="AM87" s="408"/>
      <c r="AN87" s="408"/>
      <c r="AO87" s="403"/>
      <c r="AP87" s="388"/>
      <c r="AQ87" s="376"/>
      <c r="AR87" s="376"/>
      <c r="AS87" s="376"/>
    </row>
    <row r="88" spans="1:45" hidden="1" outlineLevel="3" x14ac:dyDescent="0.25">
      <c r="A88" s="376"/>
      <c r="B88" s="385"/>
      <c r="C88" s="378">
        <f t="shared" si="4"/>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cm="1">
        <f t="array" ref="AI88">IF($K88&lt;INDEX(i_break_date,ROUNDDOWN((ROW($I88)-ROW($I$75))/i_p6_len,0)+1,1),i_p6_len,_xlfn.XMATCH($K88,$K$75:$K$84,1))</f>
        <v>6</v>
      </c>
      <c r="AJ88" s="408">
        <f t="shared" si="5"/>
        <v>5</v>
      </c>
      <c r="AK88" s="408"/>
      <c r="AL88" s="408"/>
      <c r="AM88" s="408"/>
      <c r="AN88" s="408"/>
      <c r="AO88" s="403"/>
      <c r="AP88" s="388"/>
      <c r="AQ88" s="376"/>
      <c r="AR88" s="376"/>
      <c r="AS88" s="376"/>
    </row>
    <row r="89" spans="1:45" hidden="1" outlineLevel="3" x14ac:dyDescent="0.25">
      <c r="A89" s="376"/>
      <c r="B89" s="385"/>
      <c r="C89" s="378">
        <f t="shared" si="4"/>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cm="1">
        <f t="array" ref="AI89">IF($K89&lt;INDEX(i_break_date,ROUNDDOWN((ROW($I89)-ROW($I$75))/i_p6_len,0)+1,1),i_p6_len,_xlfn.XMATCH($K89,$K$75:$K$84,1))</f>
        <v>7</v>
      </c>
      <c r="AJ89" s="408">
        <f t="shared" si="5"/>
        <v>6</v>
      </c>
      <c r="AK89" s="408"/>
      <c r="AL89" s="408"/>
      <c r="AM89" s="408"/>
      <c r="AN89" s="408"/>
      <c r="AO89" s="403"/>
      <c r="AP89" s="388"/>
      <c r="AQ89" s="376"/>
      <c r="AR89" s="376"/>
      <c r="AS89" s="376"/>
    </row>
    <row r="90" spans="1:45" hidden="1" outlineLevel="3" x14ac:dyDescent="0.25">
      <c r="A90" s="376"/>
      <c r="B90" s="385"/>
      <c r="C90" s="378">
        <f t="shared" si="4"/>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cm="1">
        <f t="array" ref="AI90">IF($K90&lt;INDEX(i_break_date,ROUNDDOWN((ROW($I90)-ROW($I$75))/i_p6_len,0)+1,1),i_p6_len,_xlfn.XMATCH($K90,$K$75:$K$84,1))</f>
        <v>8</v>
      </c>
      <c r="AJ90" s="408">
        <f t="shared" si="5"/>
        <v>7</v>
      </c>
      <c r="AK90" s="408"/>
      <c r="AL90" s="408"/>
      <c r="AM90" s="408"/>
      <c r="AN90" s="408"/>
      <c r="AO90" s="403"/>
      <c r="AP90" s="388"/>
      <c r="AQ90" s="376"/>
      <c r="AR90" s="376"/>
      <c r="AS90" s="376"/>
    </row>
    <row r="91" spans="1:45" hidden="1" outlineLevel="3" x14ac:dyDescent="0.25">
      <c r="A91" s="376"/>
      <c r="B91" s="385"/>
      <c r="C91" s="378">
        <f t="shared" si="4"/>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cm="1">
        <f t="array" ref="AI91">IF($K91&lt;INDEX(i_break_date,ROUNDDOWN((ROW($I91)-ROW($I$75))/i_p6_len,0)+1,1),i_p6_len,_xlfn.XMATCH($K91,$K$75:$K$84,1))</f>
        <v>9</v>
      </c>
      <c r="AJ91" s="408">
        <f t="shared" si="5"/>
        <v>8</v>
      </c>
      <c r="AK91" s="408"/>
      <c r="AL91" s="408"/>
      <c r="AM91" s="408"/>
      <c r="AN91" s="408"/>
      <c r="AO91" s="403"/>
      <c r="AP91" s="388"/>
      <c r="AQ91" s="376"/>
      <c r="AR91" s="376"/>
      <c r="AS91" s="376"/>
    </row>
    <row r="92" spans="1:45" hidden="1" outlineLevel="3" x14ac:dyDescent="0.25">
      <c r="A92" s="376"/>
      <c r="B92" s="385"/>
      <c r="C92" s="378">
        <f t="shared" si="4"/>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cm="1">
        <f t="array" ref="AI92">IF($K92&lt;INDEX(i_break_date,ROUNDDOWN((ROW($I92)-ROW($I$75))/i_p6_len,0)+1,1),i_p6_len,_xlfn.XMATCH($K92,$K$75:$K$84,1))</f>
        <v>9</v>
      </c>
      <c r="AJ92" s="408">
        <f t="shared" si="5"/>
        <v>8</v>
      </c>
      <c r="AK92" s="408"/>
      <c r="AL92" s="408"/>
      <c r="AM92" s="408"/>
      <c r="AN92" s="408"/>
      <c r="AO92" s="403"/>
      <c r="AP92" s="388"/>
      <c r="AQ92" s="376"/>
      <c r="AR92" s="376"/>
      <c r="AS92" s="376"/>
    </row>
    <row r="93" spans="1:45" hidden="1" outlineLevel="3" x14ac:dyDescent="0.25">
      <c r="A93" s="376"/>
      <c r="B93" s="385"/>
      <c r="C93" s="378">
        <f t="shared" si="4"/>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cm="1">
        <f t="array" ref="AI93">IF($K93&lt;INDEX(i_break_date,ROUNDDOWN((ROW($I93)-ROW($I$75))/i_p6_len,0)+1,1),i_p6_len,_xlfn.XMATCH($K93,$K$75:$K$84,1))</f>
        <v>10</v>
      </c>
      <c r="AJ93" s="408">
        <f t="shared" si="5"/>
        <v>9</v>
      </c>
      <c r="AK93" s="408"/>
      <c r="AL93" s="408"/>
      <c r="AM93" s="408"/>
      <c r="AN93" s="408"/>
      <c r="AO93" s="403"/>
      <c r="AP93" s="388"/>
      <c r="AQ93" s="376"/>
      <c r="AR93" s="376"/>
      <c r="AS93" s="376"/>
    </row>
    <row r="94" spans="1:45" hidden="1" outlineLevel="3" x14ac:dyDescent="0.25">
      <c r="A94" s="376"/>
      <c r="B94" s="385"/>
      <c r="C94" s="378">
        <f t="shared" si="4"/>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cm="1">
        <f t="array" ref="AI94">IF($K94&lt;INDEX(i_break_date,ROUNDDOWN((ROW($I94)-ROW($I$75))/i_p6_len,0)+1,1),i_p6_len,_xlfn.XMATCH($K94,$K$75:$K$84,1))</f>
        <v>10</v>
      </c>
      <c r="AJ94" s="408">
        <f t="shared" si="5"/>
        <v>9</v>
      </c>
      <c r="AK94" s="408"/>
      <c r="AL94" s="408"/>
      <c r="AM94" s="408"/>
      <c r="AN94" s="408"/>
      <c r="AO94" s="403"/>
      <c r="AP94" s="388"/>
      <c r="AQ94" s="376"/>
      <c r="AR94" s="376"/>
      <c r="AS94" s="376"/>
    </row>
    <row r="95" spans="1:45" hidden="1" outlineLevel="2" x14ac:dyDescent="0.25">
      <c r="A95" s="376"/>
      <c r="B95" s="385"/>
      <c r="C95" s="378">
        <f t="shared" ref="C95" si="6">INT($C$40)+2</f>
        <v>3</v>
      </c>
      <c r="D95" s="403"/>
      <c r="E95" s="460"/>
      <c r="F95" s="460"/>
      <c r="G95" s="403"/>
      <c r="H95" s="424"/>
      <c r="I95" s="660" t="s">
        <v>788</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cm="1">
        <f t="array" ref="AI95">IF($K95&lt;INDEX(i_break_date,ROUNDDOWN((ROW($I95)-ROW($I$75))/i_p6_len,0)+1,1),i_p6_len,_xlfn.XMATCH($K95,$K$75:$K$84,1))</f>
        <v>1</v>
      </c>
      <c r="AJ95" s="408">
        <f t="shared" si="5"/>
        <v>1</v>
      </c>
      <c r="AK95" s="408"/>
      <c r="AL95" s="408"/>
      <c r="AM95" s="408"/>
      <c r="AN95" s="408"/>
      <c r="AO95" s="403"/>
      <c r="AP95" s="388"/>
      <c r="AQ95" s="376"/>
      <c r="AR95" s="376"/>
      <c r="AS95" s="376"/>
    </row>
    <row r="96" spans="1:45" hidden="1" outlineLevel="3" collapsed="1" x14ac:dyDescent="0.25">
      <c r="A96" s="376"/>
      <c r="B96" s="385"/>
      <c r="C96" s="378">
        <f t="shared" si="4"/>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cm="1">
        <f t="array" ref="AI96">IF($K96&lt;INDEX(i_break_date,ROUNDDOWN((ROW($I96)-ROW($I$75))/i_p6_len,0)+1,1),i_p6_len,_xlfn.XMATCH($K96,$K$75:$K$84,1))</f>
        <v>1</v>
      </c>
      <c r="AJ96" s="408">
        <f t="shared" si="5"/>
        <v>1</v>
      </c>
      <c r="AK96" s="408"/>
      <c r="AL96" s="408"/>
      <c r="AM96" s="408"/>
      <c r="AN96" s="408"/>
      <c r="AO96" s="403"/>
      <c r="AP96" s="388"/>
      <c r="AQ96" s="376"/>
      <c r="AR96" s="376"/>
      <c r="AS96" s="376"/>
    </row>
    <row r="97" spans="1:45" hidden="1" outlineLevel="3" x14ac:dyDescent="0.25">
      <c r="A97" s="376"/>
      <c r="B97" s="385"/>
      <c r="C97" s="378">
        <f t="shared" si="4"/>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cm="1">
        <f t="array" ref="AI97">IF($K97&lt;INDEX(i_break_date,ROUNDDOWN((ROW($I97)-ROW($I$75))/i_p6_len,0)+1,1),i_p6_len,_xlfn.XMATCH($K97,$K$75:$K$84,1))</f>
        <v>5</v>
      </c>
      <c r="AJ97" s="408">
        <f t="shared" si="5"/>
        <v>4</v>
      </c>
      <c r="AK97" s="408"/>
      <c r="AL97" s="408"/>
      <c r="AM97" s="408"/>
      <c r="AN97" s="408"/>
      <c r="AO97" s="403"/>
      <c r="AP97" s="388"/>
      <c r="AQ97" s="376"/>
      <c r="AR97" s="376"/>
      <c r="AS97" s="376"/>
    </row>
    <row r="98" spans="1:45" hidden="1" outlineLevel="3" x14ac:dyDescent="0.25">
      <c r="A98" s="376"/>
      <c r="B98" s="385"/>
      <c r="C98" s="378">
        <f t="shared" si="4"/>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cm="1">
        <f t="array" ref="AI98">IF($K98&lt;INDEX(i_break_date,ROUNDDOWN((ROW($I98)-ROW($I$75))/i_p6_len,0)+1,1),i_p6_len,_xlfn.XMATCH($K98,$K$75:$K$84,1))</f>
        <v>6</v>
      </c>
      <c r="AJ98" s="408">
        <f t="shared" si="5"/>
        <v>5</v>
      </c>
      <c r="AK98" s="408"/>
      <c r="AL98" s="408"/>
      <c r="AM98" s="408"/>
      <c r="AN98" s="408"/>
      <c r="AO98" s="403"/>
      <c r="AP98" s="388"/>
      <c r="AQ98" s="376"/>
      <c r="AR98" s="376"/>
      <c r="AS98" s="376"/>
    </row>
    <row r="99" spans="1:45" hidden="1" outlineLevel="3" x14ac:dyDescent="0.25">
      <c r="A99" s="376"/>
      <c r="B99" s="385"/>
      <c r="C99" s="378">
        <f t="shared" si="4"/>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cm="1">
        <f t="array" ref="AI99">IF($K99&lt;INDEX(i_break_date,ROUNDDOWN((ROW($I99)-ROW($I$75))/i_p6_len,0)+1,1),i_p6_len,_xlfn.XMATCH($K99,$K$75:$K$84,1))</f>
        <v>7</v>
      </c>
      <c r="AJ99" s="408">
        <f t="shared" si="5"/>
        <v>6</v>
      </c>
      <c r="AK99" s="408"/>
      <c r="AL99" s="408"/>
      <c r="AM99" s="408"/>
      <c r="AN99" s="408"/>
      <c r="AO99" s="403"/>
      <c r="AP99" s="388"/>
      <c r="AQ99" s="376"/>
      <c r="AR99" s="376"/>
      <c r="AS99" s="376"/>
    </row>
    <row r="100" spans="1:45" hidden="1" outlineLevel="3" x14ac:dyDescent="0.25">
      <c r="A100" s="376"/>
      <c r="B100" s="385"/>
      <c r="C100" s="378">
        <f t="shared" si="4"/>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cm="1">
        <f t="array" ref="AI100">IF($K100&lt;INDEX(i_break_date,ROUNDDOWN((ROW($I100)-ROW($I$75))/i_p6_len,0)+1,1),i_p6_len,_xlfn.XMATCH($K100,$K$75:$K$84,1))</f>
        <v>7</v>
      </c>
      <c r="AJ100" s="408">
        <f t="shared" si="5"/>
        <v>6</v>
      </c>
      <c r="AK100" s="408"/>
      <c r="AL100" s="408"/>
      <c r="AM100" s="408"/>
      <c r="AN100" s="408"/>
      <c r="AO100" s="403"/>
      <c r="AP100" s="388"/>
      <c r="AQ100" s="376"/>
      <c r="AR100" s="376"/>
      <c r="AS100" s="376"/>
    </row>
    <row r="101" spans="1:45" hidden="1" outlineLevel="3" x14ac:dyDescent="0.25">
      <c r="A101" s="376"/>
      <c r="B101" s="385"/>
      <c r="C101" s="378">
        <f t="shared" si="4"/>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cm="1">
        <f t="array" ref="AI101">IF($K101&lt;INDEX(i_break_date,ROUNDDOWN((ROW($I101)-ROW($I$75))/i_p6_len,0)+1,1),i_p6_len,_xlfn.XMATCH($K101,$K$75:$K$84,1))</f>
        <v>9</v>
      </c>
      <c r="AJ101" s="408">
        <f t="shared" si="5"/>
        <v>8</v>
      </c>
      <c r="AK101" s="408"/>
      <c r="AL101" s="408"/>
      <c r="AM101" s="408"/>
      <c r="AN101" s="408"/>
      <c r="AO101" s="403"/>
      <c r="AP101" s="388"/>
      <c r="AQ101" s="376"/>
      <c r="AR101" s="376"/>
      <c r="AS101" s="376"/>
    </row>
    <row r="102" spans="1:45" hidden="1" outlineLevel="3" x14ac:dyDescent="0.25">
      <c r="A102" s="376"/>
      <c r="B102" s="385"/>
      <c r="C102" s="378">
        <f t="shared" si="4"/>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cm="1">
        <f t="array" ref="AI102">IF($K102&lt;INDEX(i_break_date,ROUNDDOWN((ROW($I102)-ROW($I$75))/i_p6_len,0)+1,1),i_p6_len,_xlfn.XMATCH($K102,$K$75:$K$84,1))</f>
        <v>9</v>
      </c>
      <c r="AJ102" s="408">
        <f t="shared" si="5"/>
        <v>8</v>
      </c>
      <c r="AK102" s="408"/>
      <c r="AL102" s="408"/>
      <c r="AM102" s="408"/>
      <c r="AN102" s="408"/>
      <c r="AO102" s="403"/>
      <c r="AP102" s="388"/>
      <c r="AQ102" s="376"/>
      <c r="AR102" s="376"/>
      <c r="AS102" s="376"/>
    </row>
    <row r="103" spans="1:45" hidden="1" outlineLevel="3" x14ac:dyDescent="0.25">
      <c r="A103" s="376"/>
      <c r="B103" s="385"/>
      <c r="C103" s="378">
        <f t="shared" si="4"/>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cm="1">
        <f t="array" ref="AI103">IF($K103&lt;INDEX(i_break_date,ROUNDDOWN((ROW($I103)-ROW($I$75))/i_p6_len,0)+1,1),i_p6_len,_xlfn.XMATCH($K103,$K$75:$K$84,1))</f>
        <v>10</v>
      </c>
      <c r="AJ103" s="408">
        <f t="shared" si="5"/>
        <v>9</v>
      </c>
      <c r="AK103" s="408"/>
      <c r="AL103" s="408"/>
      <c r="AM103" s="408"/>
      <c r="AN103" s="408"/>
      <c r="AO103" s="403"/>
      <c r="AP103" s="388"/>
      <c r="AQ103" s="376"/>
      <c r="AR103" s="376"/>
      <c r="AS103" s="376"/>
    </row>
    <row r="104" spans="1:45" hidden="1" outlineLevel="3" x14ac:dyDescent="0.25">
      <c r="A104" s="376"/>
      <c r="B104" s="385"/>
      <c r="C104" s="378">
        <f t="shared" si="4"/>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cm="1">
        <f t="array" ref="AI104">IF($K104&lt;INDEX(i_break_date,ROUNDDOWN((ROW($I104)-ROW($I$75))/i_p6_len,0)+1,1),i_p6_len,_xlfn.XMATCH($K104,$K$75:$K$84,1))</f>
        <v>10</v>
      </c>
      <c r="AJ104" s="408">
        <f t="shared" si="5"/>
        <v>9</v>
      </c>
      <c r="AK104" s="408"/>
      <c r="AL104" s="408"/>
      <c r="AM104" s="408"/>
      <c r="AN104" s="408"/>
      <c r="AO104" s="403"/>
      <c r="AP104" s="388"/>
      <c r="AQ104" s="376"/>
      <c r="AR104" s="376"/>
      <c r="AS104" s="376"/>
    </row>
    <row r="105" spans="1:45" hidden="1" outlineLevel="2" x14ac:dyDescent="0.25">
      <c r="A105" s="376"/>
      <c r="B105" s="385"/>
      <c r="C105" s="378">
        <f t="shared" ref="C105" si="7">INT($C$40)+2</f>
        <v>3</v>
      </c>
      <c r="D105" s="403"/>
      <c r="E105" s="460"/>
      <c r="F105" s="460"/>
      <c r="G105" s="403"/>
      <c r="H105" s="424"/>
      <c r="I105" s="660" t="s">
        <v>789</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cm="1">
        <f t="array" ref="AI105">IF($K105&lt;INDEX(i_break_date,ROUNDDOWN((ROW($I105)-ROW($I$75))/i_p6_len,0)+1,1),i_p6_len,_xlfn.XMATCH($K105,$K$75:$K$84,1))</f>
        <v>1</v>
      </c>
      <c r="AJ105" s="408">
        <f t="shared" si="5"/>
        <v>1</v>
      </c>
      <c r="AK105" s="408"/>
      <c r="AL105" s="408"/>
      <c r="AM105" s="408"/>
      <c r="AN105" s="408"/>
      <c r="AO105" s="403"/>
      <c r="AP105" s="388"/>
      <c r="AQ105" s="376"/>
      <c r="AR105" s="376"/>
      <c r="AS105" s="376"/>
    </row>
    <row r="106" spans="1:45" hidden="1" outlineLevel="3" collapsed="1" x14ac:dyDescent="0.25">
      <c r="A106" s="376"/>
      <c r="B106" s="385"/>
      <c r="C106" s="378">
        <f t="shared" si="4"/>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cm="1">
        <f t="array" ref="AI106">IF($K106&lt;INDEX(i_break_date,ROUNDDOWN((ROW($I106)-ROW($I$75))/i_p6_len,0)+1,1),i_p6_len,_xlfn.XMATCH($K106,$K$75:$K$84,1))</f>
        <v>1</v>
      </c>
      <c r="AJ106" s="408">
        <f t="shared" si="5"/>
        <v>1</v>
      </c>
      <c r="AK106" s="408"/>
      <c r="AL106" s="408"/>
      <c r="AM106" s="408"/>
      <c r="AN106" s="408"/>
      <c r="AO106" s="403"/>
      <c r="AP106" s="388"/>
      <c r="AQ106" s="376"/>
      <c r="AR106" s="376"/>
      <c r="AS106" s="376"/>
    </row>
    <row r="107" spans="1:45" hidden="1" outlineLevel="3" x14ac:dyDescent="0.25">
      <c r="A107" s="376"/>
      <c r="B107" s="385"/>
      <c r="C107" s="378">
        <f t="shared" si="4"/>
        <v>4</v>
      </c>
      <c r="D107" s="403"/>
      <c r="E107" s="460"/>
      <c r="F107" s="460"/>
      <c r="G107" s="403"/>
      <c r="H107" s="424"/>
      <c r="I107" s="424"/>
      <c r="J107" s="424">
        <v>2</v>
      </c>
      <c r="K107" s="616">
        <f>Periods!I24</f>
        <v>43684</v>
      </c>
      <c r="L107" s="617">
        <f t="shared" ref="L107:L138" ca="1" si="8">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cm="1">
        <f t="array" ref="AI107">IF($K107&lt;INDEX(i_break_date,ROUNDDOWN((ROW($I107)-ROW($I$75))/i_p6_len,0)+1,1),i_p6_len,_xlfn.XMATCH($K107,$K$75:$K$84,1))</f>
        <v>5</v>
      </c>
      <c r="AJ107" s="408">
        <f t="shared" si="5"/>
        <v>4</v>
      </c>
      <c r="AK107" s="408"/>
      <c r="AL107" s="408"/>
      <c r="AM107" s="408"/>
      <c r="AN107" s="408"/>
      <c r="AO107" s="403"/>
      <c r="AP107" s="388"/>
      <c r="AQ107" s="376"/>
      <c r="AR107" s="376"/>
      <c r="AS107" s="376"/>
    </row>
    <row r="108" spans="1:45" hidden="1" outlineLevel="3" x14ac:dyDescent="0.25">
      <c r="A108" s="376"/>
      <c r="B108" s="385"/>
      <c r="C108" s="378">
        <f t="shared" si="4"/>
        <v>4</v>
      </c>
      <c r="D108" s="403"/>
      <c r="E108" s="460"/>
      <c r="F108" s="460"/>
      <c r="G108" s="403"/>
      <c r="H108" s="424"/>
      <c r="I108" s="424"/>
      <c r="J108" s="424">
        <v>3</v>
      </c>
      <c r="K108" s="616">
        <f>Periods!I25</f>
        <v>43733</v>
      </c>
      <c r="L108" s="617">
        <f t="shared" ca="1" si="8"/>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cm="1">
        <f t="array" ref="AI108">IF($K108&lt;INDEX(i_break_date,ROUNDDOWN((ROW($I108)-ROW($I$75))/i_p6_len,0)+1,1),i_p6_len,_xlfn.XMATCH($K108,$K$75:$K$84,1))</f>
        <v>6</v>
      </c>
      <c r="AJ108" s="408">
        <f t="shared" si="5"/>
        <v>5</v>
      </c>
      <c r="AK108" s="408"/>
      <c r="AL108" s="408"/>
      <c r="AM108" s="408"/>
      <c r="AN108" s="408"/>
      <c r="AO108" s="403"/>
      <c r="AP108" s="388"/>
      <c r="AQ108" s="376"/>
      <c r="AR108" s="376"/>
      <c r="AS108" s="376"/>
    </row>
    <row r="109" spans="1:45" hidden="1" outlineLevel="3" x14ac:dyDescent="0.25">
      <c r="A109" s="376"/>
      <c r="B109" s="385"/>
      <c r="C109" s="378">
        <f t="shared" si="4"/>
        <v>4</v>
      </c>
      <c r="D109" s="403"/>
      <c r="E109" s="460"/>
      <c r="F109" s="460"/>
      <c r="G109" s="403"/>
      <c r="H109" s="424"/>
      <c r="I109" s="424"/>
      <c r="J109" s="424">
        <v>4</v>
      </c>
      <c r="K109" s="616">
        <f>Periods!I26</f>
        <v>43753</v>
      </c>
      <c r="L109" s="617">
        <f t="shared" ca="1" si="8"/>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cm="1">
        <f t="array" ref="AI109">IF($K109&lt;INDEX(i_break_date,ROUNDDOWN((ROW($I109)-ROW($I$75))/i_p6_len,0)+1,1),i_p6_len,_xlfn.XMATCH($K109,$K$75:$K$84,1))</f>
        <v>7</v>
      </c>
      <c r="AJ109" s="408">
        <f t="shared" si="5"/>
        <v>6</v>
      </c>
      <c r="AK109" s="408"/>
      <c r="AL109" s="408"/>
      <c r="AM109" s="408"/>
      <c r="AN109" s="408"/>
      <c r="AO109" s="403"/>
      <c r="AP109" s="388"/>
      <c r="AQ109" s="376"/>
      <c r="AR109" s="376"/>
      <c r="AS109" s="376"/>
    </row>
    <row r="110" spans="1:45" hidden="1" outlineLevel="3" x14ac:dyDescent="0.25">
      <c r="A110" s="376"/>
      <c r="B110" s="385"/>
      <c r="C110" s="378">
        <f t="shared" si="4"/>
        <v>4</v>
      </c>
      <c r="D110" s="403"/>
      <c r="E110" s="460"/>
      <c r="F110" s="460"/>
      <c r="G110" s="403"/>
      <c r="H110" s="424"/>
      <c r="I110" s="424"/>
      <c r="J110" s="424">
        <v>5</v>
      </c>
      <c r="K110" s="616">
        <f>Periods!I27</f>
        <v>43784</v>
      </c>
      <c r="L110" s="617">
        <f t="shared" ca="1" si="8"/>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cm="1">
        <f t="array" ref="AI110">IF($K110&lt;INDEX(i_break_date,ROUNDDOWN((ROW($I110)-ROW($I$75))/i_p6_len,0)+1,1),i_p6_len,_xlfn.XMATCH($K110,$K$75:$K$84,1))</f>
        <v>8</v>
      </c>
      <c r="AJ110" s="408">
        <f t="shared" si="5"/>
        <v>7</v>
      </c>
      <c r="AK110" s="408"/>
      <c r="AL110" s="408"/>
      <c r="AM110" s="408"/>
      <c r="AN110" s="408"/>
      <c r="AO110" s="403"/>
      <c r="AP110" s="388"/>
      <c r="AQ110" s="376"/>
      <c r="AR110" s="376"/>
      <c r="AS110" s="376"/>
    </row>
    <row r="111" spans="1:45" hidden="1" outlineLevel="3" x14ac:dyDescent="0.25">
      <c r="A111" s="376"/>
      <c r="B111" s="385"/>
      <c r="C111" s="378">
        <f t="shared" si="4"/>
        <v>4</v>
      </c>
      <c r="D111" s="403"/>
      <c r="E111" s="460"/>
      <c r="F111" s="460"/>
      <c r="G111" s="403"/>
      <c r="H111" s="424"/>
      <c r="I111" s="424"/>
      <c r="J111" s="424">
        <v>6</v>
      </c>
      <c r="K111" s="616">
        <f>Periods!I28</f>
        <v>43852</v>
      </c>
      <c r="L111" s="617">
        <f t="shared" ca="1" si="8"/>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cm="1">
        <f t="array" ref="AI111">IF($K111&lt;INDEX(i_break_date,ROUNDDOWN((ROW($I111)-ROW($I$75))/i_p6_len,0)+1,1),i_p6_len,_xlfn.XMATCH($K111,$K$75:$K$84,1))</f>
        <v>9</v>
      </c>
      <c r="AJ111" s="408">
        <f t="shared" si="5"/>
        <v>8</v>
      </c>
      <c r="AK111" s="408"/>
      <c r="AL111" s="408"/>
      <c r="AM111" s="408"/>
      <c r="AN111" s="408"/>
      <c r="AO111" s="403"/>
      <c r="AP111" s="388"/>
      <c r="AQ111" s="376"/>
      <c r="AR111" s="376"/>
      <c r="AS111" s="376"/>
    </row>
    <row r="112" spans="1:45" hidden="1" outlineLevel="3" x14ac:dyDescent="0.25">
      <c r="A112" s="376"/>
      <c r="B112" s="385"/>
      <c r="C112" s="378">
        <f t="shared" si="4"/>
        <v>4</v>
      </c>
      <c r="D112" s="403"/>
      <c r="E112" s="460"/>
      <c r="F112" s="460"/>
      <c r="G112" s="403"/>
      <c r="H112" s="424"/>
      <c r="I112" s="424"/>
      <c r="J112" s="424">
        <v>7</v>
      </c>
      <c r="K112" s="616">
        <f>Periods!I29</f>
        <v>43891</v>
      </c>
      <c r="L112" s="617">
        <f t="shared" ca="1" si="8"/>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cm="1">
        <f t="array" ref="AI112">IF($K112&lt;INDEX(i_break_date,ROUNDDOWN((ROW($I112)-ROW($I$75))/i_p6_len,0)+1,1),i_p6_len,_xlfn.XMATCH($K112,$K$75:$K$84,1))</f>
        <v>9</v>
      </c>
      <c r="AJ112" s="408">
        <f t="shared" si="5"/>
        <v>8</v>
      </c>
      <c r="AK112" s="408"/>
      <c r="AL112" s="408"/>
      <c r="AM112" s="408"/>
      <c r="AN112" s="408"/>
      <c r="AO112" s="403"/>
      <c r="AP112" s="388"/>
      <c r="AQ112" s="376"/>
      <c r="AR112" s="376"/>
      <c r="AS112" s="376"/>
    </row>
    <row r="113" spans="1:45" hidden="1" outlineLevel="3" x14ac:dyDescent="0.25">
      <c r="A113" s="376"/>
      <c r="B113" s="385"/>
      <c r="C113" s="378">
        <f t="shared" si="4"/>
        <v>4</v>
      </c>
      <c r="D113" s="403"/>
      <c r="E113" s="460"/>
      <c r="F113" s="460"/>
      <c r="G113" s="403"/>
      <c r="H113" s="424"/>
      <c r="I113" s="424"/>
      <c r="J113" s="424">
        <v>8</v>
      </c>
      <c r="K113" s="616">
        <f>Periods!I30</f>
        <v>43922</v>
      </c>
      <c r="L113" s="617">
        <f t="shared" ca="1" si="8"/>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cm="1">
        <f t="array" ref="AI113">IF($K113&lt;INDEX(i_break_date,ROUNDDOWN((ROW($I113)-ROW($I$75))/i_p6_len,0)+1,1),i_p6_len,_xlfn.XMATCH($K113,$K$75:$K$84,1))</f>
        <v>10</v>
      </c>
      <c r="AJ113" s="408">
        <f t="shared" si="5"/>
        <v>9</v>
      </c>
      <c r="AK113" s="408"/>
      <c r="AL113" s="408"/>
      <c r="AM113" s="408"/>
      <c r="AN113" s="408"/>
      <c r="AO113" s="403"/>
      <c r="AP113" s="388"/>
      <c r="AQ113" s="376"/>
      <c r="AR113" s="376"/>
      <c r="AS113" s="376"/>
    </row>
    <row r="114" spans="1:45" hidden="1" outlineLevel="3" x14ac:dyDescent="0.25">
      <c r="A114" s="376"/>
      <c r="B114" s="385"/>
      <c r="C114" s="378">
        <f t="shared" si="4"/>
        <v>4</v>
      </c>
      <c r="D114" s="403"/>
      <c r="E114" s="460"/>
      <c r="F114" s="460"/>
      <c r="G114" s="403"/>
      <c r="H114" s="424"/>
      <c r="I114" s="476"/>
      <c r="J114" s="476">
        <v>9</v>
      </c>
      <c r="K114" s="653">
        <f>Periods!I31</f>
        <v>43936</v>
      </c>
      <c r="L114" s="672">
        <f t="shared" ca="1" si="8"/>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cm="1">
        <f t="array" ref="AI114">IF($K114&lt;INDEX(i_break_date,ROUNDDOWN((ROW($I114)-ROW($I$75))/i_p6_len,0)+1,1),i_p6_len,_xlfn.XMATCH($K114,$K$75:$K$84,1))</f>
        <v>10</v>
      </c>
      <c r="AJ114" s="408">
        <f t="shared" si="5"/>
        <v>9</v>
      </c>
      <c r="AK114" s="408"/>
      <c r="AL114" s="408"/>
      <c r="AM114" s="408"/>
      <c r="AN114" s="408"/>
      <c r="AO114" s="403"/>
      <c r="AP114" s="388"/>
      <c r="AQ114" s="376"/>
      <c r="AR114" s="376"/>
      <c r="AS114" s="376"/>
    </row>
    <row r="115" spans="1:45" hidden="1" outlineLevel="2" x14ac:dyDescent="0.25">
      <c r="A115" s="376"/>
      <c r="B115" s="385"/>
      <c r="C115" s="378">
        <f t="shared" ref="C115" si="9">INT($C$40)+2</f>
        <v>3</v>
      </c>
      <c r="D115" s="403"/>
      <c r="E115" s="460"/>
      <c r="F115" s="460"/>
      <c r="G115" s="403"/>
      <c r="H115" s="424"/>
      <c r="I115" s="660" t="s">
        <v>790</v>
      </c>
      <c r="J115" s="660">
        <v>0</v>
      </c>
      <c r="K115" s="661">
        <f>Periods!J21</f>
        <v>43572</v>
      </c>
      <c r="L115" s="673">
        <f t="shared" ca="1" si="8"/>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cm="1">
        <f t="array" ref="AI115">IF($K115&lt;INDEX(i_break_date,ROUNDDOWN((ROW($I115)-ROW($I$75))/i_p6_len,0)+1,1),i_p6_len,_xlfn.XMATCH($K115,$K$75:$K$84,1))</f>
        <v>10</v>
      </c>
      <c r="AJ115" s="408">
        <f t="shared" si="5"/>
        <v>9</v>
      </c>
      <c r="AK115" s="408"/>
      <c r="AL115" s="408"/>
      <c r="AM115" s="408"/>
      <c r="AN115" s="408"/>
      <c r="AO115" s="403"/>
      <c r="AP115" s="388"/>
      <c r="AQ115" s="376"/>
      <c r="AR115" s="376"/>
      <c r="AS115" s="376"/>
    </row>
    <row r="116" spans="1:45" hidden="1" outlineLevel="3" collapsed="1" x14ac:dyDescent="0.25">
      <c r="A116" s="376"/>
      <c r="B116" s="385"/>
      <c r="C116" s="378">
        <f t="shared" si="4"/>
        <v>4</v>
      </c>
      <c r="D116" s="403"/>
      <c r="E116" s="460"/>
      <c r="F116" s="460"/>
      <c r="G116" s="403"/>
      <c r="H116" s="424"/>
      <c r="I116" s="424"/>
      <c r="J116" s="424">
        <v>1</v>
      </c>
      <c r="K116" s="616">
        <f>Periods!J22</f>
        <v>43593</v>
      </c>
      <c r="L116" s="617">
        <f t="shared" ca="1" si="8"/>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cm="1">
        <f t="array" ref="AI116">IF($K116&lt;INDEX(i_break_date,ROUNDDOWN((ROW($I116)-ROW($I$75))/i_p6_len,0)+1,1),i_p6_len,_xlfn.XMATCH($K116,$K$75:$K$84,1))</f>
        <v>1</v>
      </c>
      <c r="AJ116" s="408">
        <f t="shared" si="5"/>
        <v>1</v>
      </c>
      <c r="AK116" s="408"/>
      <c r="AL116" s="408"/>
      <c r="AM116" s="408"/>
      <c r="AN116" s="408"/>
      <c r="AO116" s="403"/>
      <c r="AP116" s="388"/>
      <c r="AQ116" s="376"/>
      <c r="AR116" s="376"/>
      <c r="AS116" s="376"/>
    </row>
    <row r="117" spans="1:45" hidden="1" outlineLevel="3" x14ac:dyDescent="0.25">
      <c r="A117" s="376"/>
      <c r="B117" s="385"/>
      <c r="C117" s="378">
        <f t="shared" si="4"/>
        <v>4</v>
      </c>
      <c r="D117" s="403"/>
      <c r="E117" s="460"/>
      <c r="F117" s="460"/>
      <c r="G117" s="403"/>
      <c r="H117" s="424"/>
      <c r="I117" s="424"/>
      <c r="J117" s="424">
        <v>2</v>
      </c>
      <c r="K117" s="616">
        <f>Periods!J24</f>
        <v>43684</v>
      </c>
      <c r="L117" s="617">
        <f t="shared" ca="1" si="8"/>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cm="1">
        <f t="array" ref="AI117">IF($K117&lt;INDEX(i_break_date,ROUNDDOWN((ROW($I117)-ROW($I$75))/i_p6_len,0)+1,1),i_p6_len,_xlfn.XMATCH($K117,$K$75:$K$84,1))</f>
        <v>5</v>
      </c>
      <c r="AJ117" s="408">
        <f t="shared" si="5"/>
        <v>4</v>
      </c>
      <c r="AK117" s="408"/>
      <c r="AL117" s="408"/>
      <c r="AM117" s="408"/>
      <c r="AN117" s="408"/>
      <c r="AO117" s="403"/>
      <c r="AP117" s="388"/>
      <c r="AQ117" s="376"/>
      <c r="AR117" s="376"/>
      <c r="AS117" s="376"/>
    </row>
    <row r="118" spans="1:45" hidden="1" outlineLevel="3" x14ac:dyDescent="0.25">
      <c r="A118" s="376"/>
      <c r="B118" s="385"/>
      <c r="C118" s="378">
        <f t="shared" si="4"/>
        <v>4</v>
      </c>
      <c r="D118" s="403"/>
      <c r="E118" s="460"/>
      <c r="F118" s="460"/>
      <c r="G118" s="403"/>
      <c r="H118" s="424"/>
      <c r="I118" s="424"/>
      <c r="J118" s="424">
        <v>3</v>
      </c>
      <c r="K118" s="616">
        <f>Periods!J25</f>
        <v>43733</v>
      </c>
      <c r="L118" s="617">
        <f t="shared" ca="1" si="8"/>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cm="1">
        <f t="array" ref="AI118">IF($K118&lt;INDEX(i_break_date,ROUNDDOWN((ROW($I118)-ROW($I$75))/i_p6_len,0)+1,1),i_p6_len,_xlfn.XMATCH($K118,$K$75:$K$84,1))</f>
        <v>6</v>
      </c>
      <c r="AJ118" s="408">
        <f t="shared" si="5"/>
        <v>5</v>
      </c>
      <c r="AK118" s="408"/>
      <c r="AL118" s="408"/>
      <c r="AM118" s="408"/>
      <c r="AN118" s="408"/>
      <c r="AO118" s="403"/>
      <c r="AP118" s="388"/>
      <c r="AQ118" s="376"/>
      <c r="AR118" s="376"/>
      <c r="AS118" s="376"/>
    </row>
    <row r="119" spans="1:45" hidden="1" outlineLevel="3" x14ac:dyDescent="0.25">
      <c r="A119" s="376"/>
      <c r="B119" s="385"/>
      <c r="C119" s="378">
        <f t="shared" si="4"/>
        <v>4</v>
      </c>
      <c r="D119" s="403"/>
      <c r="E119" s="460"/>
      <c r="F119" s="460"/>
      <c r="G119" s="403"/>
      <c r="H119" s="424"/>
      <c r="I119" s="424"/>
      <c r="J119" s="424">
        <v>4</v>
      </c>
      <c r="K119" s="616">
        <f>Periods!J26</f>
        <v>43753</v>
      </c>
      <c r="L119" s="617">
        <f t="shared" ca="1" si="8"/>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cm="1">
        <f t="array" ref="AI119">IF($K119&lt;INDEX(i_break_date,ROUNDDOWN((ROW($I119)-ROW($I$75))/i_p6_len,0)+1,1),i_p6_len,_xlfn.XMATCH($K119,$K$75:$K$84,1))</f>
        <v>7</v>
      </c>
      <c r="AJ119" s="408">
        <f t="shared" si="5"/>
        <v>6</v>
      </c>
      <c r="AK119" s="408"/>
      <c r="AL119" s="408"/>
      <c r="AM119" s="408"/>
      <c r="AN119" s="408"/>
      <c r="AO119" s="403"/>
      <c r="AP119" s="388"/>
      <c r="AQ119" s="376"/>
      <c r="AR119" s="376"/>
      <c r="AS119" s="376"/>
    </row>
    <row r="120" spans="1:45" hidden="1" outlineLevel="3" x14ac:dyDescent="0.25">
      <c r="A120" s="376"/>
      <c r="B120" s="385"/>
      <c r="C120" s="378">
        <f t="shared" si="4"/>
        <v>4</v>
      </c>
      <c r="D120" s="403"/>
      <c r="E120" s="460"/>
      <c r="F120" s="460"/>
      <c r="G120" s="403"/>
      <c r="H120" s="424"/>
      <c r="I120" s="424"/>
      <c r="J120" s="424">
        <v>5</v>
      </c>
      <c r="K120" s="616">
        <f>Periods!J27</f>
        <v>43766</v>
      </c>
      <c r="L120" s="617">
        <f t="shared" ca="1" si="8"/>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cm="1">
        <f t="array" ref="AI120">IF($K120&lt;INDEX(i_break_date,ROUNDDOWN((ROW($I120)-ROW($I$75))/i_p6_len,0)+1,1),i_p6_len,_xlfn.XMATCH($K120,$K$75:$K$84,1))</f>
        <v>7</v>
      </c>
      <c r="AJ120" s="408">
        <f t="shared" si="5"/>
        <v>6</v>
      </c>
      <c r="AK120" s="408"/>
      <c r="AL120" s="408"/>
      <c r="AM120" s="408"/>
      <c r="AN120" s="408"/>
      <c r="AO120" s="403"/>
      <c r="AP120" s="388"/>
      <c r="AQ120" s="376"/>
      <c r="AR120" s="376"/>
      <c r="AS120" s="376"/>
    </row>
    <row r="121" spans="1:45" hidden="1" outlineLevel="3" x14ac:dyDescent="0.25">
      <c r="A121" s="376"/>
      <c r="B121" s="385"/>
      <c r="C121" s="378">
        <f t="shared" si="4"/>
        <v>4</v>
      </c>
      <c r="D121" s="403"/>
      <c r="E121" s="460"/>
      <c r="F121" s="460"/>
      <c r="G121" s="403"/>
      <c r="H121" s="424"/>
      <c r="I121" s="424"/>
      <c r="J121" s="424">
        <v>6</v>
      </c>
      <c r="K121" s="616">
        <f>Periods!J28</f>
        <v>43852</v>
      </c>
      <c r="L121" s="617">
        <f t="shared" ca="1" si="8"/>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cm="1">
        <f t="array" ref="AI121">IF($K121&lt;INDEX(i_break_date,ROUNDDOWN((ROW($I121)-ROW($I$75))/i_p6_len,0)+1,1),i_p6_len,_xlfn.XMATCH($K121,$K$75:$K$84,1))</f>
        <v>9</v>
      </c>
      <c r="AJ121" s="408">
        <f t="shared" si="5"/>
        <v>8</v>
      </c>
      <c r="AK121" s="408"/>
      <c r="AL121" s="408"/>
      <c r="AM121" s="408"/>
      <c r="AN121" s="408"/>
      <c r="AO121" s="403"/>
      <c r="AP121" s="388"/>
      <c r="AQ121" s="376"/>
      <c r="AR121" s="376"/>
      <c r="AS121" s="376"/>
    </row>
    <row r="122" spans="1:45" hidden="1" outlineLevel="3" x14ac:dyDescent="0.25">
      <c r="A122" s="376"/>
      <c r="B122" s="385"/>
      <c r="C122" s="378">
        <f t="shared" si="4"/>
        <v>4</v>
      </c>
      <c r="D122" s="403"/>
      <c r="E122" s="460"/>
      <c r="F122" s="460"/>
      <c r="G122" s="403"/>
      <c r="H122" s="424"/>
      <c r="I122" s="424"/>
      <c r="J122" s="424">
        <v>7</v>
      </c>
      <c r="K122" s="616">
        <f>Periods!J29</f>
        <v>43891</v>
      </c>
      <c r="L122" s="617">
        <f t="shared" ca="1" si="8"/>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cm="1">
        <f t="array" ref="AI122">IF($K122&lt;INDEX(i_break_date,ROUNDDOWN((ROW($I122)-ROW($I$75))/i_p6_len,0)+1,1),i_p6_len,_xlfn.XMATCH($K122,$K$75:$K$84,1))</f>
        <v>9</v>
      </c>
      <c r="AJ122" s="408">
        <f t="shared" si="5"/>
        <v>8</v>
      </c>
      <c r="AK122" s="408"/>
      <c r="AL122" s="408"/>
      <c r="AM122" s="408"/>
      <c r="AN122" s="408"/>
      <c r="AO122" s="403"/>
      <c r="AP122" s="388"/>
      <c r="AQ122" s="376"/>
      <c r="AR122" s="376"/>
      <c r="AS122" s="376"/>
    </row>
    <row r="123" spans="1:45" hidden="1" outlineLevel="3" x14ac:dyDescent="0.25">
      <c r="A123" s="376"/>
      <c r="B123" s="385"/>
      <c r="C123" s="378">
        <f t="shared" si="4"/>
        <v>4</v>
      </c>
      <c r="D123" s="403"/>
      <c r="E123" s="460"/>
      <c r="F123" s="460"/>
      <c r="G123" s="403"/>
      <c r="H123" s="424"/>
      <c r="I123" s="424"/>
      <c r="J123" s="424">
        <v>8</v>
      </c>
      <c r="K123" s="616">
        <f>Periods!J30</f>
        <v>43922</v>
      </c>
      <c r="L123" s="617">
        <f t="shared" ca="1" si="8"/>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cm="1">
        <f t="array" ref="AI123">IF($K123&lt;INDEX(i_break_date,ROUNDDOWN((ROW($I123)-ROW($I$75))/i_p6_len,0)+1,1),i_p6_len,_xlfn.XMATCH($K123,$K$75:$K$84,1))</f>
        <v>10</v>
      </c>
      <c r="AJ123" s="408">
        <f t="shared" si="5"/>
        <v>9</v>
      </c>
      <c r="AK123" s="408"/>
      <c r="AL123" s="408"/>
      <c r="AM123" s="408"/>
      <c r="AN123" s="408"/>
      <c r="AO123" s="403"/>
      <c r="AP123" s="388"/>
      <c r="AQ123" s="376"/>
      <c r="AR123" s="376"/>
      <c r="AS123" s="376"/>
    </row>
    <row r="124" spans="1:45" hidden="1" outlineLevel="3" x14ac:dyDescent="0.25">
      <c r="A124" s="376"/>
      <c r="B124" s="385"/>
      <c r="C124" s="378">
        <f t="shared" si="4"/>
        <v>4</v>
      </c>
      <c r="D124" s="403"/>
      <c r="E124" s="460"/>
      <c r="F124" s="460"/>
      <c r="G124" s="403"/>
      <c r="H124" s="424"/>
      <c r="I124" s="476"/>
      <c r="J124" s="476">
        <v>9</v>
      </c>
      <c r="K124" s="653">
        <f>Periods!J31</f>
        <v>43936</v>
      </c>
      <c r="L124" s="672">
        <f t="shared" ca="1" si="8"/>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cm="1">
        <f t="array" ref="AI124">IF($K124&lt;INDEX(i_break_date,ROUNDDOWN((ROW($I124)-ROW($I$75))/i_p6_len,0)+1,1),i_p6_len,_xlfn.XMATCH($K124,$K$75:$K$84,1))</f>
        <v>10</v>
      </c>
      <c r="AJ124" s="408">
        <f t="shared" si="5"/>
        <v>9</v>
      </c>
      <c r="AK124" s="408"/>
      <c r="AL124" s="408"/>
      <c r="AM124" s="408"/>
      <c r="AN124" s="408"/>
      <c r="AO124" s="403"/>
      <c r="AP124" s="388"/>
      <c r="AQ124" s="376"/>
      <c r="AR124" s="376"/>
      <c r="AS124" s="376"/>
    </row>
    <row r="125" spans="1:45" hidden="1" outlineLevel="2" x14ac:dyDescent="0.25">
      <c r="A125" s="376"/>
      <c r="B125" s="385"/>
      <c r="C125" s="378">
        <f t="shared" ref="C125" si="10">INT($C$40)+2</f>
        <v>3</v>
      </c>
      <c r="D125" s="403"/>
      <c r="E125" s="460"/>
      <c r="F125" s="460"/>
      <c r="G125" s="403"/>
      <c r="H125" s="424"/>
      <c r="I125" s="660" t="s">
        <v>791</v>
      </c>
      <c r="J125" s="660">
        <v>0</v>
      </c>
      <c r="K125" s="661">
        <f>Periods!K21</f>
        <v>43572</v>
      </c>
      <c r="L125" s="673">
        <f t="shared" ca="1" si="8"/>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cm="1">
        <f t="array" ref="AI125">IF($K125&lt;INDEX(i_break_date,ROUNDDOWN((ROW($I125)-ROW($I$75))/i_p6_len,0)+1,1),i_p6_len,_xlfn.XMATCH($K125,$K$75:$K$84,1))</f>
        <v>10</v>
      </c>
      <c r="AJ125" s="408">
        <f t="shared" si="5"/>
        <v>9</v>
      </c>
      <c r="AK125" s="408"/>
      <c r="AL125" s="408"/>
      <c r="AM125" s="408"/>
      <c r="AN125" s="408"/>
      <c r="AO125" s="403"/>
      <c r="AP125" s="388"/>
      <c r="AQ125" s="376"/>
      <c r="AR125" s="376"/>
      <c r="AS125" s="376"/>
    </row>
    <row r="126" spans="1:45" hidden="1" outlineLevel="3" collapsed="1" x14ac:dyDescent="0.25">
      <c r="A126" s="376"/>
      <c r="B126" s="385"/>
      <c r="C126" s="378">
        <f t="shared" si="4"/>
        <v>4</v>
      </c>
      <c r="D126" s="403"/>
      <c r="E126" s="460"/>
      <c r="F126" s="460"/>
      <c r="G126" s="403"/>
      <c r="H126" s="424"/>
      <c r="I126" s="424"/>
      <c r="J126" s="424">
        <v>1</v>
      </c>
      <c r="K126" s="616">
        <f>Periods!K22</f>
        <v>43593</v>
      </c>
      <c r="L126" s="617">
        <f t="shared" ca="1" si="8"/>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cm="1">
        <f t="array" ref="AI126">IF($K126&lt;INDEX(i_break_date,ROUNDDOWN((ROW($I126)-ROW($I$75))/i_p6_len,0)+1,1),i_p6_len,_xlfn.XMATCH($K126,$K$75:$K$84,1))</f>
        <v>1</v>
      </c>
      <c r="AJ126" s="408">
        <f t="shared" si="5"/>
        <v>1</v>
      </c>
      <c r="AK126" s="408"/>
      <c r="AL126" s="408"/>
      <c r="AM126" s="408"/>
      <c r="AN126" s="408"/>
      <c r="AO126" s="403"/>
      <c r="AP126" s="388"/>
      <c r="AQ126" s="376"/>
      <c r="AR126" s="376"/>
      <c r="AS126" s="376"/>
    </row>
    <row r="127" spans="1:45" hidden="1" outlineLevel="3" x14ac:dyDescent="0.25">
      <c r="A127" s="376"/>
      <c r="B127" s="385"/>
      <c r="C127" s="378">
        <f t="shared" si="4"/>
        <v>4</v>
      </c>
      <c r="D127" s="403"/>
      <c r="E127" s="460"/>
      <c r="F127" s="460"/>
      <c r="G127" s="403"/>
      <c r="H127" s="424"/>
      <c r="I127" s="424"/>
      <c r="J127" s="424">
        <v>2</v>
      </c>
      <c r="K127" s="616">
        <f>Periods!K24</f>
        <v>43684</v>
      </c>
      <c r="L127" s="617">
        <f t="shared" ca="1" si="8"/>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cm="1">
        <f t="array" ref="AI127">IF($K127&lt;INDEX(i_break_date,ROUNDDOWN((ROW($I127)-ROW($I$75))/i_p6_len,0)+1,1),i_p6_len,_xlfn.XMATCH($K127,$K$75:$K$84,1))</f>
        <v>5</v>
      </c>
      <c r="AJ127" s="408">
        <f t="shared" si="5"/>
        <v>4</v>
      </c>
      <c r="AK127" s="408"/>
      <c r="AL127" s="408"/>
      <c r="AM127" s="408"/>
      <c r="AN127" s="408"/>
      <c r="AO127" s="403"/>
      <c r="AP127" s="388"/>
      <c r="AQ127" s="376"/>
      <c r="AR127" s="376"/>
      <c r="AS127" s="376"/>
    </row>
    <row r="128" spans="1:45" hidden="1" outlineLevel="3" x14ac:dyDescent="0.25">
      <c r="A128" s="376"/>
      <c r="B128" s="385"/>
      <c r="C128" s="378">
        <f t="shared" si="4"/>
        <v>4</v>
      </c>
      <c r="D128" s="403"/>
      <c r="E128" s="460"/>
      <c r="F128" s="460"/>
      <c r="G128" s="403"/>
      <c r="H128" s="424"/>
      <c r="I128" s="424"/>
      <c r="J128" s="424">
        <v>3</v>
      </c>
      <c r="K128" s="616">
        <f>Periods!K25</f>
        <v>43733</v>
      </c>
      <c r="L128" s="617">
        <f t="shared" ca="1" si="8"/>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cm="1">
        <f t="array" ref="AI128">IF($K128&lt;INDEX(i_break_date,ROUNDDOWN((ROW($I128)-ROW($I$75))/i_p6_len,0)+1,1),i_p6_len,_xlfn.XMATCH($K128,$K$75:$K$84,1))</f>
        <v>6</v>
      </c>
      <c r="AJ128" s="408">
        <f t="shared" si="5"/>
        <v>5</v>
      </c>
      <c r="AK128" s="408"/>
      <c r="AL128" s="408"/>
      <c r="AM128" s="408"/>
      <c r="AN128" s="408"/>
      <c r="AO128" s="403"/>
      <c r="AP128" s="388"/>
      <c r="AQ128" s="376"/>
      <c r="AR128" s="376"/>
      <c r="AS128" s="376"/>
    </row>
    <row r="129" spans="1:45" hidden="1" outlineLevel="3" x14ac:dyDescent="0.25">
      <c r="A129" s="376"/>
      <c r="B129" s="385"/>
      <c r="C129" s="378">
        <f t="shared" si="4"/>
        <v>4</v>
      </c>
      <c r="D129" s="403"/>
      <c r="E129" s="460"/>
      <c r="F129" s="460"/>
      <c r="G129" s="403"/>
      <c r="H129" s="424"/>
      <c r="I129" s="424"/>
      <c r="J129" s="424">
        <v>4</v>
      </c>
      <c r="K129" s="616">
        <f>Periods!K26</f>
        <v>43753</v>
      </c>
      <c r="L129" s="617">
        <f t="shared" ca="1" si="8"/>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cm="1">
        <f t="array" ref="AI129">IF($K129&lt;INDEX(i_break_date,ROUNDDOWN((ROW($I129)-ROW($I$75))/i_p6_len,0)+1,1),i_p6_len,_xlfn.XMATCH($K129,$K$75:$K$84,1))</f>
        <v>7</v>
      </c>
      <c r="AJ129" s="408">
        <f t="shared" si="5"/>
        <v>6</v>
      </c>
      <c r="AK129" s="408"/>
      <c r="AL129" s="408"/>
      <c r="AM129" s="408"/>
      <c r="AN129" s="408"/>
      <c r="AO129" s="403"/>
      <c r="AP129" s="388"/>
      <c r="AQ129" s="376"/>
      <c r="AR129" s="376"/>
      <c r="AS129" s="376"/>
    </row>
    <row r="130" spans="1:45" hidden="1" outlineLevel="3" x14ac:dyDescent="0.25">
      <c r="A130" s="376"/>
      <c r="B130" s="385"/>
      <c r="C130" s="378">
        <f t="shared" si="4"/>
        <v>4</v>
      </c>
      <c r="D130" s="403"/>
      <c r="E130" s="460"/>
      <c r="F130" s="460"/>
      <c r="G130" s="403"/>
      <c r="H130" s="424"/>
      <c r="I130" s="424"/>
      <c r="J130" s="424">
        <v>5</v>
      </c>
      <c r="K130" s="616">
        <f>Periods!K27</f>
        <v>43789</v>
      </c>
      <c r="L130" s="617">
        <f t="shared" ca="1" si="8"/>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cm="1">
        <f t="array" ref="AI130">IF($K130&lt;INDEX(i_break_date,ROUNDDOWN((ROW($I130)-ROW($I$75))/i_p6_len,0)+1,1),i_p6_len,_xlfn.XMATCH($K130,$K$75:$K$84,1))</f>
        <v>8</v>
      </c>
      <c r="AJ130" s="408">
        <f t="shared" si="5"/>
        <v>7</v>
      </c>
      <c r="AK130" s="408"/>
      <c r="AL130" s="408"/>
      <c r="AM130" s="408"/>
      <c r="AN130" s="408"/>
      <c r="AO130" s="403"/>
      <c r="AP130" s="388"/>
      <c r="AQ130" s="376"/>
      <c r="AR130" s="376"/>
      <c r="AS130" s="376"/>
    </row>
    <row r="131" spans="1:45" hidden="1" outlineLevel="3" x14ac:dyDescent="0.25">
      <c r="A131" s="376"/>
      <c r="B131" s="385"/>
      <c r="C131" s="378">
        <f t="shared" si="4"/>
        <v>4</v>
      </c>
      <c r="D131" s="403"/>
      <c r="E131" s="460"/>
      <c r="F131" s="460"/>
      <c r="G131" s="403"/>
      <c r="H131" s="424"/>
      <c r="I131" s="424"/>
      <c r="J131" s="424">
        <v>6</v>
      </c>
      <c r="K131" s="616">
        <f>Periods!K28</f>
        <v>43852</v>
      </c>
      <c r="L131" s="617">
        <f t="shared" ca="1" si="8"/>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cm="1">
        <f t="array" ref="AI131">IF($K131&lt;INDEX(i_break_date,ROUNDDOWN((ROW($I131)-ROW($I$75))/i_p6_len,0)+1,1),i_p6_len,_xlfn.XMATCH($K131,$K$75:$K$84,1))</f>
        <v>9</v>
      </c>
      <c r="AJ131" s="408">
        <f t="shared" si="5"/>
        <v>8</v>
      </c>
      <c r="AK131" s="408"/>
      <c r="AL131" s="408"/>
      <c r="AM131" s="408"/>
      <c r="AN131" s="408"/>
      <c r="AO131" s="403"/>
      <c r="AP131" s="388"/>
      <c r="AQ131" s="376"/>
      <c r="AR131" s="376"/>
      <c r="AS131" s="376"/>
    </row>
    <row r="132" spans="1:45" hidden="1" outlineLevel="3" x14ac:dyDescent="0.25">
      <c r="A132" s="376"/>
      <c r="B132" s="385"/>
      <c r="C132" s="378">
        <f t="shared" si="4"/>
        <v>4</v>
      </c>
      <c r="D132" s="403"/>
      <c r="E132" s="460"/>
      <c r="F132" s="460"/>
      <c r="G132" s="403"/>
      <c r="H132" s="424"/>
      <c r="I132" s="424"/>
      <c r="J132" s="424">
        <v>7</v>
      </c>
      <c r="K132" s="616">
        <f>Periods!K29</f>
        <v>43891</v>
      </c>
      <c r="L132" s="617">
        <f t="shared" ca="1" si="8"/>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cm="1">
        <f t="array" ref="AI132">IF($K132&lt;INDEX(i_break_date,ROUNDDOWN((ROW($I132)-ROW($I$75))/i_p6_len,0)+1,1),i_p6_len,_xlfn.XMATCH($K132,$K$75:$K$84,1))</f>
        <v>9</v>
      </c>
      <c r="AJ132" s="408">
        <f t="shared" si="5"/>
        <v>8</v>
      </c>
      <c r="AK132" s="408"/>
      <c r="AL132" s="408"/>
      <c r="AM132" s="408"/>
      <c r="AN132" s="408"/>
      <c r="AO132" s="403"/>
      <c r="AP132" s="388"/>
      <c r="AQ132" s="376"/>
      <c r="AR132" s="376"/>
      <c r="AS132" s="376"/>
    </row>
    <row r="133" spans="1:45" hidden="1" outlineLevel="3" x14ac:dyDescent="0.25">
      <c r="A133" s="376"/>
      <c r="B133" s="385"/>
      <c r="C133" s="378">
        <f t="shared" si="4"/>
        <v>4</v>
      </c>
      <c r="D133" s="403"/>
      <c r="E133" s="460"/>
      <c r="F133" s="460"/>
      <c r="G133" s="403"/>
      <c r="H133" s="424"/>
      <c r="I133" s="424"/>
      <c r="J133" s="424">
        <v>8</v>
      </c>
      <c r="K133" s="616">
        <f>Periods!K30</f>
        <v>43922</v>
      </c>
      <c r="L133" s="617">
        <f t="shared" ca="1" si="8"/>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cm="1">
        <f t="array" ref="AI133">IF($K133&lt;INDEX(i_break_date,ROUNDDOWN((ROW($I133)-ROW($I$75))/i_p6_len,0)+1,1),i_p6_len,_xlfn.XMATCH($K133,$K$75:$K$84,1))</f>
        <v>10</v>
      </c>
      <c r="AJ133" s="408">
        <f t="shared" si="5"/>
        <v>9</v>
      </c>
      <c r="AK133" s="408"/>
      <c r="AL133" s="408"/>
      <c r="AM133" s="408"/>
      <c r="AN133" s="408"/>
      <c r="AO133" s="403"/>
      <c r="AP133" s="388"/>
      <c r="AQ133" s="376"/>
      <c r="AR133" s="376"/>
      <c r="AS133" s="376"/>
    </row>
    <row r="134" spans="1:45" hidden="1" outlineLevel="3" x14ac:dyDescent="0.25">
      <c r="A134" s="376"/>
      <c r="B134" s="385"/>
      <c r="C134" s="378">
        <f t="shared" si="4"/>
        <v>4</v>
      </c>
      <c r="D134" s="403"/>
      <c r="E134" s="460"/>
      <c r="F134" s="460"/>
      <c r="G134" s="403"/>
      <c r="H134" s="424"/>
      <c r="I134" s="476"/>
      <c r="J134" s="476">
        <v>9</v>
      </c>
      <c r="K134" s="653">
        <f>Periods!K31</f>
        <v>43936</v>
      </c>
      <c r="L134" s="672">
        <f t="shared" ca="1" si="8"/>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cm="1">
        <f t="array" ref="AI134">IF($K134&lt;INDEX(i_break_date,ROUNDDOWN((ROW($I134)-ROW($I$75))/i_p6_len,0)+1,1),i_p6_len,_xlfn.XMATCH($K134,$K$75:$K$84,1))</f>
        <v>10</v>
      </c>
      <c r="AJ134" s="408">
        <f t="shared" si="5"/>
        <v>9</v>
      </c>
      <c r="AK134" s="408"/>
      <c r="AL134" s="408"/>
      <c r="AM134" s="408"/>
      <c r="AN134" s="408"/>
      <c r="AO134" s="403"/>
      <c r="AP134" s="388"/>
      <c r="AQ134" s="376"/>
      <c r="AR134" s="376"/>
      <c r="AS134" s="376"/>
    </row>
    <row r="135" spans="1:45" hidden="1" outlineLevel="2" x14ac:dyDescent="0.25">
      <c r="A135" s="376"/>
      <c r="B135" s="385"/>
      <c r="C135" s="378">
        <f t="shared" ref="C135" si="11">INT($C$40)+2</f>
        <v>3</v>
      </c>
      <c r="D135" s="403"/>
      <c r="E135" s="460"/>
      <c r="F135" s="460"/>
      <c r="G135" s="403"/>
      <c r="H135" s="424"/>
      <c r="I135" s="660" t="s">
        <v>792</v>
      </c>
      <c r="J135" s="660">
        <v>0</v>
      </c>
      <c r="K135" s="661">
        <f>Periods!L21</f>
        <v>43572</v>
      </c>
      <c r="L135" s="673">
        <f t="shared" ca="1" si="8"/>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cm="1">
        <f t="array" ref="AI135">IF($K135&lt;INDEX(i_break_date,ROUNDDOWN((ROW($I135)-ROW($I$75))/i_p6_len,0)+1,1),i_p6_len,_xlfn.XMATCH($K135,$K$75:$K$84,1))</f>
        <v>10</v>
      </c>
      <c r="AJ135" s="408">
        <f t="shared" si="5"/>
        <v>9</v>
      </c>
      <c r="AK135" s="408"/>
      <c r="AL135" s="408"/>
      <c r="AM135" s="408"/>
      <c r="AN135" s="408"/>
      <c r="AO135" s="403"/>
      <c r="AP135" s="388"/>
      <c r="AQ135" s="376"/>
      <c r="AR135" s="376"/>
      <c r="AS135" s="376"/>
    </row>
    <row r="136" spans="1:45" hidden="1" outlineLevel="3" collapsed="1" x14ac:dyDescent="0.25">
      <c r="A136" s="376"/>
      <c r="B136" s="385"/>
      <c r="C136" s="378">
        <f t="shared" si="4"/>
        <v>4</v>
      </c>
      <c r="D136" s="403"/>
      <c r="E136" s="460"/>
      <c r="F136" s="460"/>
      <c r="G136" s="403"/>
      <c r="H136" s="424"/>
      <c r="I136" s="424"/>
      <c r="J136" s="424">
        <v>1</v>
      </c>
      <c r="K136" s="616">
        <f>Periods!L22</f>
        <v>43593</v>
      </c>
      <c r="L136" s="617">
        <f t="shared" ca="1" si="8"/>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cm="1">
        <f t="array" ref="AI136">IF($K136&lt;INDEX(i_break_date,ROUNDDOWN((ROW($I136)-ROW($I$75))/i_p6_len,0)+1,1),i_p6_len,_xlfn.XMATCH($K136,$K$75:$K$84,1))</f>
        <v>1</v>
      </c>
      <c r="AJ136" s="408">
        <f t="shared" si="5"/>
        <v>1</v>
      </c>
      <c r="AK136" s="408"/>
      <c r="AL136" s="408"/>
      <c r="AM136" s="408"/>
      <c r="AN136" s="408"/>
      <c r="AO136" s="403"/>
      <c r="AP136" s="388"/>
      <c r="AQ136" s="376"/>
      <c r="AR136" s="376"/>
      <c r="AS136" s="376"/>
    </row>
    <row r="137" spans="1:45" hidden="1" outlineLevel="3" x14ac:dyDescent="0.25">
      <c r="A137" s="376"/>
      <c r="B137" s="385"/>
      <c r="C137" s="378">
        <f t="shared" si="4"/>
        <v>4</v>
      </c>
      <c r="D137" s="403"/>
      <c r="E137" s="460"/>
      <c r="F137" s="460"/>
      <c r="G137" s="403"/>
      <c r="H137" s="424"/>
      <c r="I137" s="424"/>
      <c r="J137" s="424">
        <v>2</v>
      </c>
      <c r="K137" s="616">
        <f>Periods!L24</f>
        <v>43684</v>
      </c>
      <c r="L137" s="617">
        <f t="shared" ca="1" si="8"/>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cm="1">
        <f t="array" ref="AI137">IF($K137&lt;INDEX(i_break_date,ROUNDDOWN((ROW($I137)-ROW($I$75))/i_p6_len,0)+1,1),i_p6_len,_xlfn.XMATCH($K137,$K$75:$K$84,1))</f>
        <v>5</v>
      </c>
      <c r="AJ137" s="408">
        <f t="shared" si="5"/>
        <v>4</v>
      </c>
      <c r="AK137" s="408"/>
      <c r="AL137" s="408"/>
      <c r="AM137" s="408"/>
      <c r="AN137" s="408"/>
      <c r="AO137" s="403"/>
      <c r="AP137" s="388"/>
      <c r="AQ137" s="376"/>
      <c r="AR137" s="376"/>
      <c r="AS137" s="376"/>
    </row>
    <row r="138" spans="1:45" hidden="1" outlineLevel="3" x14ac:dyDescent="0.25">
      <c r="A138" s="376"/>
      <c r="B138" s="385"/>
      <c r="C138" s="378">
        <f t="shared" si="4"/>
        <v>4</v>
      </c>
      <c r="D138" s="403"/>
      <c r="E138" s="460"/>
      <c r="F138" s="460"/>
      <c r="G138" s="403"/>
      <c r="H138" s="424"/>
      <c r="I138" s="424"/>
      <c r="J138" s="424">
        <v>3</v>
      </c>
      <c r="K138" s="616">
        <f>Periods!L25</f>
        <v>43733</v>
      </c>
      <c r="L138" s="617">
        <f t="shared" ca="1" si="8"/>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cm="1">
        <f t="array" ref="AI138">IF($K138&lt;INDEX(i_break_date,ROUNDDOWN((ROW($I138)-ROW($I$75))/i_p6_len,0)+1,1),i_p6_len,_xlfn.XMATCH($K138,$K$75:$K$84,1))</f>
        <v>6</v>
      </c>
      <c r="AJ138" s="408">
        <f t="shared" si="5"/>
        <v>5</v>
      </c>
      <c r="AK138" s="408"/>
      <c r="AL138" s="408"/>
      <c r="AM138" s="408"/>
      <c r="AN138" s="408"/>
      <c r="AO138" s="403"/>
      <c r="AP138" s="388"/>
      <c r="AQ138" s="376"/>
      <c r="AR138" s="376"/>
      <c r="AS138" s="376"/>
    </row>
    <row r="139" spans="1:45" hidden="1" outlineLevel="3" x14ac:dyDescent="0.25">
      <c r="A139" s="376"/>
      <c r="B139" s="385"/>
      <c r="C139" s="378">
        <f t="shared" si="4"/>
        <v>4</v>
      </c>
      <c r="D139" s="403"/>
      <c r="E139" s="460"/>
      <c r="F139" s="460"/>
      <c r="G139" s="403"/>
      <c r="H139" s="424"/>
      <c r="I139" s="424"/>
      <c r="J139" s="424">
        <v>4</v>
      </c>
      <c r="K139" s="616">
        <f>Periods!L26</f>
        <v>43753</v>
      </c>
      <c r="L139" s="617">
        <f t="shared" ref="L139:L170" ca="1" si="12">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cm="1">
        <f t="array" ref="AI139">IF($K139&lt;INDEX(i_break_date,ROUNDDOWN((ROW($I139)-ROW($I$75))/i_p6_len,0)+1,1),i_p6_len,_xlfn.XMATCH($K139,$K$75:$K$84,1))</f>
        <v>7</v>
      </c>
      <c r="AJ139" s="408">
        <f t="shared" si="5"/>
        <v>6</v>
      </c>
      <c r="AK139" s="408"/>
      <c r="AL139" s="408"/>
      <c r="AM139" s="408"/>
      <c r="AN139" s="408"/>
      <c r="AO139" s="403"/>
      <c r="AP139" s="388"/>
      <c r="AQ139" s="376"/>
      <c r="AR139" s="376"/>
      <c r="AS139" s="376"/>
    </row>
    <row r="140" spans="1:45" hidden="1" outlineLevel="3" x14ac:dyDescent="0.25">
      <c r="A140" s="376"/>
      <c r="B140" s="385"/>
      <c r="C140" s="378">
        <f t="shared" ref="C140:C174" si="13">INT($C$40)+3</f>
        <v>4</v>
      </c>
      <c r="D140" s="403"/>
      <c r="E140" s="460"/>
      <c r="F140" s="460"/>
      <c r="G140" s="403"/>
      <c r="H140" s="424"/>
      <c r="I140" s="424"/>
      <c r="J140" s="424">
        <v>5</v>
      </c>
      <c r="K140" s="616">
        <f>Periods!L27</f>
        <v>43775</v>
      </c>
      <c r="L140" s="617">
        <f t="shared" ca="1" si="12"/>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cm="1">
        <f t="array" ref="AI140">IF($K140&lt;INDEX(i_break_date,ROUNDDOWN((ROW($I140)-ROW($I$75))/i_p6_len,0)+1,1),i_p6_len,_xlfn.XMATCH($K140,$K$75:$K$84,1))</f>
        <v>8</v>
      </c>
      <c r="AJ140" s="408">
        <f t="shared" si="5"/>
        <v>7</v>
      </c>
      <c r="AK140" s="408"/>
      <c r="AL140" s="408"/>
      <c r="AM140" s="408"/>
      <c r="AN140" s="408"/>
      <c r="AO140" s="403"/>
      <c r="AP140" s="388"/>
      <c r="AQ140" s="376"/>
      <c r="AR140" s="376"/>
      <c r="AS140" s="376"/>
    </row>
    <row r="141" spans="1:45" hidden="1" outlineLevel="3" x14ac:dyDescent="0.25">
      <c r="A141" s="376"/>
      <c r="B141" s="385"/>
      <c r="C141" s="378">
        <f t="shared" si="13"/>
        <v>4</v>
      </c>
      <c r="D141" s="403"/>
      <c r="E141" s="460"/>
      <c r="F141" s="460"/>
      <c r="G141" s="403"/>
      <c r="H141" s="424"/>
      <c r="I141" s="424"/>
      <c r="J141" s="424">
        <v>6</v>
      </c>
      <c r="K141" s="616">
        <f>Periods!L28</f>
        <v>43852</v>
      </c>
      <c r="L141" s="617">
        <f t="shared" ca="1" si="12"/>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cm="1">
        <f t="array" ref="AI141">IF($K141&lt;INDEX(i_break_date,ROUNDDOWN((ROW($I141)-ROW($I$75))/i_p6_len,0)+1,1),i_p6_len,_xlfn.XMATCH($K141,$K$75:$K$84,1))</f>
        <v>9</v>
      </c>
      <c r="AJ141" s="408">
        <f t="shared" si="5"/>
        <v>8</v>
      </c>
      <c r="AK141" s="408"/>
      <c r="AL141" s="408"/>
      <c r="AM141" s="408"/>
      <c r="AN141" s="408"/>
      <c r="AO141" s="403"/>
      <c r="AP141" s="388"/>
      <c r="AQ141" s="376"/>
      <c r="AR141" s="376"/>
      <c r="AS141" s="376"/>
    </row>
    <row r="142" spans="1:45" hidden="1" outlineLevel="3" x14ac:dyDescent="0.25">
      <c r="A142" s="376"/>
      <c r="B142" s="385"/>
      <c r="C142" s="378">
        <f t="shared" si="13"/>
        <v>4</v>
      </c>
      <c r="D142" s="403"/>
      <c r="E142" s="460"/>
      <c r="F142" s="460"/>
      <c r="G142" s="403"/>
      <c r="H142" s="424"/>
      <c r="I142" s="424"/>
      <c r="J142" s="424">
        <v>7</v>
      </c>
      <c r="K142" s="616">
        <f>Periods!L29</f>
        <v>43891</v>
      </c>
      <c r="L142" s="617">
        <f t="shared" ca="1" si="12"/>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cm="1">
        <f t="array" ref="AI142">IF($K142&lt;INDEX(i_break_date,ROUNDDOWN((ROW($I142)-ROW($I$75))/i_p6_len,0)+1,1),i_p6_len,_xlfn.XMATCH($K142,$K$75:$K$84,1))</f>
        <v>9</v>
      </c>
      <c r="AJ142" s="408">
        <f t="shared" si="5"/>
        <v>8</v>
      </c>
      <c r="AK142" s="408"/>
      <c r="AL142" s="408"/>
      <c r="AM142" s="408"/>
      <c r="AN142" s="408"/>
      <c r="AO142" s="403"/>
      <c r="AP142" s="388"/>
      <c r="AQ142" s="376"/>
      <c r="AR142" s="376"/>
      <c r="AS142" s="376"/>
    </row>
    <row r="143" spans="1:45" hidden="1" outlineLevel="3" x14ac:dyDescent="0.25">
      <c r="A143" s="376"/>
      <c r="B143" s="385"/>
      <c r="C143" s="378">
        <f t="shared" si="13"/>
        <v>4</v>
      </c>
      <c r="D143" s="403"/>
      <c r="E143" s="460"/>
      <c r="F143" s="460"/>
      <c r="G143" s="403"/>
      <c r="H143" s="424"/>
      <c r="I143" s="424"/>
      <c r="J143" s="424">
        <v>8</v>
      </c>
      <c r="K143" s="616">
        <f>Periods!L30</f>
        <v>43922</v>
      </c>
      <c r="L143" s="617">
        <f t="shared" ca="1" si="12"/>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cm="1">
        <f t="array" ref="AI143">IF($K143&lt;INDEX(i_break_date,ROUNDDOWN((ROW($I143)-ROW($I$75))/i_p6_len,0)+1,1),i_p6_len,_xlfn.XMATCH($K143,$K$75:$K$84,1))</f>
        <v>10</v>
      </c>
      <c r="AJ143" s="408">
        <f t="shared" si="5"/>
        <v>9</v>
      </c>
      <c r="AK143" s="408"/>
      <c r="AL143" s="408"/>
      <c r="AM143" s="408"/>
      <c r="AN143" s="408"/>
      <c r="AO143" s="403"/>
      <c r="AP143" s="388"/>
      <c r="AQ143" s="376"/>
      <c r="AR143" s="376"/>
      <c r="AS143" s="376"/>
    </row>
    <row r="144" spans="1:45" hidden="1" outlineLevel="3" x14ac:dyDescent="0.25">
      <c r="A144" s="376"/>
      <c r="B144" s="385"/>
      <c r="C144" s="378">
        <f t="shared" si="13"/>
        <v>4</v>
      </c>
      <c r="D144" s="403"/>
      <c r="E144" s="460"/>
      <c r="F144" s="460"/>
      <c r="G144" s="403"/>
      <c r="H144" s="424"/>
      <c r="I144" s="476"/>
      <c r="J144" s="476">
        <v>9</v>
      </c>
      <c r="K144" s="653">
        <f>Periods!L31</f>
        <v>43936</v>
      </c>
      <c r="L144" s="672">
        <f t="shared" ca="1" si="12"/>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cm="1">
        <f t="array" ref="AI144">IF($K144&lt;INDEX(i_break_date,ROUNDDOWN((ROW($I144)-ROW($I$75))/i_p6_len,0)+1,1),i_p6_len,_xlfn.XMATCH($K144,$K$75:$K$84,1))</f>
        <v>10</v>
      </c>
      <c r="AJ144" s="408">
        <f t="shared" si="5"/>
        <v>9</v>
      </c>
      <c r="AK144" s="408"/>
      <c r="AL144" s="408"/>
      <c r="AM144" s="408"/>
      <c r="AN144" s="408"/>
      <c r="AO144" s="403"/>
      <c r="AP144" s="388"/>
      <c r="AQ144" s="376"/>
      <c r="AR144" s="376"/>
      <c r="AS144" s="376"/>
    </row>
    <row r="145" spans="1:45" hidden="1" outlineLevel="2" x14ac:dyDescent="0.25">
      <c r="A145" s="376"/>
      <c r="B145" s="385"/>
      <c r="C145" s="378">
        <f t="shared" ref="C145" si="14">INT($C$40)+2</f>
        <v>3</v>
      </c>
      <c r="D145" s="403"/>
      <c r="E145" s="460"/>
      <c r="F145" s="460"/>
      <c r="G145" s="403"/>
      <c r="H145" s="424"/>
      <c r="I145" s="660" t="s">
        <v>793</v>
      </c>
      <c r="J145" s="660">
        <v>0</v>
      </c>
      <c r="K145" s="661">
        <f>Periods!M21</f>
        <v>43572</v>
      </c>
      <c r="L145" s="673">
        <f t="shared" ca="1" si="12"/>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cm="1">
        <f t="array" ref="AI145">IF($K145&lt;INDEX(i_break_date,ROUNDDOWN((ROW($I145)-ROW($I$75))/i_p6_len,0)+1,1),i_p6_len,_xlfn.XMATCH($K145,$K$75:$K$84,1))</f>
        <v>10</v>
      </c>
      <c r="AJ145" s="408">
        <f t="shared" si="5"/>
        <v>9</v>
      </c>
      <c r="AK145" s="408"/>
      <c r="AL145" s="408"/>
      <c r="AM145" s="408"/>
      <c r="AN145" s="408"/>
      <c r="AO145" s="403"/>
      <c r="AP145" s="388"/>
      <c r="AQ145" s="376"/>
      <c r="AR145" s="376"/>
      <c r="AS145" s="376"/>
    </row>
    <row r="146" spans="1:45" hidden="1" outlineLevel="3" collapsed="1" x14ac:dyDescent="0.25">
      <c r="A146" s="376"/>
      <c r="B146" s="385"/>
      <c r="C146" s="378">
        <f t="shared" si="13"/>
        <v>4</v>
      </c>
      <c r="D146" s="403"/>
      <c r="E146" s="460"/>
      <c r="F146" s="460"/>
      <c r="G146" s="403"/>
      <c r="H146" s="424"/>
      <c r="I146" s="424"/>
      <c r="J146" s="424">
        <v>1</v>
      </c>
      <c r="K146" s="616">
        <f>Periods!M22</f>
        <v>43593</v>
      </c>
      <c r="L146" s="617">
        <f t="shared" ca="1" si="12"/>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cm="1">
        <f t="array" ref="AI146">IF($K146&lt;INDEX(i_break_date,ROUNDDOWN((ROW($I146)-ROW($I$75))/i_p6_len,0)+1,1),i_p6_len,_xlfn.XMATCH($K146,$K$75:$K$84,1))</f>
        <v>10</v>
      </c>
      <c r="AJ146" s="408">
        <f t="shared" si="5"/>
        <v>9</v>
      </c>
      <c r="AK146" s="408"/>
      <c r="AL146" s="408"/>
      <c r="AM146" s="408"/>
      <c r="AN146" s="408"/>
      <c r="AO146" s="403"/>
      <c r="AP146" s="388"/>
      <c r="AQ146" s="376"/>
      <c r="AR146" s="376"/>
      <c r="AS146" s="376"/>
    </row>
    <row r="147" spans="1:45" hidden="1" outlineLevel="3" x14ac:dyDescent="0.25">
      <c r="A147" s="376"/>
      <c r="B147" s="385"/>
      <c r="C147" s="378">
        <f t="shared" si="13"/>
        <v>4</v>
      </c>
      <c r="D147" s="403"/>
      <c r="E147" s="460"/>
      <c r="F147" s="460"/>
      <c r="G147" s="403"/>
      <c r="H147" s="424"/>
      <c r="I147" s="424"/>
      <c r="J147" s="424">
        <v>2</v>
      </c>
      <c r="K147" s="616">
        <f>Periods!M24</f>
        <v>43684</v>
      </c>
      <c r="L147" s="617">
        <f t="shared" ca="1" si="12"/>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cm="1">
        <f t="array" ref="AI147">IF($K147&lt;INDEX(i_break_date,ROUNDDOWN((ROW($I147)-ROW($I$75))/i_p6_len,0)+1,1),i_p6_len,_xlfn.XMATCH($K147,$K$75:$K$84,1))</f>
        <v>5</v>
      </c>
      <c r="AJ147" s="408">
        <f t="shared" si="5"/>
        <v>4</v>
      </c>
      <c r="AK147" s="408"/>
      <c r="AL147" s="408"/>
      <c r="AM147" s="408"/>
      <c r="AN147" s="408"/>
      <c r="AO147" s="403"/>
      <c r="AP147" s="388"/>
      <c r="AQ147" s="376"/>
      <c r="AR147" s="376"/>
      <c r="AS147" s="376"/>
    </row>
    <row r="148" spans="1:45" hidden="1" outlineLevel="3" x14ac:dyDescent="0.25">
      <c r="A148" s="376"/>
      <c r="B148" s="385"/>
      <c r="C148" s="378">
        <f t="shared" si="13"/>
        <v>4</v>
      </c>
      <c r="D148" s="403"/>
      <c r="E148" s="460"/>
      <c r="F148" s="460"/>
      <c r="G148" s="403"/>
      <c r="H148" s="424"/>
      <c r="I148" s="424"/>
      <c r="J148" s="424">
        <v>3</v>
      </c>
      <c r="K148" s="616">
        <f>Periods!M25</f>
        <v>43733</v>
      </c>
      <c r="L148" s="617">
        <f t="shared" ca="1" si="12"/>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cm="1">
        <f t="array" ref="AI148">IF($K148&lt;INDEX(i_break_date,ROUNDDOWN((ROW($I148)-ROW($I$75))/i_p6_len,0)+1,1),i_p6_len,_xlfn.XMATCH($K148,$K$75:$K$84,1))</f>
        <v>6</v>
      </c>
      <c r="AJ148" s="408">
        <f t="shared" si="5"/>
        <v>5</v>
      </c>
      <c r="AK148" s="408"/>
      <c r="AL148" s="408"/>
      <c r="AM148" s="408"/>
      <c r="AN148" s="408"/>
      <c r="AO148" s="403"/>
      <c r="AP148" s="388"/>
      <c r="AQ148" s="376"/>
      <c r="AR148" s="376"/>
      <c r="AS148" s="376"/>
    </row>
    <row r="149" spans="1:45" hidden="1" outlineLevel="3" x14ac:dyDescent="0.25">
      <c r="A149" s="376"/>
      <c r="B149" s="385"/>
      <c r="C149" s="378">
        <f t="shared" si="13"/>
        <v>4</v>
      </c>
      <c r="D149" s="403"/>
      <c r="E149" s="460"/>
      <c r="F149" s="460"/>
      <c r="G149" s="403"/>
      <c r="H149" s="424"/>
      <c r="I149" s="424"/>
      <c r="J149" s="424">
        <v>4</v>
      </c>
      <c r="K149" s="616">
        <f>Periods!M26</f>
        <v>43753</v>
      </c>
      <c r="L149" s="617">
        <f t="shared" ca="1" si="12"/>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cm="1">
        <f t="array" ref="AI149">IF($K149&lt;INDEX(i_break_date,ROUNDDOWN((ROW($I149)-ROW($I$75))/i_p6_len,0)+1,1),i_p6_len,_xlfn.XMATCH($K149,$K$75:$K$84,1))</f>
        <v>7</v>
      </c>
      <c r="AJ149" s="408">
        <f t="shared" si="5"/>
        <v>6</v>
      </c>
      <c r="AK149" s="408"/>
      <c r="AL149" s="408"/>
      <c r="AM149" s="408"/>
      <c r="AN149" s="408"/>
      <c r="AO149" s="403"/>
      <c r="AP149" s="388"/>
      <c r="AQ149" s="376"/>
      <c r="AR149" s="376"/>
      <c r="AS149" s="376"/>
    </row>
    <row r="150" spans="1:45" hidden="1" outlineLevel="3" x14ac:dyDescent="0.25">
      <c r="A150" s="376"/>
      <c r="B150" s="385"/>
      <c r="C150" s="378">
        <f t="shared" si="13"/>
        <v>4</v>
      </c>
      <c r="D150" s="403"/>
      <c r="E150" s="460"/>
      <c r="F150" s="460"/>
      <c r="G150" s="403"/>
      <c r="H150" s="424"/>
      <c r="I150" s="424"/>
      <c r="J150" s="424">
        <v>5</v>
      </c>
      <c r="K150" s="616">
        <f>Periods!M27</f>
        <v>43797</v>
      </c>
      <c r="L150" s="617">
        <f t="shared" ca="1" si="12"/>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cm="1">
        <f t="array" ref="AI150">IF($K150&lt;INDEX(i_break_date,ROUNDDOWN((ROW($I150)-ROW($I$75))/i_p6_len,0)+1,1),i_p6_len,_xlfn.XMATCH($K150,$K$75:$K$84,1))</f>
        <v>8</v>
      </c>
      <c r="AJ150" s="408">
        <f t="shared" ref="AJ150:AJ174" si="15">MAX(1,AI150-1)</f>
        <v>7</v>
      </c>
      <c r="AK150" s="408"/>
      <c r="AL150" s="408"/>
      <c r="AM150" s="408"/>
      <c r="AN150" s="408"/>
      <c r="AO150" s="403"/>
      <c r="AP150" s="388"/>
      <c r="AQ150" s="376"/>
      <c r="AR150" s="376"/>
      <c r="AS150" s="376"/>
    </row>
    <row r="151" spans="1:45" hidden="1" outlineLevel="3" x14ac:dyDescent="0.25">
      <c r="A151" s="376"/>
      <c r="B151" s="385"/>
      <c r="C151" s="378">
        <f t="shared" si="13"/>
        <v>4</v>
      </c>
      <c r="D151" s="403"/>
      <c r="E151" s="460"/>
      <c r="F151" s="460"/>
      <c r="G151" s="403"/>
      <c r="H151" s="424"/>
      <c r="I151" s="424"/>
      <c r="J151" s="424">
        <v>6</v>
      </c>
      <c r="K151" s="616">
        <f>Periods!M28</f>
        <v>43852</v>
      </c>
      <c r="L151" s="617">
        <f t="shared" ca="1" si="12"/>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cm="1">
        <f t="array" ref="AI151">IF($K151&lt;INDEX(i_break_date,ROUNDDOWN((ROW($I151)-ROW($I$75))/i_p6_len,0)+1,1),i_p6_len,_xlfn.XMATCH($K151,$K$75:$K$84,1))</f>
        <v>9</v>
      </c>
      <c r="AJ151" s="408">
        <f t="shared" si="15"/>
        <v>8</v>
      </c>
      <c r="AK151" s="408"/>
      <c r="AL151" s="408"/>
      <c r="AM151" s="408"/>
      <c r="AN151" s="408"/>
      <c r="AO151" s="403"/>
      <c r="AP151" s="388"/>
      <c r="AQ151" s="376"/>
      <c r="AR151" s="376"/>
      <c r="AS151" s="376"/>
    </row>
    <row r="152" spans="1:45" hidden="1" outlineLevel="3" x14ac:dyDescent="0.25">
      <c r="A152" s="376"/>
      <c r="B152" s="385"/>
      <c r="C152" s="378">
        <f t="shared" si="13"/>
        <v>4</v>
      </c>
      <c r="D152" s="403"/>
      <c r="E152" s="460"/>
      <c r="F152" s="460"/>
      <c r="G152" s="403"/>
      <c r="H152" s="424"/>
      <c r="I152" s="424"/>
      <c r="J152" s="424">
        <v>7</v>
      </c>
      <c r="K152" s="616">
        <f>Periods!M29</f>
        <v>43891</v>
      </c>
      <c r="L152" s="617">
        <f t="shared" ca="1" si="12"/>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cm="1">
        <f t="array" ref="AI152">IF($K152&lt;INDEX(i_break_date,ROUNDDOWN((ROW($I152)-ROW($I$75))/i_p6_len,0)+1,1),i_p6_len,_xlfn.XMATCH($K152,$K$75:$K$84,1))</f>
        <v>9</v>
      </c>
      <c r="AJ152" s="408">
        <f t="shared" si="15"/>
        <v>8</v>
      </c>
      <c r="AK152" s="408"/>
      <c r="AL152" s="408"/>
      <c r="AM152" s="408"/>
      <c r="AN152" s="408"/>
      <c r="AO152" s="403"/>
      <c r="AP152" s="388"/>
      <c r="AQ152" s="376"/>
      <c r="AR152" s="376"/>
      <c r="AS152" s="376"/>
    </row>
    <row r="153" spans="1:45" hidden="1" outlineLevel="3" x14ac:dyDescent="0.25">
      <c r="A153" s="376"/>
      <c r="B153" s="385"/>
      <c r="C153" s="378">
        <f t="shared" si="13"/>
        <v>4</v>
      </c>
      <c r="D153" s="403"/>
      <c r="E153" s="460"/>
      <c r="F153" s="460"/>
      <c r="G153" s="403"/>
      <c r="H153" s="424"/>
      <c r="I153" s="424"/>
      <c r="J153" s="424">
        <v>8</v>
      </c>
      <c r="K153" s="616">
        <f>Periods!M30</f>
        <v>43922</v>
      </c>
      <c r="L153" s="617">
        <f t="shared" ca="1" si="12"/>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cm="1">
        <f t="array" ref="AI153">IF($K153&lt;INDEX(i_break_date,ROUNDDOWN((ROW($I153)-ROW($I$75))/i_p6_len,0)+1,1),i_p6_len,_xlfn.XMATCH($K153,$K$75:$K$84,1))</f>
        <v>10</v>
      </c>
      <c r="AJ153" s="408">
        <f t="shared" si="15"/>
        <v>9</v>
      </c>
      <c r="AK153" s="408"/>
      <c r="AL153" s="408"/>
      <c r="AM153" s="408"/>
      <c r="AN153" s="408"/>
      <c r="AO153" s="403"/>
      <c r="AP153" s="388"/>
      <c r="AQ153" s="376"/>
      <c r="AR153" s="376"/>
      <c r="AS153" s="376"/>
    </row>
    <row r="154" spans="1:45" hidden="1" outlineLevel="3" x14ac:dyDescent="0.25">
      <c r="A154" s="376"/>
      <c r="B154" s="385"/>
      <c r="C154" s="378">
        <f t="shared" si="13"/>
        <v>4</v>
      </c>
      <c r="D154" s="403"/>
      <c r="E154" s="460"/>
      <c r="F154" s="460"/>
      <c r="G154" s="403"/>
      <c r="H154" s="424"/>
      <c r="I154" s="476"/>
      <c r="J154" s="476">
        <v>9</v>
      </c>
      <c r="K154" s="653">
        <f>Periods!M31</f>
        <v>43936</v>
      </c>
      <c r="L154" s="672">
        <f t="shared" ca="1" si="12"/>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cm="1">
        <f t="array" ref="AI154">IF($K154&lt;INDEX(i_break_date,ROUNDDOWN((ROW($I154)-ROW($I$75))/i_p6_len,0)+1,1),i_p6_len,_xlfn.XMATCH($K154,$K$75:$K$84,1))</f>
        <v>10</v>
      </c>
      <c r="AJ154" s="408">
        <f t="shared" si="15"/>
        <v>9</v>
      </c>
      <c r="AK154" s="408"/>
      <c r="AL154" s="408"/>
      <c r="AM154" s="408"/>
      <c r="AN154" s="408"/>
      <c r="AO154" s="403"/>
      <c r="AP154" s="388"/>
      <c r="AQ154" s="376"/>
      <c r="AR154" s="376"/>
      <c r="AS154" s="376"/>
    </row>
    <row r="155" spans="1:45" hidden="1" outlineLevel="2" x14ac:dyDescent="0.25">
      <c r="A155" s="376"/>
      <c r="B155" s="385"/>
      <c r="C155" s="378">
        <f t="shared" ref="C155" si="16">INT($C$40)+2</f>
        <v>3</v>
      </c>
      <c r="D155" s="403"/>
      <c r="E155" s="460"/>
      <c r="F155" s="460"/>
      <c r="G155" s="403"/>
      <c r="H155" s="424"/>
      <c r="I155" s="660" t="s">
        <v>794</v>
      </c>
      <c r="J155" s="660">
        <v>0</v>
      </c>
      <c r="K155" s="661">
        <f>Periods!N21</f>
        <v>43572</v>
      </c>
      <c r="L155" s="673">
        <f t="shared" ca="1" si="12"/>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cm="1">
        <f t="array" ref="AI155">IF($K155&lt;INDEX(i_break_date,ROUNDDOWN((ROW($I155)-ROW($I$75))/i_p6_len,0)+1,1),i_p6_len,_xlfn.XMATCH($K155,$K$75:$K$84,1))</f>
        <v>10</v>
      </c>
      <c r="AJ155" s="408">
        <f t="shared" si="15"/>
        <v>9</v>
      </c>
      <c r="AK155" s="408"/>
      <c r="AL155" s="408"/>
      <c r="AM155" s="408"/>
      <c r="AN155" s="408"/>
      <c r="AO155" s="403"/>
      <c r="AP155" s="388"/>
      <c r="AQ155" s="376"/>
      <c r="AR155" s="376"/>
      <c r="AS155" s="376"/>
    </row>
    <row r="156" spans="1:45" hidden="1" outlineLevel="3" collapsed="1" x14ac:dyDescent="0.25">
      <c r="A156" s="376"/>
      <c r="B156" s="385"/>
      <c r="C156" s="378">
        <f t="shared" si="13"/>
        <v>4</v>
      </c>
      <c r="D156" s="403"/>
      <c r="E156" s="460"/>
      <c r="F156" s="460"/>
      <c r="G156" s="403"/>
      <c r="H156" s="424"/>
      <c r="I156" s="424"/>
      <c r="J156" s="424">
        <v>1</v>
      </c>
      <c r="K156" s="616">
        <f>Periods!N22</f>
        <v>43593</v>
      </c>
      <c r="L156" s="617">
        <f t="shared" ca="1" si="12"/>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cm="1">
        <f t="array" ref="AI156">IF($K156&lt;INDEX(i_break_date,ROUNDDOWN((ROW($I156)-ROW($I$75))/i_p6_len,0)+1,1),i_p6_len,_xlfn.XMATCH($K156,$K$75:$K$84,1))</f>
        <v>10</v>
      </c>
      <c r="AJ156" s="408">
        <f t="shared" si="15"/>
        <v>9</v>
      </c>
      <c r="AK156" s="408"/>
      <c r="AL156" s="408"/>
      <c r="AM156" s="408"/>
      <c r="AN156" s="408"/>
      <c r="AO156" s="403"/>
      <c r="AP156" s="388"/>
      <c r="AQ156" s="376"/>
      <c r="AR156" s="376"/>
      <c r="AS156" s="376"/>
    </row>
    <row r="157" spans="1:45" hidden="1" outlineLevel="3" x14ac:dyDescent="0.25">
      <c r="A157" s="376"/>
      <c r="B157" s="385"/>
      <c r="C157" s="378">
        <f t="shared" si="13"/>
        <v>4</v>
      </c>
      <c r="D157" s="403"/>
      <c r="E157" s="460"/>
      <c r="F157" s="460"/>
      <c r="G157" s="403"/>
      <c r="H157" s="424"/>
      <c r="I157" s="424"/>
      <c r="J157" s="424">
        <v>2</v>
      </c>
      <c r="K157" s="616">
        <f>Periods!N24</f>
        <v>43684</v>
      </c>
      <c r="L157" s="617">
        <f t="shared" ca="1" si="12"/>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cm="1">
        <f t="array" ref="AI157">IF($K157&lt;INDEX(i_break_date,ROUNDDOWN((ROW($I157)-ROW($I$75))/i_p6_len,0)+1,1),i_p6_len,_xlfn.XMATCH($K157,$K$75:$K$84,1))</f>
        <v>5</v>
      </c>
      <c r="AJ157" s="408">
        <f t="shared" si="15"/>
        <v>4</v>
      </c>
      <c r="AK157" s="408"/>
      <c r="AL157" s="408"/>
      <c r="AM157" s="408"/>
      <c r="AN157" s="408"/>
      <c r="AO157" s="403"/>
      <c r="AP157" s="388"/>
      <c r="AQ157" s="376"/>
      <c r="AR157" s="376"/>
      <c r="AS157" s="376"/>
    </row>
    <row r="158" spans="1:45" hidden="1" outlineLevel="3" x14ac:dyDescent="0.25">
      <c r="A158" s="376"/>
      <c r="B158" s="385"/>
      <c r="C158" s="378">
        <f t="shared" si="13"/>
        <v>4</v>
      </c>
      <c r="D158" s="403"/>
      <c r="E158" s="460"/>
      <c r="F158" s="460"/>
      <c r="G158" s="403"/>
      <c r="H158" s="424"/>
      <c r="I158" s="424"/>
      <c r="J158" s="424">
        <v>3</v>
      </c>
      <c r="K158" s="616">
        <f>Periods!N25</f>
        <v>43733</v>
      </c>
      <c r="L158" s="617">
        <f t="shared" ca="1" si="12"/>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cm="1">
        <f t="array" ref="AI158">IF($K158&lt;INDEX(i_break_date,ROUNDDOWN((ROW($I158)-ROW($I$75))/i_p6_len,0)+1,1),i_p6_len,_xlfn.XMATCH($K158,$K$75:$K$84,1))</f>
        <v>6</v>
      </c>
      <c r="AJ158" s="408">
        <f t="shared" si="15"/>
        <v>5</v>
      </c>
      <c r="AK158" s="408"/>
      <c r="AL158" s="408"/>
      <c r="AM158" s="408"/>
      <c r="AN158" s="408"/>
      <c r="AO158" s="403"/>
      <c r="AP158" s="388"/>
      <c r="AQ158" s="376"/>
      <c r="AR158" s="376"/>
      <c r="AS158" s="376"/>
    </row>
    <row r="159" spans="1:45" hidden="1" outlineLevel="3" x14ac:dyDescent="0.25">
      <c r="A159" s="376"/>
      <c r="B159" s="385"/>
      <c r="C159" s="378">
        <f t="shared" si="13"/>
        <v>4</v>
      </c>
      <c r="D159" s="403"/>
      <c r="E159" s="460"/>
      <c r="F159" s="460"/>
      <c r="G159" s="403"/>
      <c r="H159" s="424"/>
      <c r="I159" s="424"/>
      <c r="J159" s="424">
        <v>4</v>
      </c>
      <c r="K159" s="616">
        <f>Periods!N26</f>
        <v>43753</v>
      </c>
      <c r="L159" s="617">
        <f t="shared" ca="1" si="12"/>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cm="1">
        <f t="array" ref="AI159">IF($K159&lt;INDEX(i_break_date,ROUNDDOWN((ROW($I159)-ROW($I$75))/i_p6_len,0)+1,1),i_p6_len,_xlfn.XMATCH($K159,$K$75:$K$84,1))</f>
        <v>7</v>
      </c>
      <c r="AJ159" s="408">
        <f t="shared" si="15"/>
        <v>6</v>
      </c>
      <c r="AK159" s="408"/>
      <c r="AL159" s="408"/>
      <c r="AM159" s="408"/>
      <c r="AN159" s="408"/>
      <c r="AO159" s="403"/>
      <c r="AP159" s="388"/>
      <c r="AQ159" s="376"/>
      <c r="AR159" s="376"/>
      <c r="AS159" s="376"/>
    </row>
    <row r="160" spans="1:45" hidden="1" outlineLevel="3" x14ac:dyDescent="0.25">
      <c r="A160" s="376"/>
      <c r="B160" s="385"/>
      <c r="C160" s="378">
        <f t="shared" si="13"/>
        <v>4</v>
      </c>
      <c r="D160" s="403"/>
      <c r="E160" s="460"/>
      <c r="F160" s="460"/>
      <c r="G160" s="403"/>
      <c r="H160" s="424"/>
      <c r="I160" s="424"/>
      <c r="J160" s="424">
        <v>5</v>
      </c>
      <c r="K160" s="616">
        <f>Periods!N27</f>
        <v>43770</v>
      </c>
      <c r="L160" s="617">
        <f t="shared" ca="1" si="12"/>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cm="1">
        <f t="array" ref="AI160">IF($K160&lt;INDEX(i_break_date,ROUNDDOWN((ROW($I160)-ROW($I$75))/i_p6_len,0)+1,1),i_p6_len,_xlfn.XMATCH($K160,$K$75:$K$84,1))</f>
        <v>7</v>
      </c>
      <c r="AJ160" s="408">
        <f t="shared" si="15"/>
        <v>6</v>
      </c>
      <c r="AK160" s="408"/>
      <c r="AL160" s="408"/>
      <c r="AM160" s="408"/>
      <c r="AN160" s="408"/>
      <c r="AO160" s="403"/>
      <c r="AP160" s="388"/>
      <c r="AQ160" s="376"/>
      <c r="AR160" s="376"/>
      <c r="AS160" s="376"/>
    </row>
    <row r="161" spans="1:45" hidden="1" outlineLevel="3" x14ac:dyDescent="0.25">
      <c r="A161" s="376"/>
      <c r="B161" s="385"/>
      <c r="C161" s="378">
        <f t="shared" si="13"/>
        <v>4</v>
      </c>
      <c r="D161" s="403"/>
      <c r="E161" s="460"/>
      <c r="F161" s="460"/>
      <c r="G161" s="403"/>
      <c r="H161" s="424"/>
      <c r="I161" s="424"/>
      <c r="J161" s="424">
        <v>6</v>
      </c>
      <c r="K161" s="616">
        <f>Periods!N28</f>
        <v>43852</v>
      </c>
      <c r="L161" s="617">
        <f t="shared" ca="1" si="12"/>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cm="1">
        <f t="array" ref="AI161">IF($K161&lt;INDEX(i_break_date,ROUNDDOWN((ROW($I161)-ROW($I$75))/i_p6_len,0)+1,1),i_p6_len,_xlfn.XMATCH($K161,$K$75:$K$84,1))</f>
        <v>9</v>
      </c>
      <c r="AJ161" s="408">
        <f t="shared" si="15"/>
        <v>8</v>
      </c>
      <c r="AK161" s="408"/>
      <c r="AL161" s="408"/>
      <c r="AM161" s="408"/>
      <c r="AN161" s="408"/>
      <c r="AO161" s="403"/>
      <c r="AP161" s="388"/>
      <c r="AQ161" s="376"/>
      <c r="AR161" s="376"/>
      <c r="AS161" s="376"/>
    </row>
    <row r="162" spans="1:45" hidden="1" outlineLevel="3" x14ac:dyDescent="0.25">
      <c r="A162" s="376"/>
      <c r="B162" s="385"/>
      <c r="C162" s="378">
        <f t="shared" si="13"/>
        <v>4</v>
      </c>
      <c r="D162" s="403"/>
      <c r="E162" s="460"/>
      <c r="F162" s="460"/>
      <c r="G162" s="403"/>
      <c r="H162" s="424"/>
      <c r="I162" s="424"/>
      <c r="J162" s="424">
        <v>7</v>
      </c>
      <c r="K162" s="616">
        <f>Periods!N29</f>
        <v>43891</v>
      </c>
      <c r="L162" s="617">
        <f t="shared" ca="1" si="12"/>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cm="1">
        <f t="array" ref="AI162">IF($K162&lt;INDEX(i_break_date,ROUNDDOWN((ROW($I162)-ROW($I$75))/i_p6_len,0)+1,1),i_p6_len,_xlfn.XMATCH($K162,$K$75:$K$84,1))</f>
        <v>9</v>
      </c>
      <c r="AJ162" s="408">
        <f t="shared" si="15"/>
        <v>8</v>
      </c>
      <c r="AK162" s="408"/>
      <c r="AL162" s="408"/>
      <c r="AM162" s="408"/>
      <c r="AN162" s="408"/>
      <c r="AO162" s="403"/>
      <c r="AP162" s="388"/>
      <c r="AQ162" s="376"/>
      <c r="AR162" s="376"/>
      <c r="AS162" s="376"/>
    </row>
    <row r="163" spans="1:45" hidden="1" outlineLevel="3" x14ac:dyDescent="0.25">
      <c r="A163" s="376"/>
      <c r="B163" s="385"/>
      <c r="C163" s="378">
        <f t="shared" si="13"/>
        <v>4</v>
      </c>
      <c r="D163" s="403"/>
      <c r="E163" s="460"/>
      <c r="F163" s="460"/>
      <c r="G163" s="403"/>
      <c r="H163" s="424"/>
      <c r="I163" s="424"/>
      <c r="J163" s="424">
        <v>8</v>
      </c>
      <c r="K163" s="616">
        <f>Periods!N30</f>
        <v>43922</v>
      </c>
      <c r="L163" s="617">
        <f t="shared" ca="1" si="12"/>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cm="1">
        <f t="array" ref="AI163">IF($K163&lt;INDEX(i_break_date,ROUNDDOWN((ROW($I163)-ROW($I$75))/i_p6_len,0)+1,1),i_p6_len,_xlfn.XMATCH($K163,$K$75:$K$84,1))</f>
        <v>10</v>
      </c>
      <c r="AJ163" s="408">
        <f t="shared" si="15"/>
        <v>9</v>
      </c>
      <c r="AK163" s="408"/>
      <c r="AL163" s="408"/>
      <c r="AM163" s="408"/>
      <c r="AN163" s="408"/>
      <c r="AO163" s="403"/>
      <c r="AP163" s="388"/>
      <c r="AQ163" s="376"/>
      <c r="AR163" s="376"/>
      <c r="AS163" s="376"/>
    </row>
    <row r="164" spans="1:45" hidden="1" outlineLevel="3" x14ac:dyDescent="0.25">
      <c r="A164" s="376"/>
      <c r="B164" s="385"/>
      <c r="C164" s="378">
        <f t="shared" si="13"/>
        <v>4</v>
      </c>
      <c r="D164" s="403"/>
      <c r="E164" s="460"/>
      <c r="F164" s="460"/>
      <c r="G164" s="403"/>
      <c r="H164" s="424"/>
      <c r="I164" s="476"/>
      <c r="J164" s="476">
        <v>9</v>
      </c>
      <c r="K164" s="653">
        <f>Periods!N31</f>
        <v>43936</v>
      </c>
      <c r="L164" s="672">
        <f t="shared" ca="1" si="12"/>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cm="1">
        <f t="array" ref="AI164">IF($K164&lt;INDEX(i_break_date,ROUNDDOWN((ROW($I164)-ROW($I$75))/i_p6_len,0)+1,1),i_p6_len,_xlfn.XMATCH($K164,$K$75:$K$84,1))</f>
        <v>10</v>
      </c>
      <c r="AJ164" s="408">
        <f t="shared" si="15"/>
        <v>9</v>
      </c>
      <c r="AK164" s="408"/>
      <c r="AL164" s="408"/>
      <c r="AM164" s="408"/>
      <c r="AN164" s="408"/>
      <c r="AO164" s="403"/>
      <c r="AP164" s="388"/>
      <c r="AQ164" s="376"/>
      <c r="AR164" s="376"/>
      <c r="AS164" s="376"/>
    </row>
    <row r="165" spans="1:45" hidden="1" outlineLevel="2" x14ac:dyDescent="0.25">
      <c r="A165" s="376"/>
      <c r="B165" s="385"/>
      <c r="C165" s="378">
        <f t="shared" ref="C165" si="17">INT($C$40)+2</f>
        <v>3</v>
      </c>
      <c r="D165" s="403"/>
      <c r="E165" s="460"/>
      <c r="F165" s="460"/>
      <c r="G165" s="403"/>
      <c r="H165" s="424"/>
      <c r="I165" s="660" t="s">
        <v>795</v>
      </c>
      <c r="J165" s="660">
        <v>0</v>
      </c>
      <c r="K165" s="661">
        <f>Periods!O21</f>
        <v>43572</v>
      </c>
      <c r="L165" s="673">
        <f t="shared" ca="1" si="12"/>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cm="1">
        <f t="array" ref="AI165">IF($K165&lt;INDEX(i_break_date,ROUNDDOWN((ROW($I165)-ROW($I$75))/i_p6_len,0)+1,1),i_p6_len,_xlfn.XMATCH($K165,$K$75:$K$84,1))</f>
        <v>10</v>
      </c>
      <c r="AJ165" s="408">
        <f t="shared" si="15"/>
        <v>9</v>
      </c>
      <c r="AK165" s="408"/>
      <c r="AL165" s="408"/>
      <c r="AM165" s="408"/>
      <c r="AN165" s="408"/>
      <c r="AO165" s="403"/>
      <c r="AP165" s="388"/>
      <c r="AQ165" s="376"/>
      <c r="AR165" s="376"/>
      <c r="AS165" s="376"/>
    </row>
    <row r="166" spans="1:45" hidden="1" outlineLevel="3" collapsed="1" x14ac:dyDescent="0.25">
      <c r="A166" s="376"/>
      <c r="B166" s="385"/>
      <c r="C166" s="378">
        <f t="shared" si="13"/>
        <v>4</v>
      </c>
      <c r="D166" s="403"/>
      <c r="E166" s="460"/>
      <c r="F166" s="460"/>
      <c r="G166" s="403"/>
      <c r="H166" s="424"/>
      <c r="I166" s="424"/>
      <c r="J166" s="424">
        <v>1</v>
      </c>
      <c r="K166" s="616">
        <f>Periods!O22</f>
        <v>43593</v>
      </c>
      <c r="L166" s="617">
        <f t="shared" ca="1" si="12"/>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cm="1">
        <f t="array" ref="AI166">IF($K166&lt;INDEX(i_break_date,ROUNDDOWN((ROW($I166)-ROW($I$75))/i_p6_len,0)+1,1),i_p6_len,_xlfn.XMATCH($K166,$K$75:$K$84,1))</f>
        <v>10</v>
      </c>
      <c r="AJ166" s="408">
        <f t="shared" si="15"/>
        <v>9</v>
      </c>
      <c r="AK166" s="408"/>
      <c r="AL166" s="408"/>
      <c r="AM166" s="408"/>
      <c r="AN166" s="408"/>
      <c r="AO166" s="403"/>
      <c r="AP166" s="388"/>
      <c r="AQ166" s="376"/>
      <c r="AR166" s="376"/>
      <c r="AS166" s="376"/>
    </row>
    <row r="167" spans="1:45" hidden="1" outlineLevel="3" x14ac:dyDescent="0.25">
      <c r="A167" s="376"/>
      <c r="B167" s="385"/>
      <c r="C167" s="378">
        <f t="shared" si="13"/>
        <v>4</v>
      </c>
      <c r="D167" s="403"/>
      <c r="E167" s="460"/>
      <c r="F167" s="460"/>
      <c r="G167" s="403"/>
      <c r="H167" s="424"/>
      <c r="I167" s="424"/>
      <c r="J167" s="424">
        <v>2</v>
      </c>
      <c r="K167" s="616">
        <f>Periods!O24</f>
        <v>43684</v>
      </c>
      <c r="L167" s="617">
        <f t="shared" ca="1" si="12"/>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cm="1">
        <f t="array" ref="AI167">IF($K167&lt;INDEX(i_break_date,ROUNDDOWN((ROW($I167)-ROW($I$75))/i_p6_len,0)+1,1),i_p6_len,_xlfn.XMATCH($K167,$K$75:$K$84,1))</f>
        <v>5</v>
      </c>
      <c r="AJ167" s="408">
        <f t="shared" si="15"/>
        <v>4</v>
      </c>
      <c r="AK167" s="408"/>
      <c r="AL167" s="408"/>
      <c r="AM167" s="408"/>
      <c r="AN167" s="408"/>
      <c r="AO167" s="403"/>
      <c r="AP167" s="388"/>
      <c r="AQ167" s="376"/>
      <c r="AR167" s="376"/>
      <c r="AS167" s="376"/>
    </row>
    <row r="168" spans="1:45" hidden="1" outlineLevel="3" x14ac:dyDescent="0.25">
      <c r="A168" s="376"/>
      <c r="B168" s="385"/>
      <c r="C168" s="378">
        <f t="shared" si="13"/>
        <v>4</v>
      </c>
      <c r="D168" s="403"/>
      <c r="E168" s="460"/>
      <c r="F168" s="460"/>
      <c r="G168" s="403"/>
      <c r="H168" s="424"/>
      <c r="I168" s="424"/>
      <c r="J168" s="424">
        <v>3</v>
      </c>
      <c r="K168" s="616">
        <f>Periods!O25</f>
        <v>43733</v>
      </c>
      <c r="L168" s="617">
        <f t="shared" ca="1" si="12"/>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cm="1">
        <f t="array" ref="AI168">IF($K168&lt;INDEX(i_break_date,ROUNDDOWN((ROW($I168)-ROW($I$75))/i_p6_len,0)+1,1),i_p6_len,_xlfn.XMATCH($K168,$K$75:$K$84,1))</f>
        <v>6</v>
      </c>
      <c r="AJ168" s="408">
        <f t="shared" si="15"/>
        <v>5</v>
      </c>
      <c r="AK168" s="408"/>
      <c r="AL168" s="408"/>
      <c r="AM168" s="408"/>
      <c r="AN168" s="408"/>
      <c r="AO168" s="403"/>
      <c r="AP168" s="388"/>
      <c r="AQ168" s="376"/>
      <c r="AR168" s="376"/>
      <c r="AS168" s="376"/>
    </row>
    <row r="169" spans="1:45" hidden="1" outlineLevel="3" x14ac:dyDescent="0.25">
      <c r="A169" s="376"/>
      <c r="B169" s="385"/>
      <c r="C169" s="378">
        <f t="shared" si="13"/>
        <v>4</v>
      </c>
      <c r="D169" s="403"/>
      <c r="E169" s="460"/>
      <c r="F169" s="460"/>
      <c r="G169" s="403"/>
      <c r="H169" s="424"/>
      <c r="I169" s="424"/>
      <c r="J169" s="424">
        <v>4</v>
      </c>
      <c r="K169" s="616">
        <f>Periods!O26</f>
        <v>43753</v>
      </c>
      <c r="L169" s="617">
        <f t="shared" ca="1" si="12"/>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cm="1">
        <f t="array" ref="AI169">IF($K169&lt;INDEX(i_break_date,ROUNDDOWN((ROW($I169)-ROW($I$75))/i_p6_len,0)+1,1),i_p6_len,_xlfn.XMATCH($K169,$K$75:$K$84,1))</f>
        <v>7</v>
      </c>
      <c r="AJ169" s="408">
        <f t="shared" si="15"/>
        <v>6</v>
      </c>
      <c r="AK169" s="408"/>
      <c r="AL169" s="408"/>
      <c r="AM169" s="408"/>
      <c r="AN169" s="408"/>
      <c r="AO169" s="403"/>
      <c r="AP169" s="388"/>
      <c r="AQ169" s="376"/>
      <c r="AR169" s="376"/>
      <c r="AS169" s="376"/>
    </row>
    <row r="170" spans="1:45" hidden="1" outlineLevel="3" x14ac:dyDescent="0.25">
      <c r="A170" s="376"/>
      <c r="B170" s="385"/>
      <c r="C170" s="378">
        <f t="shared" si="13"/>
        <v>4</v>
      </c>
      <c r="D170" s="403"/>
      <c r="E170" s="460"/>
      <c r="F170" s="460"/>
      <c r="G170" s="403"/>
      <c r="H170" s="424"/>
      <c r="I170" s="424"/>
      <c r="J170" s="424">
        <v>5</v>
      </c>
      <c r="K170" s="616">
        <f>Periods!O27</f>
        <v>43770</v>
      </c>
      <c r="L170" s="617">
        <f t="shared" ca="1" si="12"/>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cm="1">
        <f t="array" ref="AI170">IF($K170&lt;INDEX(i_break_date,ROUNDDOWN((ROW($I170)-ROW($I$75))/i_p6_len,0)+1,1),i_p6_len,_xlfn.XMATCH($K170,$K$75:$K$84,1))</f>
        <v>7</v>
      </c>
      <c r="AJ170" s="408">
        <f t="shared" si="15"/>
        <v>6</v>
      </c>
      <c r="AK170" s="408"/>
      <c r="AL170" s="408"/>
      <c r="AM170" s="408"/>
      <c r="AN170" s="408"/>
      <c r="AO170" s="403"/>
      <c r="AP170" s="388"/>
      <c r="AQ170" s="376"/>
      <c r="AR170" s="376"/>
      <c r="AS170" s="376"/>
    </row>
    <row r="171" spans="1:45" hidden="1" outlineLevel="3" x14ac:dyDescent="0.25">
      <c r="A171" s="376"/>
      <c r="B171" s="385"/>
      <c r="C171" s="378">
        <f t="shared" si="13"/>
        <v>4</v>
      </c>
      <c r="D171" s="403"/>
      <c r="E171" s="460"/>
      <c r="F171" s="460"/>
      <c r="G171" s="403"/>
      <c r="H171" s="424"/>
      <c r="I171" s="424"/>
      <c r="J171" s="424">
        <v>6</v>
      </c>
      <c r="K171" s="616">
        <f>Periods!O28</f>
        <v>43852</v>
      </c>
      <c r="L171" s="617">
        <f t="shared" ref="L171:L174" ca="1" si="18">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cm="1">
        <f t="array" ref="AI171">IF($K171&lt;INDEX(i_break_date,ROUNDDOWN((ROW($I171)-ROW($I$75))/i_p6_len,0)+1,1),i_p6_len,_xlfn.XMATCH($K171,$K$75:$K$84,1))</f>
        <v>9</v>
      </c>
      <c r="AJ171" s="408">
        <f t="shared" si="15"/>
        <v>8</v>
      </c>
      <c r="AK171" s="408"/>
      <c r="AL171" s="408"/>
      <c r="AM171" s="408"/>
      <c r="AN171" s="408"/>
      <c r="AO171" s="403"/>
      <c r="AP171" s="388"/>
      <c r="AQ171" s="376"/>
      <c r="AR171" s="376"/>
      <c r="AS171" s="376"/>
    </row>
    <row r="172" spans="1:45" hidden="1" outlineLevel="3" x14ac:dyDescent="0.25">
      <c r="A172" s="376"/>
      <c r="B172" s="385"/>
      <c r="C172" s="378">
        <f t="shared" si="13"/>
        <v>4</v>
      </c>
      <c r="D172" s="403"/>
      <c r="E172" s="460"/>
      <c r="F172" s="460"/>
      <c r="G172" s="403"/>
      <c r="H172" s="424"/>
      <c r="I172" s="424"/>
      <c r="J172" s="424">
        <v>7</v>
      </c>
      <c r="K172" s="616">
        <f>Periods!O29</f>
        <v>43891</v>
      </c>
      <c r="L172" s="617">
        <f t="shared" ca="1" si="18"/>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cm="1">
        <f t="array" ref="AI172">IF($K172&lt;INDEX(i_break_date,ROUNDDOWN((ROW($I172)-ROW($I$75))/i_p6_len,0)+1,1),i_p6_len,_xlfn.XMATCH($K172,$K$75:$K$84,1))</f>
        <v>9</v>
      </c>
      <c r="AJ172" s="408">
        <f t="shared" si="15"/>
        <v>8</v>
      </c>
      <c r="AK172" s="408"/>
      <c r="AL172" s="408"/>
      <c r="AM172" s="408"/>
      <c r="AN172" s="408"/>
      <c r="AO172" s="403"/>
      <c r="AP172" s="388"/>
      <c r="AQ172" s="376"/>
      <c r="AR172" s="376"/>
      <c r="AS172" s="376"/>
    </row>
    <row r="173" spans="1:45" hidden="1" outlineLevel="3" x14ac:dyDescent="0.25">
      <c r="A173" s="376"/>
      <c r="B173" s="385"/>
      <c r="C173" s="378">
        <f t="shared" si="13"/>
        <v>4</v>
      </c>
      <c r="D173" s="403"/>
      <c r="E173" s="460"/>
      <c r="F173" s="460"/>
      <c r="G173" s="403"/>
      <c r="H173" s="424"/>
      <c r="I173" s="424"/>
      <c r="J173" s="424">
        <v>8</v>
      </c>
      <c r="K173" s="616">
        <f>Periods!O30</f>
        <v>43922</v>
      </c>
      <c r="L173" s="617">
        <f t="shared" ca="1" si="18"/>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cm="1">
        <f t="array" ref="AI173">IF($K173&lt;INDEX(i_break_date,ROUNDDOWN((ROW($I173)-ROW($I$75))/i_p6_len,0)+1,1),i_p6_len,_xlfn.XMATCH($K173,$K$75:$K$84,1))</f>
        <v>10</v>
      </c>
      <c r="AJ173" s="408">
        <f t="shared" si="15"/>
        <v>9</v>
      </c>
      <c r="AK173" s="408"/>
      <c r="AL173" s="408"/>
      <c r="AM173" s="408"/>
      <c r="AN173" s="408"/>
      <c r="AO173" s="403"/>
      <c r="AP173" s="388"/>
      <c r="AQ173" s="376"/>
      <c r="AR173" s="376"/>
      <c r="AS173" s="376"/>
    </row>
    <row r="174" spans="1:45" hidden="1" outlineLevel="3" x14ac:dyDescent="0.25">
      <c r="A174" s="376"/>
      <c r="B174" s="385"/>
      <c r="C174" s="378">
        <f t="shared" si="13"/>
        <v>4</v>
      </c>
      <c r="D174" s="403"/>
      <c r="E174" s="460"/>
      <c r="F174" s="460"/>
      <c r="G174" s="403"/>
      <c r="H174" s="424"/>
      <c r="I174" s="424"/>
      <c r="J174" s="424">
        <v>9</v>
      </c>
      <c r="K174" s="616">
        <f>Periods!O31</f>
        <v>43936</v>
      </c>
      <c r="L174" s="617">
        <f t="shared" ca="1" si="18"/>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cm="1">
        <f t="array" ref="AI174">IF($K174&lt;INDEX(i_break_date,ROUNDDOWN((ROW($I174)-ROW($I$75))/i_p6_len,0)+1,1),i_p6_len,_xlfn.XMATCH($K174,$K$75:$K$84,1))</f>
        <v>10</v>
      </c>
      <c r="AJ174" s="408">
        <f t="shared" si="15"/>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hidden="1"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442</v>
      </c>
      <c r="AP176" s="388"/>
      <c r="AQ176" s="376"/>
      <c r="AR176" s="376"/>
      <c r="AS176" s="376"/>
    </row>
    <row r="177" spans="1:45" ht="5.0999999999999996" hidden="1" customHeight="1" outlineLevel="3" x14ac:dyDescent="0.25">
      <c r="A177" s="376"/>
      <c r="B177" s="385"/>
      <c r="C177" s="378">
        <f>INT($C$40)+3.005</f>
        <v>4.0049999999999999</v>
      </c>
      <c r="D177" s="403" t="s">
        <v>438</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hidden="1" outlineLevel="2" x14ac:dyDescent="0.25">
      <c r="A178" s="376"/>
      <c r="B178" s="385"/>
      <c r="C178" s="378">
        <f>INT($C$40)+2</f>
        <v>3</v>
      </c>
      <c r="D178" s="403"/>
      <c r="E178" s="460"/>
      <c r="F178" s="460"/>
      <c r="G178" s="403"/>
      <c r="H178" s="424" t="s">
        <v>494</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hidden="1"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442</v>
      </c>
      <c r="AP179" s="388"/>
      <c r="AQ179" s="376"/>
      <c r="AR179" s="376"/>
      <c r="AS179" s="376"/>
    </row>
    <row r="180" spans="1:45" outlineLevel="1" x14ac:dyDescent="0.25">
      <c r="A180" s="376"/>
      <c r="B180" s="385"/>
      <c r="C180" s="378">
        <f>INT($C$40)+1</f>
        <v>2</v>
      </c>
      <c r="D180" s="403"/>
      <c r="E180" s="460"/>
      <c r="F180" s="460"/>
      <c r="G180" s="403"/>
      <c r="H180" s="420" t="s">
        <v>495</v>
      </c>
      <c r="I180" s="444"/>
      <c r="J180" s="437" t="s">
        <v>496</v>
      </c>
      <c r="K180" s="391" t="s">
        <v>497</v>
      </c>
      <c r="L180" s="391"/>
      <c r="M180" s="391"/>
      <c r="N180" s="437"/>
      <c r="O180" s="391" t="s">
        <v>498</v>
      </c>
      <c r="P180" s="391"/>
      <c r="Q180" s="391"/>
      <c r="R180" s="391"/>
      <c r="S180" s="391"/>
      <c r="T180" s="391"/>
      <c r="U180" s="391" t="s">
        <v>499</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collapsed="1" x14ac:dyDescent="0.25">
      <c r="A181" s="376"/>
      <c r="B181" s="385"/>
      <c r="C181" s="378">
        <f>INT($C$40)+1</f>
        <v>2</v>
      </c>
      <c r="D181" s="403"/>
      <c r="E181" s="460"/>
      <c r="F181" s="460"/>
      <c r="G181" s="403"/>
      <c r="H181" s="420"/>
      <c r="I181" s="444"/>
      <c r="J181" s="437"/>
      <c r="K181" s="437">
        <v>6</v>
      </c>
      <c r="L181" s="437">
        <v>8</v>
      </c>
      <c r="M181" s="437">
        <v>12</v>
      </c>
      <c r="N181" s="437"/>
      <c r="O181" s="437" t="s">
        <v>500</v>
      </c>
      <c r="P181" s="437" t="s">
        <v>501</v>
      </c>
      <c r="Q181" s="437" t="s">
        <v>502</v>
      </c>
      <c r="R181" s="437" t="s">
        <v>929</v>
      </c>
      <c r="S181" s="437" t="s">
        <v>503</v>
      </c>
      <c r="T181" s="437" t="s">
        <v>504</v>
      </c>
      <c r="U181" s="391" t="s">
        <v>505</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hidden="1" customHeight="1" outlineLevel="3" x14ac:dyDescent="0.25">
      <c r="A182" s="376"/>
      <c r="B182" s="385"/>
      <c r="C182" s="378">
        <f>INT($C$40)+3.005</f>
        <v>4.0049999999999999</v>
      </c>
      <c r="D182" s="403" t="s">
        <v>438</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hidden="1" outlineLevel="2" x14ac:dyDescent="0.25">
      <c r="A183" s="376"/>
      <c r="B183" s="385"/>
      <c r="C183" s="378">
        <f>INT($C$40)+2</f>
        <v>3</v>
      </c>
      <c r="D183" s="403"/>
      <c r="E183" s="460"/>
      <c r="F183" s="460"/>
      <c r="G183" s="403"/>
      <c r="H183" s="424" t="s">
        <v>506</v>
      </c>
      <c r="I183" s="424"/>
      <c r="J183" s="425">
        <v>1.65</v>
      </c>
      <c r="K183" s="425">
        <v>0.4</v>
      </c>
      <c r="L183" s="425">
        <v>0.4</v>
      </c>
      <c r="M183" s="425">
        <v>0.6</v>
      </c>
      <c r="N183" s="408"/>
      <c r="O183" s="425">
        <v>17.3</v>
      </c>
      <c r="P183" s="425">
        <v>34</v>
      </c>
      <c r="Q183" s="408">
        <f t="shared" ref="Q183:Q194" si="19">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hidden="1" outlineLevel="2" x14ac:dyDescent="0.25">
      <c r="A184" s="376"/>
      <c r="B184" s="385"/>
      <c r="C184" s="378">
        <f>INT($C$40)+2</f>
        <v>3</v>
      </c>
      <c r="D184" s="403"/>
      <c r="E184" s="460"/>
      <c r="F184" s="460"/>
      <c r="G184" s="403"/>
      <c r="H184" s="424" t="s">
        <v>507</v>
      </c>
      <c r="I184" s="424"/>
      <c r="J184" s="425">
        <v>1.9</v>
      </c>
      <c r="K184" s="425">
        <v>0.4</v>
      </c>
      <c r="L184" s="425">
        <v>0.4</v>
      </c>
      <c r="M184" s="425">
        <v>0.5</v>
      </c>
      <c r="N184" s="408"/>
      <c r="O184" s="425">
        <v>17.5</v>
      </c>
      <c r="P184" s="425">
        <v>33.299999999999997</v>
      </c>
      <c r="Q184" s="408">
        <f t="shared" si="19"/>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hidden="1" outlineLevel="3" x14ac:dyDescent="0.25">
      <c r="A185" s="376"/>
      <c r="B185" s="385"/>
      <c r="C185" s="378">
        <f t="shared" ref="C185:C194" si="20">INT($C$40)+3</f>
        <v>4</v>
      </c>
      <c r="D185" s="403"/>
      <c r="E185" s="460"/>
      <c r="F185" s="460"/>
      <c r="G185" s="403"/>
      <c r="H185" s="424" t="s">
        <v>508</v>
      </c>
      <c r="I185" s="424"/>
      <c r="J185" s="425">
        <v>2</v>
      </c>
      <c r="K185" s="425">
        <v>0.4</v>
      </c>
      <c r="L185" s="425">
        <v>0.4</v>
      </c>
      <c r="M185" s="425">
        <v>0.4</v>
      </c>
      <c r="N185" s="408"/>
      <c r="O185" s="425">
        <v>15.8</v>
      </c>
      <c r="P185" s="425">
        <v>30.5</v>
      </c>
      <c r="Q185" s="408">
        <f t="shared" si="19"/>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hidden="1" outlineLevel="3" x14ac:dyDescent="0.25">
      <c r="A186" s="376"/>
      <c r="B186" s="385"/>
      <c r="C186" s="378">
        <f t="shared" si="20"/>
        <v>4</v>
      </c>
      <c r="D186" s="403"/>
      <c r="E186" s="460"/>
      <c r="F186" s="460"/>
      <c r="G186" s="403"/>
      <c r="H186" s="424" t="s">
        <v>509</v>
      </c>
      <c r="I186" s="424"/>
      <c r="J186" s="425">
        <v>2.1</v>
      </c>
      <c r="K186" s="425">
        <v>0.4</v>
      </c>
      <c r="L186" s="425">
        <v>0.4</v>
      </c>
      <c r="M186" s="425">
        <v>0.3</v>
      </c>
      <c r="N186" s="408"/>
      <c r="O186" s="425">
        <v>12.8</v>
      </c>
      <c r="P186" s="425">
        <v>25.6</v>
      </c>
      <c r="Q186" s="408">
        <f t="shared" si="19"/>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hidden="1" outlineLevel="3" x14ac:dyDescent="0.25">
      <c r="A187" s="376"/>
      <c r="B187" s="385"/>
      <c r="C187" s="378">
        <f t="shared" si="20"/>
        <v>4</v>
      </c>
      <c r="D187" s="403"/>
      <c r="E187" s="460"/>
      <c r="F187" s="460"/>
      <c r="G187" s="403"/>
      <c r="H187" s="424" t="s">
        <v>510</v>
      </c>
      <c r="I187" s="424"/>
      <c r="J187" s="425">
        <v>2.2999999999999998</v>
      </c>
      <c r="K187" s="425">
        <v>0.4</v>
      </c>
      <c r="L187" s="425">
        <v>0.4</v>
      </c>
      <c r="M187" s="425">
        <v>0.3</v>
      </c>
      <c r="N187" s="408"/>
      <c r="O187" s="425">
        <v>9.4</v>
      </c>
      <c r="P187" s="425">
        <v>21.1</v>
      </c>
      <c r="Q187" s="408">
        <f t="shared" si="19"/>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hidden="1" outlineLevel="3" x14ac:dyDescent="0.25">
      <c r="A188" s="376"/>
      <c r="B188" s="385"/>
      <c r="C188" s="378">
        <f t="shared" si="20"/>
        <v>4</v>
      </c>
      <c r="D188" s="403"/>
      <c r="E188" s="460"/>
      <c r="F188" s="460"/>
      <c r="G188" s="403"/>
      <c r="H188" s="424" t="s">
        <v>511</v>
      </c>
      <c r="I188" s="424"/>
      <c r="J188" s="425">
        <v>2</v>
      </c>
      <c r="K188" s="425">
        <v>0.4</v>
      </c>
      <c r="L188" s="425">
        <v>0.4</v>
      </c>
      <c r="M188" s="425">
        <v>0.3</v>
      </c>
      <c r="N188" s="408"/>
      <c r="O188" s="425">
        <v>7.4</v>
      </c>
      <c r="P188" s="425">
        <v>17.7</v>
      </c>
      <c r="Q188" s="408">
        <f t="shared" si="19"/>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hidden="1" outlineLevel="3" x14ac:dyDescent="0.25">
      <c r="A189" s="376"/>
      <c r="B189" s="385"/>
      <c r="C189" s="378">
        <f t="shared" si="20"/>
        <v>4</v>
      </c>
      <c r="D189" s="403"/>
      <c r="E189" s="460"/>
      <c r="F189" s="460"/>
      <c r="G189" s="403"/>
      <c r="H189" s="424" t="s">
        <v>512</v>
      </c>
      <c r="I189" s="424"/>
      <c r="J189" s="425">
        <v>1.9</v>
      </c>
      <c r="K189" s="425">
        <v>0.4</v>
      </c>
      <c r="L189" s="425">
        <v>0.4</v>
      </c>
      <c r="M189" s="425">
        <v>0.5</v>
      </c>
      <c r="N189" s="408"/>
      <c r="O189" s="425">
        <v>6.1</v>
      </c>
      <c r="P189" s="425">
        <v>16.600000000000001</v>
      </c>
      <c r="Q189" s="408">
        <f t="shared" si="19"/>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hidden="1" outlineLevel="3" x14ac:dyDescent="0.25">
      <c r="A190" s="376"/>
      <c r="B190" s="385"/>
      <c r="C190" s="378">
        <f t="shared" si="20"/>
        <v>4</v>
      </c>
      <c r="D190" s="403"/>
      <c r="E190" s="460"/>
      <c r="F190" s="460"/>
      <c r="G190" s="403"/>
      <c r="H190" s="424" t="s">
        <v>513</v>
      </c>
      <c r="I190" s="424"/>
      <c r="J190" s="425">
        <v>1.8</v>
      </c>
      <c r="K190" s="425">
        <v>0.4</v>
      </c>
      <c r="L190" s="425">
        <v>0.4</v>
      </c>
      <c r="M190" s="425">
        <v>0.65</v>
      </c>
      <c r="N190" s="408"/>
      <c r="O190" s="425">
        <v>5.9</v>
      </c>
      <c r="P190" s="425">
        <v>17.5</v>
      </c>
      <c r="Q190" s="408">
        <f t="shared" si="19"/>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hidden="1" outlineLevel="3" x14ac:dyDescent="0.25">
      <c r="A191" s="376"/>
      <c r="B191" s="385"/>
      <c r="C191" s="378">
        <f t="shared" si="20"/>
        <v>4</v>
      </c>
      <c r="D191" s="403"/>
      <c r="E191" s="460"/>
      <c r="F191" s="460"/>
      <c r="G191" s="403"/>
      <c r="H191" s="424" t="s">
        <v>514</v>
      </c>
      <c r="I191" s="424"/>
      <c r="J191" s="425">
        <v>1.6</v>
      </c>
      <c r="K191" s="425">
        <v>0.4</v>
      </c>
      <c r="L191" s="425">
        <v>0.4</v>
      </c>
      <c r="M191" s="425">
        <v>0.8</v>
      </c>
      <c r="N191" s="408"/>
      <c r="O191" s="425">
        <v>7.1</v>
      </c>
      <c r="P191" s="425">
        <v>20.399999999999999</v>
      </c>
      <c r="Q191" s="408">
        <f t="shared" si="19"/>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hidden="1" outlineLevel="3" x14ac:dyDescent="0.25">
      <c r="A192" s="376"/>
      <c r="B192" s="385"/>
      <c r="C192" s="378">
        <f t="shared" si="20"/>
        <v>4</v>
      </c>
      <c r="D192" s="403"/>
      <c r="E192" s="460"/>
      <c r="F192" s="460"/>
      <c r="G192" s="403"/>
      <c r="H192" s="424" t="s">
        <v>515</v>
      </c>
      <c r="I192" s="424"/>
      <c r="J192" s="425">
        <v>1.3</v>
      </c>
      <c r="K192" s="425">
        <v>0.4</v>
      </c>
      <c r="L192" s="425">
        <v>0.4</v>
      </c>
      <c r="M192" s="425">
        <v>0.8</v>
      </c>
      <c r="N192" s="408"/>
      <c r="O192" s="425">
        <v>9.3000000000000007</v>
      </c>
      <c r="P192" s="425">
        <v>24.3</v>
      </c>
      <c r="Q192" s="408">
        <f t="shared" si="19"/>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hidden="1" outlineLevel="3" x14ac:dyDescent="0.25">
      <c r="A193" s="376"/>
      <c r="B193" s="385"/>
      <c r="C193" s="378">
        <f t="shared" si="20"/>
        <v>4</v>
      </c>
      <c r="D193" s="403"/>
      <c r="E193" s="460"/>
      <c r="F193" s="460"/>
      <c r="G193" s="403"/>
      <c r="H193" s="424" t="s">
        <v>516</v>
      </c>
      <c r="I193" s="424"/>
      <c r="J193" s="425">
        <v>1.3</v>
      </c>
      <c r="K193" s="425">
        <v>0.4</v>
      </c>
      <c r="L193" s="425">
        <v>0.4</v>
      </c>
      <c r="M193" s="425">
        <v>0.7</v>
      </c>
      <c r="N193" s="408"/>
      <c r="O193" s="425">
        <v>12.5</v>
      </c>
      <c r="P193" s="425">
        <v>28.5</v>
      </c>
      <c r="Q193" s="408">
        <f t="shared" si="19"/>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hidden="1" outlineLevel="3" x14ac:dyDescent="0.25">
      <c r="A194" s="376"/>
      <c r="B194" s="385"/>
      <c r="C194" s="378">
        <f t="shared" si="20"/>
        <v>4</v>
      </c>
      <c r="D194" s="403"/>
      <c r="E194" s="460"/>
      <c r="F194" s="460"/>
      <c r="G194" s="403"/>
      <c r="H194" s="424" t="s">
        <v>517</v>
      </c>
      <c r="I194" s="424"/>
      <c r="J194" s="425">
        <v>1.4</v>
      </c>
      <c r="K194" s="425">
        <v>0.4</v>
      </c>
      <c r="L194" s="425">
        <v>0.4</v>
      </c>
      <c r="M194" s="425">
        <v>0.65</v>
      </c>
      <c r="N194" s="408"/>
      <c r="O194" s="425">
        <v>15.3</v>
      </c>
      <c r="P194" s="425">
        <v>32</v>
      </c>
      <c r="Q194" s="408">
        <f t="shared" si="19"/>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hidden="1"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442</v>
      </c>
      <c r="AP195" s="388"/>
      <c r="AQ195" s="376"/>
      <c r="AR195" s="376"/>
      <c r="AS195" s="376"/>
    </row>
    <row r="196" spans="1:45" ht="5.0999999999999996" hidden="1" customHeight="1" outlineLevel="3" x14ac:dyDescent="0.25">
      <c r="A196" s="376"/>
      <c r="B196" s="385"/>
      <c r="C196" s="378">
        <f>INT($C$40)+3.005</f>
        <v>4.0049999999999999</v>
      </c>
      <c r="D196" s="403" t="s">
        <v>438</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hidden="1" outlineLevel="2" x14ac:dyDescent="0.25">
      <c r="A197" s="376"/>
      <c r="B197" s="385"/>
      <c r="C197" s="378">
        <f>INT($C$40)+2</f>
        <v>3</v>
      </c>
      <c r="D197" s="403"/>
      <c r="E197" s="460"/>
      <c r="F197" s="460"/>
      <c r="G197" s="403"/>
      <c r="H197" s="424" t="s">
        <v>931</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hidden="1"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442</v>
      </c>
      <c r="AP198" s="388"/>
      <c r="AQ198" s="376"/>
      <c r="AR198" s="376"/>
      <c r="AS198" s="376"/>
    </row>
    <row r="199" spans="1:45" outlineLevel="1" collapsed="1" x14ac:dyDescent="0.25">
      <c r="A199" s="376"/>
      <c r="B199" s="385"/>
      <c r="C199" s="378">
        <f>INT($C$40)+1</f>
        <v>2</v>
      </c>
      <c r="D199" s="403"/>
      <c r="E199" s="460"/>
      <c r="F199" s="460"/>
      <c r="G199" s="403"/>
      <c r="H199" s="420" t="s">
        <v>518</v>
      </c>
      <c r="I199" s="421"/>
      <c r="J199" s="448" t="s">
        <v>145</v>
      </c>
      <c r="K199" s="448" t="s">
        <v>146</v>
      </c>
      <c r="L199" s="448" t="s">
        <v>147</v>
      </c>
      <c r="M199" s="448" t="s">
        <v>148</v>
      </c>
      <c r="N199" s="448" t="s">
        <v>149</v>
      </c>
      <c r="O199" s="448" t="s">
        <v>150</v>
      </c>
      <c r="P199" s="448" t="s">
        <v>151</v>
      </c>
      <c r="Q199" s="448" t="s">
        <v>152</v>
      </c>
      <c r="R199" s="448" t="s">
        <v>153</v>
      </c>
      <c r="S199" s="448" t="s">
        <v>519</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hidden="1" customHeight="1" outlineLevel="3" x14ac:dyDescent="0.25">
      <c r="A200" s="376"/>
      <c r="B200" s="385"/>
      <c r="C200" s="378">
        <f>INT($C$40)+3.005</f>
        <v>4.0049999999999999</v>
      </c>
      <c r="D200" s="403" t="s">
        <v>438</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hidden="1" outlineLevel="2" x14ac:dyDescent="0.25">
      <c r="A201" s="376"/>
      <c r="B201" s="385"/>
      <c r="C201" s="378">
        <f>INT($C$40)+2</f>
        <v>3</v>
      </c>
      <c r="D201" s="403"/>
      <c r="E201" s="460"/>
      <c r="F201" s="460"/>
      <c r="G201" s="403"/>
      <c r="H201" s="408" t="s">
        <v>520</v>
      </c>
      <c r="I201" s="424"/>
      <c r="J201" s="449">
        <v>50</v>
      </c>
      <c r="K201" s="408"/>
      <c r="L201" s="408"/>
      <c r="M201" s="408" t="s">
        <v>521</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hidden="1" outlineLevel="2" x14ac:dyDescent="0.25">
      <c r="A202" s="376"/>
      <c r="B202" s="385"/>
      <c r="C202" s="378">
        <f>INT($C$40)+2</f>
        <v>3</v>
      </c>
      <c r="D202" s="403"/>
      <c r="E202" s="460"/>
      <c r="F202" s="460"/>
      <c r="G202" s="403"/>
      <c r="H202" s="408" t="s">
        <v>522</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hidden="1" outlineLevel="2" x14ac:dyDescent="0.25">
      <c r="A203" s="376"/>
      <c r="B203" s="385"/>
      <c r="C203" s="378">
        <f>INT($C$40)+2</f>
        <v>3</v>
      </c>
      <c r="D203" s="403"/>
      <c r="E203" s="460"/>
      <c r="F203" s="460"/>
      <c r="G203" s="403"/>
      <c r="H203" s="408"/>
      <c r="I203" s="424"/>
      <c r="J203" s="408" t="s">
        <v>523</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hidden="1" outlineLevel="3" x14ac:dyDescent="0.25">
      <c r="A204" s="376"/>
      <c r="B204" s="385"/>
      <c r="C204" s="378">
        <f t="shared" ref="C204:C212" si="21">INT($C$40)+3</f>
        <v>4</v>
      </c>
      <c r="D204" s="403"/>
      <c r="E204" s="460"/>
      <c r="F204" s="460"/>
      <c r="G204" s="403"/>
      <c r="H204" s="410" t="s">
        <v>524</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hidden="1" outlineLevel="3" x14ac:dyDescent="0.25">
      <c r="A205" s="376"/>
      <c r="B205" s="385"/>
      <c r="C205" s="378">
        <f t="shared" si="21"/>
        <v>4</v>
      </c>
      <c r="D205" s="403"/>
      <c r="E205" s="460"/>
      <c r="F205" s="460"/>
      <c r="G205" s="403"/>
      <c r="H205" s="410" t="s">
        <v>525</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hidden="1" outlineLevel="3" x14ac:dyDescent="0.25">
      <c r="A206" s="376"/>
      <c r="B206" s="385"/>
      <c r="C206" s="378">
        <f t="shared" si="21"/>
        <v>4</v>
      </c>
      <c r="D206" s="403"/>
      <c r="E206" s="460"/>
      <c r="F206" s="460"/>
      <c r="G206" s="403"/>
      <c r="H206" s="410" t="s">
        <v>526</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hidden="1" outlineLevel="3" x14ac:dyDescent="0.25">
      <c r="A207" s="376"/>
      <c r="B207" s="385"/>
      <c r="C207" s="378">
        <f t="shared" si="21"/>
        <v>4</v>
      </c>
      <c r="D207" s="403"/>
      <c r="E207" s="460"/>
      <c r="F207" s="460"/>
      <c r="G207" s="403"/>
      <c r="H207" s="410" t="s">
        <v>527</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hidden="1" outlineLevel="3" x14ac:dyDescent="0.25">
      <c r="A208" s="376"/>
      <c r="B208" s="385"/>
      <c r="C208" s="378">
        <f t="shared" si="21"/>
        <v>4</v>
      </c>
      <c r="D208" s="403"/>
      <c r="E208" s="460"/>
      <c r="F208" s="460"/>
      <c r="G208" s="403"/>
      <c r="H208" s="410" t="s">
        <v>528</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hidden="1" outlineLevel="3" x14ac:dyDescent="0.25">
      <c r="A209" s="376"/>
      <c r="B209" s="385"/>
      <c r="C209" s="378">
        <f t="shared" si="21"/>
        <v>4</v>
      </c>
      <c r="D209" s="403"/>
      <c r="E209" s="460"/>
      <c r="F209" s="460"/>
      <c r="G209" s="403"/>
      <c r="H209" s="410" t="s">
        <v>529</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hidden="1" outlineLevel="3" x14ac:dyDescent="0.25">
      <c r="A210" s="376"/>
      <c r="B210" s="385"/>
      <c r="C210" s="378">
        <f t="shared" si="21"/>
        <v>4</v>
      </c>
      <c r="D210" s="403"/>
      <c r="E210" s="460"/>
      <c r="F210" s="460"/>
      <c r="G210" s="403"/>
      <c r="H210" s="410" t="s">
        <v>530</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hidden="1" outlineLevel="3" x14ac:dyDescent="0.25">
      <c r="A211" s="376"/>
      <c r="B211" s="385"/>
      <c r="C211" s="378">
        <f t="shared" si="21"/>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hidden="1" outlineLevel="3" x14ac:dyDescent="0.25">
      <c r="A212" s="376"/>
      <c r="B212" s="385"/>
      <c r="C212" s="378">
        <f t="shared" si="21"/>
        <v>4</v>
      </c>
      <c r="D212" s="403"/>
      <c r="E212" s="460"/>
      <c r="F212" s="460"/>
      <c r="G212" s="403"/>
      <c r="H212" s="410" t="s">
        <v>531</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hidden="1"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442</v>
      </c>
      <c r="AP213" s="388"/>
      <c r="AQ213" s="376"/>
      <c r="AR213" s="376"/>
      <c r="AS213" s="376"/>
    </row>
    <row r="214" spans="1:45" outlineLevel="1" x14ac:dyDescent="0.25">
      <c r="A214" s="376"/>
      <c r="B214" s="385"/>
      <c r="C214" s="378">
        <f>INT($C$40)+1</f>
        <v>2</v>
      </c>
      <c r="D214" s="403"/>
      <c r="E214" s="460"/>
      <c r="F214" s="460"/>
      <c r="G214" s="403"/>
      <c r="H214" s="420" t="s">
        <v>532</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438</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533</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442</v>
      </c>
      <c r="AP217" s="388"/>
      <c r="AQ217" s="376"/>
      <c r="AR217" s="376"/>
      <c r="AS217" s="376"/>
    </row>
    <row r="218" spans="1:45" outlineLevel="1" x14ac:dyDescent="0.25">
      <c r="A218" s="376"/>
      <c r="B218" s="385"/>
      <c r="C218" s="378">
        <f>INT($C$40)+1</f>
        <v>2</v>
      </c>
      <c r="D218" s="403"/>
      <c r="E218" s="460"/>
      <c r="F218" s="460"/>
      <c r="G218" s="403"/>
      <c r="H218" s="420" t="s">
        <v>534</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438</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535</v>
      </c>
      <c r="I220" s="424"/>
      <c r="J220" s="450">
        <v>1</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536</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537</v>
      </c>
      <c r="J223" s="424" t="s">
        <v>538</v>
      </c>
      <c r="K223" s="424" t="s">
        <v>786</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442</v>
      </c>
      <c r="AP225" s="388"/>
      <c r="AQ225" s="376"/>
      <c r="AR225" s="376"/>
      <c r="AS225" s="376"/>
    </row>
    <row r="226" spans="1:45" s="688" customFormat="1" ht="15" customHeight="1" outlineLevel="1" x14ac:dyDescent="0.25">
      <c r="A226" s="376"/>
      <c r="B226" s="385"/>
      <c r="C226" s="378">
        <f>INT($C$40)+1</f>
        <v>2</v>
      </c>
      <c r="D226" s="403"/>
      <c r="E226" s="460"/>
      <c r="F226" s="460"/>
      <c r="G226" s="403"/>
      <c r="H226" s="420" t="s">
        <v>994</v>
      </c>
      <c r="I226" s="421"/>
      <c r="J226" s="839" t="s">
        <v>996</v>
      </c>
      <c r="K226" s="839" t="s">
        <v>996</v>
      </c>
      <c r="L226" s="839" t="s">
        <v>995</v>
      </c>
      <c r="M226" s="839" t="s">
        <v>995</v>
      </c>
      <c r="N226" s="437"/>
      <c r="O226" s="437" t="s">
        <v>1021</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438</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2">INT($C$40)+2</f>
        <v>3</v>
      </c>
      <c r="D229" s="403"/>
      <c r="E229" s="460"/>
      <c r="F229" s="460"/>
      <c r="G229" s="403"/>
      <c r="H229" s="408" t="str">
        <f t="shared" ref="H229:H230" si="23">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2"/>
        <v>3</v>
      </c>
      <c r="D230" s="403"/>
      <c r="E230" s="460"/>
      <c r="F230" s="460"/>
      <c r="G230" s="403"/>
      <c r="H230" s="408" t="str">
        <f t="shared" si="23"/>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2"/>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2"/>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442</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429</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431</v>
      </c>
      <c r="F243" s="457">
        <v>1</v>
      </c>
      <c r="G243" s="394"/>
      <c r="H243" s="395" t="s">
        <v>540</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472</v>
      </c>
      <c r="L247" s="461"/>
      <c r="M247" s="461"/>
      <c r="N247" s="461" t="s">
        <v>473</v>
      </c>
      <c r="O247" s="461"/>
      <c r="P247" s="461"/>
      <c r="Q247" s="461"/>
      <c r="R247" s="461" t="s">
        <v>475</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541</v>
      </c>
      <c r="M248" s="450" t="s">
        <v>4</v>
      </c>
      <c r="N248" s="450" t="s">
        <v>542</v>
      </c>
      <c r="O248" s="450" t="s">
        <v>543</v>
      </c>
      <c r="P248" s="450" t="s">
        <v>544</v>
      </c>
      <c r="Q248" s="450" t="s">
        <v>545</v>
      </c>
      <c r="R248" s="450" t="s">
        <v>542</v>
      </c>
      <c r="S248" s="450" t="s">
        <v>543</v>
      </c>
      <c r="T248" s="450" t="s">
        <v>544</v>
      </c>
      <c r="U248" s="450" t="s">
        <v>545</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435</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546</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436</v>
      </c>
      <c r="C251" s="378">
        <f>INT(MAX($C$254:$C$367))+1</f>
        <v>5</v>
      </c>
      <c r="D251" s="403" t="s">
        <v>437</v>
      </c>
      <c r="E251" s="460"/>
      <c r="F251" s="460"/>
      <c r="G251" s="403"/>
      <c r="H251" s="460" t="s">
        <v>547</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436</v>
      </c>
      <c r="C252" s="378">
        <f>INT(MAX($C$254:$C$367))+1</f>
        <v>5</v>
      </c>
      <c r="D252" s="403" t="s">
        <v>437</v>
      </c>
      <c r="E252" s="460"/>
      <c r="F252" s="460"/>
      <c r="G252" s="403"/>
      <c r="H252" s="460" t="s">
        <v>1108</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548</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438</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549</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550</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442</v>
      </c>
      <c r="AP258" s="388"/>
      <c r="AQ258" s="376"/>
      <c r="AR258" s="376"/>
      <c r="AS258" s="376"/>
    </row>
    <row r="259" spans="1:45" outlineLevel="1" x14ac:dyDescent="0.25">
      <c r="A259" s="376"/>
      <c r="B259" s="385"/>
      <c r="C259" s="378">
        <f>INT($C$242)+1</f>
        <v>2</v>
      </c>
      <c r="D259" s="403"/>
      <c r="E259" s="460"/>
      <c r="F259" s="460"/>
      <c r="G259" s="403"/>
      <c r="H259" s="463" t="s">
        <v>551</v>
      </c>
      <c r="I259" s="391" t="s">
        <v>552</v>
      </c>
      <c r="J259" s="466"/>
      <c r="K259" s="391" t="s">
        <v>553</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438</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886</v>
      </c>
      <c r="I261" s="468" t="b">
        <v>0</v>
      </c>
      <c r="J261" s="425" t="b">
        <v>1</v>
      </c>
      <c r="K261" s="469">
        <f t="shared" ref="K261:Q261" si="24">DATE($I$264,MONTH(INDEX($N$270:$Q$270,1,K$250+1)),DAY(INDEX($N$270:$Q$270,1,K$250+1)))</f>
        <v>43600</v>
      </c>
      <c r="L261" s="469">
        <f t="shared" si="24"/>
        <v>43600</v>
      </c>
      <c r="M261" s="469">
        <f t="shared" si="24"/>
        <v>43600</v>
      </c>
      <c r="N261" s="469">
        <f t="shared" si="24"/>
        <v>43600</v>
      </c>
      <c r="O261" s="469">
        <f t="shared" si="24"/>
        <v>43600</v>
      </c>
      <c r="P261" s="469">
        <f t="shared" si="24"/>
        <v>43600</v>
      </c>
      <c r="Q261" s="469">
        <f t="shared" si="24"/>
        <v>43600</v>
      </c>
      <c r="R261" s="408"/>
      <c r="S261" s="408"/>
      <c r="T261" s="408"/>
      <c r="U261" s="408"/>
      <c r="V261" s="408"/>
      <c r="W261" s="430" t="s">
        <v>554</v>
      </c>
      <c r="X261" s="430"/>
      <c r="Y261" s="430"/>
      <c r="Z261" s="430"/>
      <c r="AA261" s="430"/>
      <c r="AB261" s="408"/>
      <c r="AC261" s="1073" t="s">
        <v>555</v>
      </c>
      <c r="AD261" s="1074"/>
      <c r="AE261" s="1074"/>
      <c r="AF261" s="1075"/>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885</v>
      </c>
      <c r="I262" s="468" t="b">
        <v>0</v>
      </c>
      <c r="J262" s="425" t="b">
        <v>1</v>
      </c>
      <c r="K262" s="472">
        <f>DATE($I$264,MONTH(INDEX($N$278:$Q$278,1,K$250+1)),DAY(INDEX($N$278:$Q$278,1,K$250+1)))</f>
        <v>43617</v>
      </c>
      <c r="L262" s="472">
        <f t="shared" ref="L262:Q262" si="25">DATE($I$264,MONTH(INDEX($N$278:$Q$278,1,L$250+1)),DAY(INDEX($N$278:$Q$278,1,L$250+1)))</f>
        <v>43617</v>
      </c>
      <c r="M262" s="472">
        <f t="shared" si="25"/>
        <v>43617</v>
      </c>
      <c r="N262" s="472">
        <f t="shared" si="25"/>
        <v>43617</v>
      </c>
      <c r="O262" s="472">
        <f t="shared" si="25"/>
        <v>43617</v>
      </c>
      <c r="P262" s="472">
        <f t="shared" si="25"/>
        <v>43617</v>
      </c>
      <c r="Q262" s="472">
        <f t="shared" si="25"/>
        <v>43617</v>
      </c>
      <c r="R262" s="408"/>
      <c r="S262" s="408"/>
      <c r="T262" s="408"/>
      <c r="U262" s="408"/>
      <c r="V262" s="408"/>
      <c r="W262" s="430"/>
      <c r="X262" s="430"/>
      <c r="Y262" s="430"/>
      <c r="Z262" s="430"/>
      <c r="AA262" s="430"/>
      <c r="AB262" s="408"/>
      <c r="AC262" s="1076"/>
      <c r="AD262" s="1077"/>
      <c r="AE262" s="1077"/>
      <c r="AF262" s="1078"/>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884</v>
      </c>
      <c r="I263" s="471" t="b">
        <f>NOT(OR(I261,I262))</f>
        <v>1</v>
      </c>
      <c r="J263" s="425" t="b">
        <v>1</v>
      </c>
      <c r="K263" s="482">
        <f t="shared" ref="K263:Q263" si="26">DATE($I$264,MONTH(INDEX($N$286:$Q$286,1,K$250+1)),DAY(INDEX($N$286:$Q$286,1,K$250+1)))</f>
        <v>43669</v>
      </c>
      <c r="L263" s="482">
        <f t="shared" si="26"/>
        <v>43669</v>
      </c>
      <c r="M263" s="482">
        <f t="shared" si="26"/>
        <v>43669</v>
      </c>
      <c r="N263" s="482">
        <f t="shared" si="26"/>
        <v>43669</v>
      </c>
      <c r="O263" s="482">
        <f t="shared" si="26"/>
        <v>43669</v>
      </c>
      <c r="P263" s="482">
        <f t="shared" si="26"/>
        <v>43669</v>
      </c>
      <c r="Q263" s="482">
        <f t="shared" si="26"/>
        <v>43669</v>
      </c>
      <c r="R263" s="408"/>
      <c r="S263" s="408"/>
      <c r="T263" s="408"/>
      <c r="U263" s="408"/>
      <c r="V263" s="408"/>
      <c r="W263" s="424"/>
      <c r="X263" s="424"/>
      <c r="Y263" s="424"/>
      <c r="Z263" s="424"/>
      <c r="AA263" s="424"/>
      <c r="AB263" s="424"/>
      <c r="AC263" s="1079"/>
      <c r="AD263" s="1080"/>
      <c r="AE263" s="1080"/>
      <c r="AF263" s="1081"/>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556</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3" t="s">
        <v>557</v>
      </c>
      <c r="AD264" s="1074"/>
      <c r="AE264" s="1074"/>
      <c r="AF264" s="1075"/>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558</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079"/>
      <c r="AD265" s="1080"/>
      <c r="AE265" s="1080"/>
      <c r="AF265" s="1081"/>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559</v>
      </c>
      <c r="F266" s="460"/>
      <c r="G266" s="403"/>
      <c r="H266" s="473" t="s">
        <v>560</v>
      </c>
      <c r="I266" s="431" t="s">
        <v>561</v>
      </c>
      <c r="J266" s="474"/>
      <c r="K266" s="411">
        <f>COUNTA($H$267:$H$322)</f>
        <v>3</v>
      </c>
      <c r="L266" s="411">
        <f>COUNTA($I$267:$I$322)/K266</f>
        <v>8</v>
      </c>
      <c r="M266" s="475">
        <v>-8</v>
      </c>
      <c r="N266" s="431" t="s">
        <v>845</v>
      </c>
      <c r="O266" s="431"/>
      <c r="P266" s="431"/>
      <c r="Q266" s="431"/>
      <c r="R266" s="431" t="s">
        <v>562</v>
      </c>
      <c r="S266" s="431"/>
      <c r="T266" s="431"/>
      <c r="U266" s="431"/>
      <c r="V266" s="408"/>
      <c r="W266" s="476" t="s">
        <v>563</v>
      </c>
      <c r="X266" s="476" t="s">
        <v>564</v>
      </c>
      <c r="Y266" s="476" t="s">
        <v>565</v>
      </c>
      <c r="Z266" s="476" t="s">
        <v>566</v>
      </c>
      <c r="AA266" s="477"/>
      <c r="AB266" s="408"/>
      <c r="AC266" s="476" t="s">
        <v>563</v>
      </c>
      <c r="AD266" s="476" t="s">
        <v>564</v>
      </c>
      <c r="AE266" s="476" t="s">
        <v>565</v>
      </c>
      <c r="AF266" s="476" t="s">
        <v>566</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567</v>
      </c>
      <c r="K267" s="480">
        <f>N267-150</f>
        <v>43816</v>
      </c>
      <c r="L267" s="480">
        <f>K267+17/2</f>
        <v>43824.5</v>
      </c>
      <c r="M267" s="408"/>
      <c r="N267" s="481">
        <v>43966</v>
      </c>
      <c r="O267" s="481">
        <v>43966</v>
      </c>
      <c r="P267" s="481">
        <v>43966</v>
      </c>
      <c r="Q267" s="481">
        <v>43966</v>
      </c>
      <c r="R267" s="482">
        <f t="shared" ref="R267:U290" si="27">DATE($I$264,MONTH(INDEX($N267:$Q267,1,R$250+1)),DAY(INDEX($N267:$Q267,1,R$250+1)))</f>
        <v>43600</v>
      </c>
      <c r="S267" s="482">
        <f t="shared" si="27"/>
        <v>43600</v>
      </c>
      <c r="T267" s="482">
        <f t="shared" si="27"/>
        <v>43600</v>
      </c>
      <c r="U267" s="482">
        <f t="shared" si="27"/>
        <v>43600</v>
      </c>
      <c r="V267" s="408"/>
      <c r="W267" s="483">
        <f t="shared" ref="W267:W290" si="28">((N267-150)-INDEX(N$261:N$263,$E267,1))/30.5</f>
        <v>7.081967213114754</v>
      </c>
      <c r="X267" s="483">
        <f t="shared" ref="X267:X290" si="29">((O267-150)-INDEX(O$261:O$263,$E267,1))/30.5</f>
        <v>7.081967213114754</v>
      </c>
      <c r="Y267" s="483">
        <f t="shared" ref="Y267:Y290" si="30">((P267-150)-INDEX(P$261:P$263,$E267,1))/30.5</f>
        <v>7.081967213114754</v>
      </c>
      <c r="Z267" s="483">
        <f t="shared" ref="Z267:Z290" si="31">((Q267-150)-INDEX(Q$261:Q$263,$E267,1))/30.5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568</v>
      </c>
      <c r="K268" s="480">
        <f>N268-150</f>
        <v>44181</v>
      </c>
      <c r="L268" s="480">
        <f>K268+17/2</f>
        <v>44189.5</v>
      </c>
      <c r="M268" s="408"/>
      <c r="N268" s="481">
        <v>44331</v>
      </c>
      <c r="O268" s="481">
        <v>44331</v>
      </c>
      <c r="P268" s="481">
        <v>44331</v>
      </c>
      <c r="Q268" s="481">
        <v>44331</v>
      </c>
      <c r="R268" s="482">
        <f t="shared" si="27"/>
        <v>43600</v>
      </c>
      <c r="S268" s="482">
        <f t="shared" si="27"/>
        <v>43600</v>
      </c>
      <c r="T268" s="482">
        <f t="shared" si="27"/>
        <v>43600</v>
      </c>
      <c r="U268" s="482">
        <f t="shared" si="27"/>
        <v>43600</v>
      </c>
      <c r="V268" s="408"/>
      <c r="W268" s="489">
        <f t="shared" si="28"/>
        <v>19.049180327868854</v>
      </c>
      <c r="X268" s="489">
        <f t="shared" si="29"/>
        <v>19.049180327868854</v>
      </c>
      <c r="Y268" s="489">
        <f t="shared" si="30"/>
        <v>19.049180327868854</v>
      </c>
      <c r="Z268" s="489">
        <f t="shared" si="31"/>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2">INT($C$242+3)</f>
        <v>4</v>
      </c>
      <c r="D269" s="403"/>
      <c r="E269" s="460">
        <v>1</v>
      </c>
      <c r="F269" s="460"/>
      <c r="G269" s="403"/>
      <c r="H269" s="408"/>
      <c r="I269" s="478">
        <v>2</v>
      </c>
      <c r="J269" s="494" t="s">
        <v>569</v>
      </c>
      <c r="K269" s="495"/>
      <c r="L269" s="408"/>
      <c r="M269" s="408"/>
      <c r="N269" s="496">
        <f t="shared" ref="N269:Q274" si="33">DATEVALUE(DAY(N268)&amp;"/"&amp;MONTH(N268)&amp;"/"&amp;YEAR(N268)+1)</f>
        <v>44696</v>
      </c>
      <c r="O269" s="496">
        <f t="shared" si="33"/>
        <v>44696</v>
      </c>
      <c r="P269" s="496">
        <f t="shared" si="33"/>
        <v>44696</v>
      </c>
      <c r="Q269" s="496">
        <f t="shared" si="33"/>
        <v>44696</v>
      </c>
      <c r="R269" s="482">
        <f t="shared" si="27"/>
        <v>43600</v>
      </c>
      <c r="S269" s="482">
        <f t="shared" si="27"/>
        <v>43600</v>
      </c>
      <c r="T269" s="482">
        <f t="shared" si="27"/>
        <v>43600</v>
      </c>
      <c r="U269" s="482">
        <f t="shared" si="27"/>
        <v>43600</v>
      </c>
      <c r="V269" s="408"/>
      <c r="W269" s="489">
        <f t="shared" si="28"/>
        <v>31.016393442622952</v>
      </c>
      <c r="X269" s="489">
        <f t="shared" si="29"/>
        <v>31.016393442622952</v>
      </c>
      <c r="Y269" s="489">
        <f t="shared" si="30"/>
        <v>31.016393442622952</v>
      </c>
      <c r="Z269" s="489">
        <f t="shared" si="31"/>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2"/>
        <v>4</v>
      </c>
      <c r="D270" s="403"/>
      <c r="E270" s="460">
        <v>1</v>
      </c>
      <c r="F270" s="460"/>
      <c r="G270" s="403"/>
      <c r="H270" s="408"/>
      <c r="I270" s="408">
        <v>3</v>
      </c>
      <c r="J270" s="407" t="s">
        <v>570</v>
      </c>
      <c r="K270" s="408"/>
      <c r="L270" s="408"/>
      <c r="M270" s="408"/>
      <c r="N270" s="496">
        <f t="shared" si="33"/>
        <v>45061</v>
      </c>
      <c r="O270" s="496">
        <f t="shared" si="33"/>
        <v>45061</v>
      </c>
      <c r="P270" s="496">
        <f t="shared" si="33"/>
        <v>45061</v>
      </c>
      <c r="Q270" s="496">
        <f t="shared" si="33"/>
        <v>45061</v>
      </c>
      <c r="R270" s="482">
        <f t="shared" si="27"/>
        <v>43600</v>
      </c>
      <c r="S270" s="482">
        <f t="shared" si="27"/>
        <v>43600</v>
      </c>
      <c r="T270" s="482">
        <f t="shared" si="27"/>
        <v>43600</v>
      </c>
      <c r="U270" s="482">
        <f t="shared" si="27"/>
        <v>43600</v>
      </c>
      <c r="V270" s="408"/>
      <c r="W270" s="489">
        <f t="shared" si="28"/>
        <v>42.983606557377051</v>
      </c>
      <c r="X270" s="489">
        <f t="shared" si="29"/>
        <v>42.983606557377051</v>
      </c>
      <c r="Y270" s="489">
        <f t="shared" si="30"/>
        <v>42.983606557377051</v>
      </c>
      <c r="Z270" s="489">
        <f t="shared" si="31"/>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2"/>
        <v>4</v>
      </c>
      <c r="D271" s="403"/>
      <c r="E271" s="460">
        <v>1</v>
      </c>
      <c r="F271" s="460"/>
      <c r="G271" s="403"/>
      <c r="H271" s="408"/>
      <c r="I271" s="408">
        <v>4</v>
      </c>
      <c r="J271" s="408" t="s">
        <v>571</v>
      </c>
      <c r="K271" s="408"/>
      <c r="L271" s="408"/>
      <c r="M271" s="408"/>
      <c r="N271" s="496">
        <f t="shared" si="33"/>
        <v>45427</v>
      </c>
      <c r="O271" s="496">
        <f t="shared" si="33"/>
        <v>45427</v>
      </c>
      <c r="P271" s="496">
        <f t="shared" si="33"/>
        <v>45427</v>
      </c>
      <c r="Q271" s="496">
        <f t="shared" si="33"/>
        <v>45427</v>
      </c>
      <c r="R271" s="482">
        <f t="shared" si="27"/>
        <v>43600</v>
      </c>
      <c r="S271" s="482">
        <f t="shared" si="27"/>
        <v>43600</v>
      </c>
      <c r="T271" s="482">
        <f t="shared" si="27"/>
        <v>43600</v>
      </c>
      <c r="U271" s="482">
        <f t="shared" si="27"/>
        <v>43600</v>
      </c>
      <c r="V271" s="408"/>
      <c r="W271" s="489">
        <f t="shared" si="28"/>
        <v>54.983606557377051</v>
      </c>
      <c r="X271" s="489">
        <f t="shared" si="29"/>
        <v>54.983606557377051</v>
      </c>
      <c r="Y271" s="489">
        <f t="shared" si="30"/>
        <v>54.983606557377051</v>
      </c>
      <c r="Z271" s="489">
        <f t="shared" si="31"/>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2"/>
        <v>4</v>
      </c>
      <c r="D272" s="403"/>
      <c r="E272" s="460">
        <v>1</v>
      </c>
      <c r="F272" s="460"/>
      <c r="G272" s="403"/>
      <c r="H272" s="408"/>
      <c r="I272" s="408">
        <v>5</v>
      </c>
      <c r="J272" s="408" t="s">
        <v>572</v>
      </c>
      <c r="K272" s="408"/>
      <c r="L272" s="408"/>
      <c r="M272" s="408"/>
      <c r="N272" s="496">
        <f t="shared" si="33"/>
        <v>45792</v>
      </c>
      <c r="O272" s="496">
        <f t="shared" si="33"/>
        <v>45792</v>
      </c>
      <c r="P272" s="496">
        <f t="shared" si="33"/>
        <v>45792</v>
      </c>
      <c r="Q272" s="496">
        <f t="shared" si="33"/>
        <v>45792</v>
      </c>
      <c r="R272" s="482">
        <f t="shared" si="27"/>
        <v>43600</v>
      </c>
      <c r="S272" s="482">
        <f t="shared" si="27"/>
        <v>43600</v>
      </c>
      <c r="T272" s="482">
        <f t="shared" si="27"/>
        <v>43600</v>
      </c>
      <c r="U272" s="482">
        <f t="shared" si="27"/>
        <v>43600</v>
      </c>
      <c r="V272" s="408"/>
      <c r="W272" s="489">
        <f t="shared" si="28"/>
        <v>66.950819672131146</v>
      </c>
      <c r="X272" s="489">
        <f t="shared" si="29"/>
        <v>66.950819672131146</v>
      </c>
      <c r="Y272" s="489">
        <f t="shared" si="30"/>
        <v>66.950819672131146</v>
      </c>
      <c r="Z272" s="489">
        <f t="shared" si="31"/>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2"/>
        <v>4</v>
      </c>
      <c r="D273" s="403"/>
      <c r="E273" s="460">
        <v>1</v>
      </c>
      <c r="F273" s="460"/>
      <c r="G273" s="403"/>
      <c r="H273" s="408"/>
      <c r="I273" s="408">
        <v>6</v>
      </c>
      <c r="J273" s="408" t="s">
        <v>573</v>
      </c>
      <c r="K273" s="408"/>
      <c r="L273" s="408"/>
      <c r="M273" s="408"/>
      <c r="N273" s="496">
        <f t="shared" si="33"/>
        <v>46157</v>
      </c>
      <c r="O273" s="496">
        <f t="shared" si="33"/>
        <v>46157</v>
      </c>
      <c r="P273" s="496">
        <f t="shared" si="33"/>
        <v>46157</v>
      </c>
      <c r="Q273" s="496">
        <f t="shared" si="33"/>
        <v>46157</v>
      </c>
      <c r="R273" s="482">
        <f t="shared" si="27"/>
        <v>43600</v>
      </c>
      <c r="S273" s="482">
        <f t="shared" si="27"/>
        <v>43600</v>
      </c>
      <c r="T273" s="482">
        <f t="shared" si="27"/>
        <v>43600</v>
      </c>
      <c r="U273" s="482">
        <f t="shared" si="27"/>
        <v>43600</v>
      </c>
      <c r="V273" s="408"/>
      <c r="W273" s="489">
        <f t="shared" si="28"/>
        <v>78.918032786885249</v>
      </c>
      <c r="X273" s="489">
        <f t="shared" si="29"/>
        <v>78.918032786885249</v>
      </c>
      <c r="Y273" s="489">
        <f t="shared" si="30"/>
        <v>78.918032786885249</v>
      </c>
      <c r="Z273" s="489">
        <f t="shared" si="31"/>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2"/>
        <v>4</v>
      </c>
      <c r="D274" s="403"/>
      <c r="E274" s="460">
        <v>1</v>
      </c>
      <c r="F274" s="460"/>
      <c r="G274" s="403"/>
      <c r="H274" s="408"/>
      <c r="I274" s="408">
        <v>7</v>
      </c>
      <c r="J274" s="408" t="s">
        <v>574</v>
      </c>
      <c r="K274" s="408"/>
      <c r="L274" s="408"/>
      <c r="M274" s="408"/>
      <c r="N274" s="496">
        <f t="shared" si="33"/>
        <v>46522</v>
      </c>
      <c r="O274" s="496">
        <f t="shared" si="33"/>
        <v>46522</v>
      </c>
      <c r="P274" s="496">
        <f t="shared" si="33"/>
        <v>46522</v>
      </c>
      <c r="Q274" s="496">
        <f t="shared" si="33"/>
        <v>46522</v>
      </c>
      <c r="R274" s="482">
        <f t="shared" si="27"/>
        <v>43600</v>
      </c>
      <c r="S274" s="482">
        <f t="shared" si="27"/>
        <v>43600</v>
      </c>
      <c r="T274" s="482">
        <f t="shared" si="27"/>
        <v>43600</v>
      </c>
      <c r="U274" s="482">
        <f t="shared" si="27"/>
        <v>43600</v>
      </c>
      <c r="V274" s="408"/>
      <c r="W274" s="497">
        <f t="shared" si="28"/>
        <v>90.885245901639351</v>
      </c>
      <c r="X274" s="497">
        <f t="shared" si="29"/>
        <v>90.885245901639351</v>
      </c>
      <c r="Y274" s="497">
        <f t="shared" si="30"/>
        <v>90.885245901639351</v>
      </c>
      <c r="Z274" s="497">
        <f t="shared" si="31"/>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567</v>
      </c>
      <c r="K275" s="480">
        <f>N275-150</f>
        <v>43833</v>
      </c>
      <c r="L275" s="480">
        <f>K275+17/2</f>
        <v>43841.5</v>
      </c>
      <c r="M275" s="408"/>
      <c r="N275" s="481">
        <v>43983</v>
      </c>
      <c r="O275" s="481">
        <v>43983</v>
      </c>
      <c r="P275" s="481">
        <v>43983</v>
      </c>
      <c r="Q275" s="481">
        <v>43983</v>
      </c>
      <c r="R275" s="482">
        <f t="shared" si="27"/>
        <v>43617</v>
      </c>
      <c r="S275" s="482">
        <f t="shared" si="27"/>
        <v>43617</v>
      </c>
      <c r="T275" s="482">
        <f t="shared" si="27"/>
        <v>43617</v>
      </c>
      <c r="U275" s="482">
        <f t="shared" si="27"/>
        <v>43617</v>
      </c>
      <c r="V275" s="408"/>
      <c r="W275" s="483">
        <f t="shared" si="28"/>
        <v>7.081967213114754</v>
      </c>
      <c r="X275" s="483">
        <f t="shared" si="29"/>
        <v>7.081967213114754</v>
      </c>
      <c r="Y275" s="483">
        <f t="shared" si="30"/>
        <v>7.081967213114754</v>
      </c>
      <c r="Z275" s="483">
        <f t="shared" si="31"/>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568</v>
      </c>
      <c r="K276" s="480">
        <f>N276-150</f>
        <v>44198</v>
      </c>
      <c r="L276" s="480">
        <f>K276+17/2</f>
        <v>44206.5</v>
      </c>
      <c r="M276" s="408"/>
      <c r="N276" s="481">
        <v>44348</v>
      </c>
      <c r="O276" s="481">
        <v>44348</v>
      </c>
      <c r="P276" s="481">
        <v>44348</v>
      </c>
      <c r="Q276" s="481">
        <v>44348</v>
      </c>
      <c r="R276" s="482">
        <f t="shared" si="27"/>
        <v>43617</v>
      </c>
      <c r="S276" s="482">
        <f t="shared" si="27"/>
        <v>43617</v>
      </c>
      <c r="T276" s="482">
        <f t="shared" si="27"/>
        <v>43617</v>
      </c>
      <c r="U276" s="482">
        <f t="shared" si="27"/>
        <v>43617</v>
      </c>
      <c r="V276" s="408"/>
      <c r="W276" s="489">
        <f t="shared" si="28"/>
        <v>19.049180327868854</v>
      </c>
      <c r="X276" s="489">
        <f t="shared" si="29"/>
        <v>19.049180327868854</v>
      </c>
      <c r="Y276" s="489">
        <f t="shared" si="30"/>
        <v>19.049180327868854</v>
      </c>
      <c r="Z276" s="489">
        <f t="shared" si="31"/>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4">INT($C$242+3)</f>
        <v>4</v>
      </c>
      <c r="D277" s="403"/>
      <c r="E277" s="460">
        <v>2</v>
      </c>
      <c r="F277" s="460"/>
      <c r="G277" s="403"/>
      <c r="H277" s="408"/>
      <c r="I277" s="408">
        <v>2</v>
      </c>
      <c r="J277" s="488" t="s">
        <v>575</v>
      </c>
      <c r="K277" s="408"/>
      <c r="L277" s="408"/>
      <c r="M277" s="408"/>
      <c r="N277" s="496">
        <f t="shared" ref="N277:Q277" si="35">DATEVALUE(DAY(N276)&amp;"/"&amp;MONTH(N276)&amp;"/"&amp;YEAR(N276)+1)</f>
        <v>44713</v>
      </c>
      <c r="O277" s="496">
        <f t="shared" si="35"/>
        <v>44713</v>
      </c>
      <c r="P277" s="496">
        <f t="shared" si="35"/>
        <v>44713</v>
      </c>
      <c r="Q277" s="496">
        <f t="shared" si="35"/>
        <v>44713</v>
      </c>
      <c r="R277" s="482">
        <f t="shared" si="27"/>
        <v>43617</v>
      </c>
      <c r="S277" s="482">
        <f t="shared" si="27"/>
        <v>43617</v>
      </c>
      <c r="T277" s="482">
        <f t="shared" si="27"/>
        <v>43617</v>
      </c>
      <c r="U277" s="482">
        <f t="shared" si="27"/>
        <v>43617</v>
      </c>
      <c r="V277" s="408"/>
      <c r="W277" s="489">
        <f t="shared" si="28"/>
        <v>31.016393442622952</v>
      </c>
      <c r="X277" s="489">
        <f t="shared" si="29"/>
        <v>31.016393442622952</v>
      </c>
      <c r="Y277" s="489">
        <f t="shared" si="30"/>
        <v>31.016393442622952</v>
      </c>
      <c r="Z277" s="489">
        <f t="shared" si="31"/>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4"/>
        <v>4</v>
      </c>
      <c r="D278" s="403"/>
      <c r="E278" s="460">
        <v>2</v>
      </c>
      <c r="F278" s="460"/>
      <c r="G278" s="403"/>
      <c r="H278" s="408"/>
      <c r="I278" s="408">
        <v>3</v>
      </c>
      <c r="J278" s="488" t="s">
        <v>576</v>
      </c>
      <c r="K278" s="408"/>
      <c r="L278" s="408"/>
      <c r="M278" s="408"/>
      <c r="N278" s="496">
        <f t="shared" ref="N278:Q278" si="36">DATEVALUE(DAY(N277)&amp;"/"&amp;MONTH(N277)&amp;"/"&amp;YEAR(N277)+1)</f>
        <v>45078</v>
      </c>
      <c r="O278" s="496">
        <f t="shared" si="36"/>
        <v>45078</v>
      </c>
      <c r="P278" s="496">
        <f t="shared" si="36"/>
        <v>45078</v>
      </c>
      <c r="Q278" s="496">
        <f t="shared" si="36"/>
        <v>45078</v>
      </c>
      <c r="R278" s="482">
        <f t="shared" si="27"/>
        <v>43617</v>
      </c>
      <c r="S278" s="482">
        <f t="shared" si="27"/>
        <v>43617</v>
      </c>
      <c r="T278" s="482">
        <f t="shared" si="27"/>
        <v>43617</v>
      </c>
      <c r="U278" s="482">
        <f t="shared" si="27"/>
        <v>43617</v>
      </c>
      <c r="V278" s="408"/>
      <c r="W278" s="489">
        <f t="shared" si="28"/>
        <v>42.983606557377051</v>
      </c>
      <c r="X278" s="489">
        <f t="shared" si="29"/>
        <v>42.983606557377051</v>
      </c>
      <c r="Y278" s="489">
        <f t="shared" si="30"/>
        <v>42.983606557377051</v>
      </c>
      <c r="Z278" s="489">
        <f t="shared" si="31"/>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4"/>
        <v>4</v>
      </c>
      <c r="D279" s="403"/>
      <c r="E279" s="460">
        <v>2</v>
      </c>
      <c r="F279" s="460"/>
      <c r="G279" s="403"/>
      <c r="H279" s="408"/>
      <c r="I279" s="408">
        <v>4</v>
      </c>
      <c r="J279" s="488" t="s">
        <v>577</v>
      </c>
      <c r="K279" s="408"/>
      <c r="L279" s="408"/>
      <c r="M279" s="408"/>
      <c r="N279" s="496">
        <f t="shared" ref="N279:Q279" si="37">DATEVALUE(DAY(N278)&amp;"/"&amp;MONTH(N278)&amp;"/"&amp;YEAR(N278)+1)</f>
        <v>45444</v>
      </c>
      <c r="O279" s="496">
        <f t="shared" si="37"/>
        <v>45444</v>
      </c>
      <c r="P279" s="496">
        <f t="shared" si="37"/>
        <v>45444</v>
      </c>
      <c r="Q279" s="496">
        <f t="shared" si="37"/>
        <v>45444</v>
      </c>
      <c r="R279" s="482">
        <f t="shared" si="27"/>
        <v>43617</v>
      </c>
      <c r="S279" s="482">
        <f t="shared" si="27"/>
        <v>43617</v>
      </c>
      <c r="T279" s="482">
        <f t="shared" si="27"/>
        <v>43617</v>
      </c>
      <c r="U279" s="482">
        <f t="shared" si="27"/>
        <v>43617</v>
      </c>
      <c r="V279" s="408"/>
      <c r="W279" s="489">
        <f t="shared" si="28"/>
        <v>54.983606557377051</v>
      </c>
      <c r="X279" s="489">
        <f t="shared" si="29"/>
        <v>54.983606557377051</v>
      </c>
      <c r="Y279" s="489">
        <f t="shared" si="30"/>
        <v>54.983606557377051</v>
      </c>
      <c r="Z279" s="489">
        <f t="shared" si="31"/>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4"/>
        <v>4</v>
      </c>
      <c r="D280" s="403"/>
      <c r="E280" s="460">
        <v>2</v>
      </c>
      <c r="F280" s="460"/>
      <c r="G280" s="403"/>
      <c r="H280" s="408"/>
      <c r="I280" s="408">
        <v>5</v>
      </c>
      <c r="J280" s="488" t="s">
        <v>578</v>
      </c>
      <c r="K280" s="408"/>
      <c r="L280" s="408"/>
      <c r="M280" s="408"/>
      <c r="N280" s="496">
        <f t="shared" ref="N280:Q280" si="38">DATEVALUE(DAY(N279)&amp;"/"&amp;MONTH(N279)&amp;"/"&amp;YEAR(N279)+1)</f>
        <v>45809</v>
      </c>
      <c r="O280" s="496">
        <f t="shared" si="38"/>
        <v>45809</v>
      </c>
      <c r="P280" s="496">
        <f t="shared" si="38"/>
        <v>45809</v>
      </c>
      <c r="Q280" s="496">
        <f t="shared" si="38"/>
        <v>45809</v>
      </c>
      <c r="R280" s="482">
        <f t="shared" si="27"/>
        <v>43617</v>
      </c>
      <c r="S280" s="482">
        <f t="shared" si="27"/>
        <v>43617</v>
      </c>
      <c r="T280" s="482">
        <f t="shared" si="27"/>
        <v>43617</v>
      </c>
      <c r="U280" s="482">
        <f t="shared" si="27"/>
        <v>43617</v>
      </c>
      <c r="V280" s="408"/>
      <c r="W280" s="489">
        <f t="shared" si="28"/>
        <v>66.950819672131146</v>
      </c>
      <c r="X280" s="489">
        <f t="shared" si="29"/>
        <v>66.950819672131146</v>
      </c>
      <c r="Y280" s="489">
        <f t="shared" si="30"/>
        <v>66.950819672131146</v>
      </c>
      <c r="Z280" s="489">
        <f t="shared" si="31"/>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4"/>
        <v>4</v>
      </c>
      <c r="D281" s="403"/>
      <c r="E281" s="460">
        <v>2</v>
      </c>
      <c r="F281" s="460"/>
      <c r="G281" s="403"/>
      <c r="H281" s="408"/>
      <c r="I281" s="408">
        <v>6</v>
      </c>
      <c r="J281" s="488" t="s">
        <v>579</v>
      </c>
      <c r="K281" s="408"/>
      <c r="L281" s="408"/>
      <c r="M281" s="408"/>
      <c r="N281" s="496">
        <f t="shared" ref="N281:Q281" si="39">DATEVALUE(DAY(N280)&amp;"/"&amp;MONTH(N280)&amp;"/"&amp;YEAR(N280)+1)</f>
        <v>46174</v>
      </c>
      <c r="O281" s="496">
        <f t="shared" si="39"/>
        <v>46174</v>
      </c>
      <c r="P281" s="496">
        <f t="shared" si="39"/>
        <v>46174</v>
      </c>
      <c r="Q281" s="496">
        <f t="shared" si="39"/>
        <v>46174</v>
      </c>
      <c r="R281" s="482">
        <f t="shared" si="27"/>
        <v>43617</v>
      </c>
      <c r="S281" s="482">
        <f t="shared" si="27"/>
        <v>43617</v>
      </c>
      <c r="T281" s="482">
        <f t="shared" si="27"/>
        <v>43617</v>
      </c>
      <c r="U281" s="482">
        <f t="shared" si="27"/>
        <v>43617</v>
      </c>
      <c r="V281" s="408"/>
      <c r="W281" s="489">
        <f t="shared" si="28"/>
        <v>78.918032786885249</v>
      </c>
      <c r="X281" s="489">
        <f t="shared" si="29"/>
        <v>78.918032786885249</v>
      </c>
      <c r="Y281" s="489">
        <f t="shared" si="30"/>
        <v>78.918032786885249</v>
      </c>
      <c r="Z281" s="489">
        <f t="shared" si="31"/>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4"/>
        <v>4</v>
      </c>
      <c r="D282" s="403"/>
      <c r="E282" s="460">
        <v>2</v>
      </c>
      <c r="F282" s="460"/>
      <c r="G282" s="403"/>
      <c r="H282" s="408"/>
      <c r="I282" s="408">
        <v>7</v>
      </c>
      <c r="J282" s="736" t="s">
        <v>580</v>
      </c>
      <c r="K282" s="408"/>
      <c r="L282" s="408"/>
      <c r="M282" s="408"/>
      <c r="N282" s="496">
        <f t="shared" ref="N282:Q282" si="40">DATEVALUE(DAY(N281)&amp;"/"&amp;MONTH(N281)&amp;"/"&amp;YEAR(N281)+1)</f>
        <v>46539</v>
      </c>
      <c r="O282" s="496">
        <f t="shared" si="40"/>
        <v>46539</v>
      </c>
      <c r="P282" s="496">
        <f t="shared" si="40"/>
        <v>46539</v>
      </c>
      <c r="Q282" s="496">
        <f t="shared" si="40"/>
        <v>46539</v>
      </c>
      <c r="R282" s="482">
        <f t="shared" si="27"/>
        <v>43617</v>
      </c>
      <c r="S282" s="482">
        <f t="shared" si="27"/>
        <v>43617</v>
      </c>
      <c r="T282" s="482">
        <f t="shared" si="27"/>
        <v>43617</v>
      </c>
      <c r="U282" s="482">
        <f t="shared" si="27"/>
        <v>43617</v>
      </c>
      <c r="V282" s="408"/>
      <c r="W282" s="497">
        <f t="shared" si="28"/>
        <v>90.885245901639351</v>
      </c>
      <c r="X282" s="497">
        <f t="shared" si="29"/>
        <v>90.885245901639351</v>
      </c>
      <c r="Y282" s="497">
        <f t="shared" si="30"/>
        <v>90.885245901639351</v>
      </c>
      <c r="Z282" s="497">
        <f t="shared" si="31"/>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567</v>
      </c>
      <c r="K283" s="735">
        <f>N283-150</f>
        <v>43885</v>
      </c>
      <c r="L283" s="480">
        <f>K283+17/2</f>
        <v>43893.5</v>
      </c>
      <c r="M283" s="408"/>
      <c r="N283" s="481">
        <v>44035</v>
      </c>
      <c r="O283" s="481">
        <v>44035</v>
      </c>
      <c r="P283" s="481">
        <v>44035</v>
      </c>
      <c r="Q283" s="481">
        <v>44035</v>
      </c>
      <c r="R283" s="482">
        <f t="shared" si="27"/>
        <v>43669</v>
      </c>
      <c r="S283" s="482">
        <f t="shared" si="27"/>
        <v>43669</v>
      </c>
      <c r="T283" s="482">
        <f t="shared" si="27"/>
        <v>43669</v>
      </c>
      <c r="U283" s="482">
        <f t="shared" si="27"/>
        <v>43669</v>
      </c>
      <c r="V283" s="408"/>
      <c r="W283" s="483">
        <f t="shared" si="28"/>
        <v>7.081967213114754</v>
      </c>
      <c r="X283" s="483">
        <f t="shared" si="29"/>
        <v>7.081967213114754</v>
      </c>
      <c r="Y283" s="483">
        <f t="shared" si="30"/>
        <v>7.081967213114754</v>
      </c>
      <c r="Z283" s="483">
        <f t="shared" si="31"/>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568</v>
      </c>
      <c r="K284" s="735">
        <f>N284-150</f>
        <v>44250</v>
      </c>
      <c r="L284" s="480">
        <f>K284+17/2</f>
        <v>44258.5</v>
      </c>
      <c r="M284" s="408"/>
      <c r="N284" s="481">
        <v>44400</v>
      </c>
      <c r="O284" s="481">
        <v>44400</v>
      </c>
      <c r="P284" s="481">
        <v>44400</v>
      </c>
      <c r="Q284" s="481">
        <v>44400</v>
      </c>
      <c r="R284" s="482">
        <f t="shared" si="27"/>
        <v>43669</v>
      </c>
      <c r="S284" s="482">
        <f t="shared" si="27"/>
        <v>43669</v>
      </c>
      <c r="T284" s="482">
        <f t="shared" si="27"/>
        <v>43669</v>
      </c>
      <c r="U284" s="482">
        <f t="shared" si="27"/>
        <v>43669</v>
      </c>
      <c r="V284" s="408"/>
      <c r="W284" s="489">
        <f t="shared" si="28"/>
        <v>19.049180327868854</v>
      </c>
      <c r="X284" s="489">
        <f t="shared" si="29"/>
        <v>19.049180327868854</v>
      </c>
      <c r="Y284" s="489">
        <f t="shared" si="30"/>
        <v>19.049180327868854</v>
      </c>
      <c r="Z284" s="489">
        <f t="shared" si="31"/>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1">INT($C$242+3)</f>
        <v>4</v>
      </c>
      <c r="D285" s="403"/>
      <c r="E285" s="460">
        <v>3</v>
      </c>
      <c r="F285" s="460"/>
      <c r="G285" s="403"/>
      <c r="H285" s="408"/>
      <c r="I285" s="478">
        <v>2</v>
      </c>
      <c r="J285" s="738" t="s">
        <v>575</v>
      </c>
      <c r="K285" s="495"/>
      <c r="L285" s="408"/>
      <c r="M285" s="408"/>
      <c r="N285" s="496">
        <f t="shared" ref="N285:Q290" si="42">DATEVALUE(DAY(N284)&amp;"/"&amp;MONTH(N284)&amp;"/"&amp;YEAR(N284)+1)</f>
        <v>44765</v>
      </c>
      <c r="O285" s="496">
        <f t="shared" si="42"/>
        <v>44765</v>
      </c>
      <c r="P285" s="496">
        <f t="shared" si="42"/>
        <v>44765</v>
      </c>
      <c r="Q285" s="496">
        <f t="shared" si="42"/>
        <v>44765</v>
      </c>
      <c r="R285" s="482">
        <f t="shared" si="27"/>
        <v>43669</v>
      </c>
      <c r="S285" s="482">
        <f t="shared" si="27"/>
        <v>43669</v>
      </c>
      <c r="T285" s="482">
        <f t="shared" si="27"/>
        <v>43669</v>
      </c>
      <c r="U285" s="482">
        <f t="shared" si="27"/>
        <v>43669</v>
      </c>
      <c r="V285" s="408"/>
      <c r="W285" s="489">
        <f t="shared" si="28"/>
        <v>31.016393442622952</v>
      </c>
      <c r="X285" s="489">
        <f t="shared" si="29"/>
        <v>31.016393442622952</v>
      </c>
      <c r="Y285" s="489">
        <f t="shared" si="30"/>
        <v>31.016393442622952</v>
      </c>
      <c r="Z285" s="489">
        <f t="shared" si="31"/>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1"/>
        <v>4</v>
      </c>
      <c r="D286" s="403"/>
      <c r="E286" s="460">
        <v>3</v>
      </c>
      <c r="F286" s="460"/>
      <c r="G286" s="403"/>
      <c r="H286" s="408"/>
      <c r="I286" s="478">
        <v>3</v>
      </c>
      <c r="J286" s="738" t="s">
        <v>576</v>
      </c>
      <c r="K286" s="495"/>
      <c r="L286" s="408"/>
      <c r="M286" s="408"/>
      <c r="N286" s="496">
        <f t="shared" si="42"/>
        <v>45130</v>
      </c>
      <c r="O286" s="496">
        <f t="shared" si="42"/>
        <v>45130</v>
      </c>
      <c r="P286" s="496">
        <f t="shared" si="42"/>
        <v>45130</v>
      </c>
      <c r="Q286" s="496">
        <f t="shared" si="42"/>
        <v>45130</v>
      </c>
      <c r="R286" s="482">
        <f t="shared" si="27"/>
        <v>43669</v>
      </c>
      <c r="S286" s="482">
        <f t="shared" si="27"/>
        <v>43669</v>
      </c>
      <c r="T286" s="482">
        <f t="shared" si="27"/>
        <v>43669</v>
      </c>
      <c r="U286" s="482">
        <f t="shared" si="27"/>
        <v>43669</v>
      </c>
      <c r="V286" s="408"/>
      <c r="W286" s="489">
        <f t="shared" si="28"/>
        <v>42.983606557377051</v>
      </c>
      <c r="X286" s="489">
        <f t="shared" si="29"/>
        <v>42.983606557377051</v>
      </c>
      <c r="Y286" s="489">
        <f t="shared" si="30"/>
        <v>42.983606557377051</v>
      </c>
      <c r="Z286" s="489">
        <f t="shared" si="31"/>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1"/>
        <v>4</v>
      </c>
      <c r="D287" s="403"/>
      <c r="E287" s="460">
        <v>3</v>
      </c>
      <c r="F287" s="460"/>
      <c r="G287" s="403"/>
      <c r="H287" s="408"/>
      <c r="I287" s="478">
        <v>4</v>
      </c>
      <c r="J287" s="738" t="s">
        <v>577</v>
      </c>
      <c r="K287" s="495"/>
      <c r="L287" s="408"/>
      <c r="M287" s="408"/>
      <c r="N287" s="496">
        <f t="shared" si="42"/>
        <v>45496</v>
      </c>
      <c r="O287" s="496">
        <f t="shared" si="42"/>
        <v>45496</v>
      </c>
      <c r="P287" s="496">
        <f t="shared" si="42"/>
        <v>45496</v>
      </c>
      <c r="Q287" s="496">
        <f t="shared" si="42"/>
        <v>45496</v>
      </c>
      <c r="R287" s="482">
        <f t="shared" si="27"/>
        <v>43669</v>
      </c>
      <c r="S287" s="482">
        <f t="shared" si="27"/>
        <v>43669</v>
      </c>
      <c r="T287" s="482">
        <f t="shared" si="27"/>
        <v>43669</v>
      </c>
      <c r="U287" s="482">
        <f t="shared" si="27"/>
        <v>43669</v>
      </c>
      <c r="V287" s="408"/>
      <c r="W287" s="489">
        <f t="shared" si="28"/>
        <v>54.983606557377051</v>
      </c>
      <c r="X287" s="489">
        <f t="shared" si="29"/>
        <v>54.983606557377051</v>
      </c>
      <c r="Y287" s="489">
        <f t="shared" si="30"/>
        <v>54.983606557377051</v>
      </c>
      <c r="Z287" s="489">
        <f t="shared" si="31"/>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1"/>
        <v>4</v>
      </c>
      <c r="D288" s="403"/>
      <c r="E288" s="460">
        <v>3</v>
      </c>
      <c r="F288" s="460"/>
      <c r="G288" s="403"/>
      <c r="H288" s="408"/>
      <c r="I288" s="478">
        <v>5</v>
      </c>
      <c r="J288" s="738" t="s">
        <v>578</v>
      </c>
      <c r="K288" s="495"/>
      <c r="L288" s="408"/>
      <c r="M288" s="408"/>
      <c r="N288" s="496">
        <f t="shared" si="42"/>
        <v>45861</v>
      </c>
      <c r="O288" s="496">
        <f t="shared" si="42"/>
        <v>45861</v>
      </c>
      <c r="P288" s="496">
        <f t="shared" si="42"/>
        <v>45861</v>
      </c>
      <c r="Q288" s="496">
        <f t="shared" si="42"/>
        <v>45861</v>
      </c>
      <c r="R288" s="482">
        <f t="shared" si="27"/>
        <v>43669</v>
      </c>
      <c r="S288" s="482">
        <f t="shared" si="27"/>
        <v>43669</v>
      </c>
      <c r="T288" s="482">
        <f t="shared" si="27"/>
        <v>43669</v>
      </c>
      <c r="U288" s="482">
        <f t="shared" si="27"/>
        <v>43669</v>
      </c>
      <c r="V288" s="408"/>
      <c r="W288" s="489">
        <f t="shared" si="28"/>
        <v>66.950819672131146</v>
      </c>
      <c r="X288" s="489">
        <f t="shared" si="29"/>
        <v>66.950819672131146</v>
      </c>
      <c r="Y288" s="489">
        <f t="shared" si="30"/>
        <v>66.950819672131146</v>
      </c>
      <c r="Z288" s="489">
        <f t="shared" si="31"/>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1"/>
        <v>4</v>
      </c>
      <c r="D289" s="403"/>
      <c r="E289" s="460">
        <v>3</v>
      </c>
      <c r="F289" s="460"/>
      <c r="G289" s="403"/>
      <c r="H289" s="408"/>
      <c r="I289" s="478">
        <v>6</v>
      </c>
      <c r="J289" s="738" t="s">
        <v>579</v>
      </c>
      <c r="K289" s="495"/>
      <c r="L289" s="408"/>
      <c r="M289" s="408"/>
      <c r="N289" s="496">
        <f t="shared" si="42"/>
        <v>46226</v>
      </c>
      <c r="O289" s="496">
        <f t="shared" si="42"/>
        <v>46226</v>
      </c>
      <c r="P289" s="496">
        <f t="shared" si="42"/>
        <v>46226</v>
      </c>
      <c r="Q289" s="496">
        <f t="shared" si="42"/>
        <v>46226</v>
      </c>
      <c r="R289" s="482">
        <f t="shared" si="27"/>
        <v>43669</v>
      </c>
      <c r="S289" s="482">
        <f t="shared" si="27"/>
        <v>43669</v>
      </c>
      <c r="T289" s="482">
        <f t="shared" si="27"/>
        <v>43669</v>
      </c>
      <c r="U289" s="482">
        <f t="shared" si="27"/>
        <v>43669</v>
      </c>
      <c r="V289" s="408"/>
      <c r="W289" s="489">
        <f t="shared" si="28"/>
        <v>78.918032786885249</v>
      </c>
      <c r="X289" s="489">
        <f t="shared" si="29"/>
        <v>78.918032786885249</v>
      </c>
      <c r="Y289" s="489">
        <f t="shared" si="30"/>
        <v>78.918032786885249</v>
      </c>
      <c r="Z289" s="489">
        <f t="shared" si="31"/>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1"/>
        <v>4</v>
      </c>
      <c r="D290" s="403"/>
      <c r="E290" s="460">
        <v>3</v>
      </c>
      <c r="F290" s="460"/>
      <c r="G290" s="403"/>
      <c r="H290" s="408"/>
      <c r="I290" s="478">
        <v>7</v>
      </c>
      <c r="J290" s="738" t="s">
        <v>580</v>
      </c>
      <c r="K290" s="495"/>
      <c r="L290" s="408"/>
      <c r="M290" s="408"/>
      <c r="N290" s="496">
        <f t="shared" si="42"/>
        <v>46591</v>
      </c>
      <c r="O290" s="496">
        <f t="shared" si="42"/>
        <v>46591</v>
      </c>
      <c r="P290" s="496">
        <f t="shared" si="42"/>
        <v>46591</v>
      </c>
      <c r="Q290" s="496">
        <f t="shared" si="42"/>
        <v>46591</v>
      </c>
      <c r="R290" s="482">
        <f t="shared" si="27"/>
        <v>43669</v>
      </c>
      <c r="S290" s="482">
        <f t="shared" si="27"/>
        <v>43669</v>
      </c>
      <c r="T290" s="482">
        <f t="shared" si="27"/>
        <v>43669</v>
      </c>
      <c r="U290" s="482">
        <f t="shared" si="27"/>
        <v>43669</v>
      </c>
      <c r="V290" s="408"/>
      <c r="W290" s="497">
        <f t="shared" si="28"/>
        <v>90.885245901639351</v>
      </c>
      <c r="X290" s="497">
        <f t="shared" si="29"/>
        <v>90.885245901639351</v>
      </c>
      <c r="Y290" s="497">
        <f t="shared" si="30"/>
        <v>90.885245901639351</v>
      </c>
      <c r="Z290" s="497">
        <f t="shared" si="31"/>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1159</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3">MIN(363,INT((K261 - DATE(YEAR(K261),1,1))))+364*(YEAR(K261)-i_startyear)</f>
        <v>134</v>
      </c>
      <c r="L294" s="1036">
        <f t="shared" si="43"/>
        <v>134</v>
      </c>
      <c r="M294" s="1036">
        <f t="shared" si="43"/>
        <v>134</v>
      </c>
      <c r="N294" s="1036">
        <f t="shared" si="43"/>
        <v>134</v>
      </c>
      <c r="O294" s="1036">
        <f t="shared" si="43"/>
        <v>134</v>
      </c>
      <c r="P294" s="1036">
        <f t="shared" si="43"/>
        <v>134</v>
      </c>
      <c r="Q294" s="1036">
        <f t="shared" si="43"/>
        <v>134</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3"/>
        <v>151</v>
      </c>
      <c r="L295" s="1036">
        <f t="shared" si="43"/>
        <v>151</v>
      </c>
      <c r="M295" s="1036">
        <f t="shared" si="43"/>
        <v>151</v>
      </c>
      <c r="N295" s="1036">
        <f t="shared" si="43"/>
        <v>151</v>
      </c>
      <c r="O295" s="1036">
        <f t="shared" si="43"/>
        <v>151</v>
      </c>
      <c r="P295" s="1036">
        <f t="shared" si="43"/>
        <v>151</v>
      </c>
      <c r="Q295" s="1036">
        <f t="shared" si="43"/>
        <v>151</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3"/>
        <v>203</v>
      </c>
      <c r="L296" s="1036">
        <f t="shared" si="43"/>
        <v>203</v>
      </c>
      <c r="M296" s="1036">
        <f t="shared" si="43"/>
        <v>203</v>
      </c>
      <c r="N296" s="1036">
        <f t="shared" si="43"/>
        <v>203</v>
      </c>
      <c r="O296" s="1036">
        <f t="shared" si="43"/>
        <v>203</v>
      </c>
      <c r="P296" s="1036">
        <f t="shared" si="43"/>
        <v>203</v>
      </c>
      <c r="Q296" s="1036">
        <f t="shared" si="43"/>
        <v>203</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499</v>
      </c>
      <c r="O298" s="1036">
        <f t="shared" ref="O298:U307" si="44">MIN(363,INT((O267 - DATE(YEAR(O267),1,1))))+364*(YEAR(O267)-i_startyear)</f>
        <v>499</v>
      </c>
      <c r="P298" s="1036">
        <f t="shared" si="44"/>
        <v>499</v>
      </c>
      <c r="Q298" s="1036">
        <f t="shared" si="44"/>
        <v>499</v>
      </c>
      <c r="R298" s="1038">
        <f t="shared" si="44"/>
        <v>134</v>
      </c>
      <c r="S298" s="1038">
        <f t="shared" si="44"/>
        <v>134</v>
      </c>
      <c r="T298" s="1038">
        <f t="shared" si="44"/>
        <v>134</v>
      </c>
      <c r="U298" s="1038">
        <f t="shared" si="44"/>
        <v>134</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5">MIN(363,INT((N268 - DATE(YEAR(N268),1,1))))+364*(YEAR(N268)-i_startyear)</f>
        <v>862</v>
      </c>
      <c r="O299" s="1039">
        <f t="shared" si="44"/>
        <v>862</v>
      </c>
      <c r="P299" s="1039">
        <f t="shared" si="44"/>
        <v>862</v>
      </c>
      <c r="Q299" s="1039">
        <f t="shared" si="44"/>
        <v>862</v>
      </c>
      <c r="R299" s="1038">
        <f t="shared" si="44"/>
        <v>134</v>
      </c>
      <c r="S299" s="1038">
        <f t="shared" si="44"/>
        <v>134</v>
      </c>
      <c r="T299" s="1038">
        <f t="shared" si="44"/>
        <v>134</v>
      </c>
      <c r="U299" s="1038">
        <f t="shared" si="44"/>
        <v>134</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5"/>
        <v>1226</v>
      </c>
      <c r="O300" s="1040">
        <f t="shared" si="44"/>
        <v>1226</v>
      </c>
      <c r="P300" s="1040">
        <f t="shared" si="44"/>
        <v>1226</v>
      </c>
      <c r="Q300" s="1040">
        <f t="shared" si="44"/>
        <v>1226</v>
      </c>
      <c r="R300" s="1038">
        <f t="shared" si="44"/>
        <v>134</v>
      </c>
      <c r="S300" s="1038">
        <f t="shared" si="44"/>
        <v>134</v>
      </c>
      <c r="T300" s="1038">
        <f t="shared" si="44"/>
        <v>134</v>
      </c>
      <c r="U300" s="1038">
        <f t="shared" si="44"/>
        <v>134</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5"/>
        <v>1590</v>
      </c>
      <c r="O301" s="1040">
        <f t="shared" si="44"/>
        <v>1590</v>
      </c>
      <c r="P301" s="1040">
        <f t="shared" si="44"/>
        <v>1590</v>
      </c>
      <c r="Q301" s="1040">
        <f t="shared" si="44"/>
        <v>1590</v>
      </c>
      <c r="R301" s="1038">
        <f t="shared" si="44"/>
        <v>134</v>
      </c>
      <c r="S301" s="1038">
        <f t="shared" si="44"/>
        <v>134</v>
      </c>
      <c r="T301" s="1038">
        <f t="shared" si="44"/>
        <v>134</v>
      </c>
      <c r="U301" s="1038">
        <f t="shared" si="44"/>
        <v>134</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5"/>
        <v>1955</v>
      </c>
      <c r="O302" s="1040">
        <f t="shared" si="44"/>
        <v>1955</v>
      </c>
      <c r="P302" s="1040">
        <f t="shared" si="44"/>
        <v>1955</v>
      </c>
      <c r="Q302" s="1040">
        <f t="shared" si="44"/>
        <v>1955</v>
      </c>
      <c r="R302" s="1038">
        <f t="shared" si="44"/>
        <v>134</v>
      </c>
      <c r="S302" s="1038">
        <f t="shared" si="44"/>
        <v>134</v>
      </c>
      <c r="T302" s="1038">
        <f t="shared" si="44"/>
        <v>134</v>
      </c>
      <c r="U302" s="1038">
        <f t="shared" si="44"/>
        <v>134</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5"/>
        <v>2318</v>
      </c>
      <c r="O303" s="1040">
        <f t="shared" si="44"/>
        <v>2318</v>
      </c>
      <c r="P303" s="1040">
        <f t="shared" si="44"/>
        <v>2318</v>
      </c>
      <c r="Q303" s="1040">
        <f t="shared" si="44"/>
        <v>2318</v>
      </c>
      <c r="R303" s="1038">
        <f t="shared" si="44"/>
        <v>134</v>
      </c>
      <c r="S303" s="1038">
        <f t="shared" si="44"/>
        <v>134</v>
      </c>
      <c r="T303" s="1038">
        <f t="shared" si="44"/>
        <v>134</v>
      </c>
      <c r="U303" s="1038">
        <f t="shared" si="44"/>
        <v>134</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5"/>
        <v>2682</v>
      </c>
      <c r="O304" s="1040">
        <f t="shared" si="44"/>
        <v>2682</v>
      </c>
      <c r="P304" s="1040">
        <f t="shared" si="44"/>
        <v>2682</v>
      </c>
      <c r="Q304" s="1040">
        <f t="shared" si="44"/>
        <v>2682</v>
      </c>
      <c r="R304" s="1038">
        <f t="shared" si="44"/>
        <v>134</v>
      </c>
      <c r="S304" s="1038">
        <f t="shared" si="44"/>
        <v>134</v>
      </c>
      <c r="T304" s="1038">
        <f t="shared" si="44"/>
        <v>134</v>
      </c>
      <c r="U304" s="1038">
        <f t="shared" si="44"/>
        <v>134</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5"/>
        <v>3046</v>
      </c>
      <c r="O305" s="1040">
        <f t="shared" si="44"/>
        <v>3046</v>
      </c>
      <c r="P305" s="1040">
        <f t="shared" si="44"/>
        <v>3046</v>
      </c>
      <c r="Q305" s="1040">
        <f t="shared" si="44"/>
        <v>3046</v>
      </c>
      <c r="R305" s="1038">
        <f t="shared" si="44"/>
        <v>134</v>
      </c>
      <c r="S305" s="1038">
        <f t="shared" si="44"/>
        <v>134</v>
      </c>
      <c r="T305" s="1038">
        <f t="shared" si="44"/>
        <v>134</v>
      </c>
      <c r="U305" s="1038">
        <f t="shared" si="44"/>
        <v>134</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5"/>
        <v>516</v>
      </c>
      <c r="O306" s="1039">
        <f t="shared" si="44"/>
        <v>516</v>
      </c>
      <c r="P306" s="1039">
        <f t="shared" si="44"/>
        <v>516</v>
      </c>
      <c r="Q306" s="1039">
        <f t="shared" si="44"/>
        <v>516</v>
      </c>
      <c r="R306" s="1038">
        <f t="shared" si="44"/>
        <v>151</v>
      </c>
      <c r="S306" s="1038">
        <f t="shared" si="44"/>
        <v>151</v>
      </c>
      <c r="T306" s="1038">
        <f t="shared" si="44"/>
        <v>151</v>
      </c>
      <c r="U306" s="1038">
        <f t="shared" si="44"/>
        <v>151</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5"/>
        <v>879</v>
      </c>
      <c r="O307" s="1039">
        <f t="shared" si="44"/>
        <v>879</v>
      </c>
      <c r="P307" s="1039">
        <f t="shared" si="44"/>
        <v>879</v>
      </c>
      <c r="Q307" s="1039">
        <f t="shared" si="44"/>
        <v>879</v>
      </c>
      <c r="R307" s="1038">
        <f t="shared" si="44"/>
        <v>151</v>
      </c>
      <c r="S307" s="1038">
        <f t="shared" si="44"/>
        <v>151</v>
      </c>
      <c r="T307" s="1038">
        <f t="shared" si="44"/>
        <v>151</v>
      </c>
      <c r="U307" s="1038">
        <f t="shared" si="44"/>
        <v>151</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5"/>
        <v>1243</v>
      </c>
      <c r="O308" s="1040">
        <f t="shared" ref="O308:U317" si="46">MIN(363,INT((O277 - DATE(YEAR(O277),1,1))))+364*(YEAR(O277)-i_startyear)</f>
        <v>1243</v>
      </c>
      <c r="P308" s="1040">
        <f t="shared" si="46"/>
        <v>1243</v>
      </c>
      <c r="Q308" s="1040">
        <f t="shared" si="46"/>
        <v>1243</v>
      </c>
      <c r="R308" s="1038">
        <f t="shared" si="46"/>
        <v>151</v>
      </c>
      <c r="S308" s="1038">
        <f t="shared" si="46"/>
        <v>151</v>
      </c>
      <c r="T308" s="1038">
        <f t="shared" si="46"/>
        <v>151</v>
      </c>
      <c r="U308" s="1038">
        <f t="shared" si="46"/>
        <v>151</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5"/>
        <v>1607</v>
      </c>
      <c r="O309" s="1040">
        <f t="shared" si="46"/>
        <v>1607</v>
      </c>
      <c r="P309" s="1040">
        <f t="shared" si="46"/>
        <v>1607</v>
      </c>
      <c r="Q309" s="1040">
        <f t="shared" si="46"/>
        <v>1607</v>
      </c>
      <c r="R309" s="1038">
        <f t="shared" si="46"/>
        <v>151</v>
      </c>
      <c r="S309" s="1038">
        <f t="shared" si="46"/>
        <v>151</v>
      </c>
      <c r="T309" s="1038">
        <f t="shared" si="46"/>
        <v>151</v>
      </c>
      <c r="U309" s="1038">
        <f t="shared" si="46"/>
        <v>151</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5"/>
        <v>1972</v>
      </c>
      <c r="O310" s="1040">
        <f t="shared" si="46"/>
        <v>1972</v>
      </c>
      <c r="P310" s="1040">
        <f t="shared" si="46"/>
        <v>1972</v>
      </c>
      <c r="Q310" s="1040">
        <f t="shared" si="46"/>
        <v>1972</v>
      </c>
      <c r="R310" s="1038">
        <f t="shared" si="46"/>
        <v>151</v>
      </c>
      <c r="S310" s="1038">
        <f t="shared" si="46"/>
        <v>151</v>
      </c>
      <c r="T310" s="1038">
        <f t="shared" si="46"/>
        <v>151</v>
      </c>
      <c r="U310" s="1038">
        <f t="shared" si="46"/>
        <v>151</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5"/>
        <v>2335</v>
      </c>
      <c r="O311" s="1040">
        <f t="shared" si="46"/>
        <v>2335</v>
      </c>
      <c r="P311" s="1040">
        <f t="shared" si="46"/>
        <v>2335</v>
      </c>
      <c r="Q311" s="1040">
        <f t="shared" si="46"/>
        <v>2335</v>
      </c>
      <c r="R311" s="1038">
        <f t="shared" si="46"/>
        <v>151</v>
      </c>
      <c r="S311" s="1038">
        <f t="shared" si="46"/>
        <v>151</v>
      </c>
      <c r="T311" s="1038">
        <f t="shared" si="46"/>
        <v>151</v>
      </c>
      <c r="U311" s="1038">
        <f t="shared" si="46"/>
        <v>151</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5"/>
        <v>2699</v>
      </c>
      <c r="O312" s="1040">
        <f t="shared" si="46"/>
        <v>2699</v>
      </c>
      <c r="P312" s="1040">
        <f t="shared" si="46"/>
        <v>2699</v>
      </c>
      <c r="Q312" s="1040">
        <f t="shared" si="46"/>
        <v>2699</v>
      </c>
      <c r="R312" s="1038">
        <f t="shared" si="46"/>
        <v>151</v>
      </c>
      <c r="S312" s="1038">
        <f t="shared" si="46"/>
        <v>151</v>
      </c>
      <c r="T312" s="1038">
        <f t="shared" si="46"/>
        <v>151</v>
      </c>
      <c r="U312" s="1038">
        <f t="shared" si="46"/>
        <v>151</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5"/>
        <v>3063</v>
      </c>
      <c r="O313" s="1040">
        <f t="shared" si="46"/>
        <v>3063</v>
      </c>
      <c r="P313" s="1040">
        <f t="shared" si="46"/>
        <v>3063</v>
      </c>
      <c r="Q313" s="1040">
        <f t="shared" si="46"/>
        <v>3063</v>
      </c>
      <c r="R313" s="1038">
        <f t="shared" si="46"/>
        <v>151</v>
      </c>
      <c r="S313" s="1038">
        <f t="shared" si="46"/>
        <v>151</v>
      </c>
      <c r="T313" s="1038">
        <f t="shared" si="46"/>
        <v>151</v>
      </c>
      <c r="U313" s="1038">
        <f t="shared" si="46"/>
        <v>151</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5"/>
        <v>568</v>
      </c>
      <c r="O314" s="1039">
        <f t="shared" si="46"/>
        <v>568</v>
      </c>
      <c r="P314" s="1039">
        <f t="shared" si="46"/>
        <v>568</v>
      </c>
      <c r="Q314" s="1039">
        <f t="shared" si="46"/>
        <v>568</v>
      </c>
      <c r="R314" s="1038">
        <f t="shared" si="46"/>
        <v>203</v>
      </c>
      <c r="S314" s="1038">
        <f t="shared" si="46"/>
        <v>203</v>
      </c>
      <c r="T314" s="1038">
        <f t="shared" si="46"/>
        <v>203</v>
      </c>
      <c r="U314" s="1038">
        <f t="shared" si="46"/>
        <v>203</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5"/>
        <v>931</v>
      </c>
      <c r="O315" s="1039">
        <f t="shared" si="46"/>
        <v>931</v>
      </c>
      <c r="P315" s="1039">
        <f t="shared" si="46"/>
        <v>931</v>
      </c>
      <c r="Q315" s="1039">
        <f t="shared" si="46"/>
        <v>931</v>
      </c>
      <c r="R315" s="1038">
        <f t="shared" si="46"/>
        <v>203</v>
      </c>
      <c r="S315" s="1038">
        <f t="shared" si="46"/>
        <v>203</v>
      </c>
      <c r="T315" s="1038">
        <f t="shared" si="46"/>
        <v>203</v>
      </c>
      <c r="U315" s="1038">
        <f t="shared" si="46"/>
        <v>203</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5"/>
        <v>1295</v>
      </c>
      <c r="O316" s="1040">
        <f t="shared" si="46"/>
        <v>1295</v>
      </c>
      <c r="P316" s="1040">
        <f t="shared" si="46"/>
        <v>1295</v>
      </c>
      <c r="Q316" s="1040">
        <f t="shared" si="46"/>
        <v>1295</v>
      </c>
      <c r="R316" s="1038">
        <f t="shared" si="46"/>
        <v>203</v>
      </c>
      <c r="S316" s="1038">
        <f t="shared" si="46"/>
        <v>203</v>
      </c>
      <c r="T316" s="1038">
        <f t="shared" si="46"/>
        <v>203</v>
      </c>
      <c r="U316" s="1038">
        <f t="shared" si="46"/>
        <v>203</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5"/>
        <v>1659</v>
      </c>
      <c r="O317" s="1040">
        <f t="shared" si="46"/>
        <v>1659</v>
      </c>
      <c r="P317" s="1040">
        <f t="shared" si="46"/>
        <v>1659</v>
      </c>
      <c r="Q317" s="1040">
        <f t="shared" si="46"/>
        <v>1659</v>
      </c>
      <c r="R317" s="1038">
        <f t="shared" si="46"/>
        <v>203</v>
      </c>
      <c r="S317" s="1038">
        <f t="shared" si="46"/>
        <v>203</v>
      </c>
      <c r="T317" s="1038">
        <f t="shared" si="46"/>
        <v>203</v>
      </c>
      <c r="U317" s="1038">
        <f t="shared" si="46"/>
        <v>203</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5"/>
        <v>2024</v>
      </c>
      <c r="O318" s="1040">
        <f t="shared" ref="O318:U321" si="47">MIN(363,INT((O287 - DATE(YEAR(O287),1,1))))+364*(YEAR(O287)-i_startyear)</f>
        <v>2024</v>
      </c>
      <c r="P318" s="1040">
        <f t="shared" si="47"/>
        <v>2024</v>
      </c>
      <c r="Q318" s="1040">
        <f t="shared" si="47"/>
        <v>2024</v>
      </c>
      <c r="R318" s="1038">
        <f t="shared" si="47"/>
        <v>203</v>
      </c>
      <c r="S318" s="1038">
        <f t="shared" si="47"/>
        <v>203</v>
      </c>
      <c r="T318" s="1038">
        <f t="shared" si="47"/>
        <v>203</v>
      </c>
      <c r="U318" s="1038">
        <f t="shared" si="47"/>
        <v>203</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5"/>
        <v>2387</v>
      </c>
      <c r="O319" s="1040">
        <f t="shared" si="47"/>
        <v>2387</v>
      </c>
      <c r="P319" s="1040">
        <f t="shared" si="47"/>
        <v>2387</v>
      </c>
      <c r="Q319" s="1040">
        <f t="shared" si="47"/>
        <v>2387</v>
      </c>
      <c r="R319" s="1038">
        <f t="shared" si="47"/>
        <v>203</v>
      </c>
      <c r="S319" s="1038">
        <f t="shared" si="47"/>
        <v>203</v>
      </c>
      <c r="T319" s="1038">
        <f t="shared" si="47"/>
        <v>203</v>
      </c>
      <c r="U319" s="1038">
        <f t="shared" si="47"/>
        <v>203</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5"/>
        <v>2751</v>
      </c>
      <c r="O320" s="1040">
        <f t="shared" si="47"/>
        <v>2751</v>
      </c>
      <c r="P320" s="1040">
        <f t="shared" si="47"/>
        <v>2751</v>
      </c>
      <c r="Q320" s="1040">
        <f t="shared" si="47"/>
        <v>2751</v>
      </c>
      <c r="R320" s="1038">
        <f t="shared" si="47"/>
        <v>203</v>
      </c>
      <c r="S320" s="1038">
        <f t="shared" si="47"/>
        <v>203</v>
      </c>
      <c r="T320" s="1038">
        <f t="shared" si="47"/>
        <v>203</v>
      </c>
      <c r="U320" s="1038">
        <f t="shared" si="47"/>
        <v>203</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5"/>
        <v>3115</v>
      </c>
      <c r="O321" s="1040">
        <f t="shared" si="47"/>
        <v>3115</v>
      </c>
      <c r="P321" s="1040">
        <f t="shared" si="47"/>
        <v>3115</v>
      </c>
      <c r="Q321" s="1040">
        <f t="shared" si="47"/>
        <v>3115</v>
      </c>
      <c r="R321" s="1038">
        <f t="shared" si="47"/>
        <v>203</v>
      </c>
      <c r="S321" s="1038">
        <f t="shared" si="47"/>
        <v>203</v>
      </c>
      <c r="T321" s="1038">
        <f t="shared" si="47"/>
        <v>203</v>
      </c>
      <c r="U321" s="1038">
        <f t="shared" si="47"/>
        <v>203</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442</v>
      </c>
      <c r="AP322" s="388"/>
      <c r="AQ322" s="376"/>
      <c r="AR322" s="376"/>
      <c r="AS322" s="376"/>
    </row>
    <row r="323" spans="1:49" outlineLevel="2" x14ac:dyDescent="0.25">
      <c r="A323" s="376"/>
      <c r="B323" s="385"/>
      <c r="C323" s="378">
        <f>INT($C$242)+2</f>
        <v>3</v>
      </c>
      <c r="D323" s="403"/>
      <c r="E323" s="460" t="s">
        <v>559</v>
      </c>
      <c r="F323" s="460"/>
      <c r="G323" s="403"/>
      <c r="H323" s="473" t="s">
        <v>560</v>
      </c>
      <c r="I323" s="431" t="s">
        <v>561</v>
      </c>
      <c r="J323" s="431"/>
      <c r="K323" s="408"/>
      <c r="L323" s="408"/>
      <c r="M323" s="408"/>
      <c r="N323" s="431" t="s">
        <v>581</v>
      </c>
      <c r="O323" s="431"/>
      <c r="P323" s="431"/>
      <c r="Q323" s="431"/>
      <c r="R323" s="408" t="s">
        <v>582</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583</v>
      </c>
      <c r="K324" s="408"/>
      <c r="L324" s="408"/>
      <c r="M324" s="408"/>
      <c r="N324" s="502">
        <v>2.5000000000000001E-2</v>
      </c>
      <c r="O324" s="502">
        <v>2.5000000000000001E-2</v>
      </c>
      <c r="P324" s="502">
        <v>2.5000000000000001E-2</v>
      </c>
      <c r="Q324" s="502">
        <v>2.5000000000000001E-2</v>
      </c>
      <c r="R324" s="503">
        <f t="shared" ref="R324:R347" si="48">N267-150</f>
        <v>43816</v>
      </c>
      <c r="S324" s="503">
        <f t="shared" ref="S324:S347" si="49">O267-150</f>
        <v>43816</v>
      </c>
      <c r="T324" s="503">
        <f t="shared" ref="T324:T347" si="50">P267-150</f>
        <v>43816</v>
      </c>
      <c r="U324" s="503">
        <f t="shared" ref="U324:U347" si="51">Q267-150</f>
        <v>43816</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584</v>
      </c>
      <c r="K325" s="408"/>
      <c r="L325" s="408"/>
      <c r="M325" s="408"/>
      <c r="N325" s="502">
        <v>2.5000000000000001E-2</v>
      </c>
      <c r="O325" s="502">
        <v>2.5000000000000001E-2</v>
      </c>
      <c r="P325" s="502">
        <v>2.5000000000000001E-2</v>
      </c>
      <c r="Q325" s="502">
        <v>2.5000000000000001E-2</v>
      </c>
      <c r="R325" s="503">
        <f t="shared" si="48"/>
        <v>44181</v>
      </c>
      <c r="S325" s="503">
        <f t="shared" si="49"/>
        <v>44181</v>
      </c>
      <c r="T325" s="503">
        <f t="shared" si="50"/>
        <v>44181</v>
      </c>
      <c r="U325" s="503">
        <f t="shared" si="51"/>
        <v>44181</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2">INT($C$242+3)</f>
        <v>4</v>
      </c>
      <c r="D326" s="403"/>
      <c r="E326" s="460">
        <v>1</v>
      </c>
      <c r="F326" s="460"/>
      <c r="G326" s="403"/>
      <c r="H326" s="408"/>
      <c r="I326" s="408">
        <v>2</v>
      </c>
      <c r="J326" s="408" t="s">
        <v>585</v>
      </c>
      <c r="K326" s="408"/>
      <c r="L326" s="408"/>
      <c r="M326" s="408"/>
      <c r="N326" s="502">
        <v>1.4999999999999999E-2</v>
      </c>
      <c r="O326" s="502">
        <v>1.4999999999999999E-2</v>
      </c>
      <c r="P326" s="502">
        <v>1.4999999999999999E-2</v>
      </c>
      <c r="Q326" s="502">
        <v>1.4999999999999999E-2</v>
      </c>
      <c r="R326" s="503">
        <f t="shared" si="48"/>
        <v>44546</v>
      </c>
      <c r="S326" s="503">
        <f t="shared" si="49"/>
        <v>44546</v>
      </c>
      <c r="T326" s="503">
        <f t="shared" si="50"/>
        <v>44546</v>
      </c>
      <c r="U326" s="503">
        <f t="shared" si="51"/>
        <v>44546</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2"/>
        <v>4</v>
      </c>
      <c r="D327" s="403"/>
      <c r="E327" s="460">
        <v>1</v>
      </c>
      <c r="F327" s="460"/>
      <c r="G327" s="403"/>
      <c r="H327" s="408"/>
      <c r="I327" s="408">
        <v>3</v>
      </c>
      <c r="J327" s="408" t="s">
        <v>570</v>
      </c>
      <c r="K327" s="408"/>
      <c r="L327" s="408"/>
      <c r="M327" s="408"/>
      <c r="N327" s="502">
        <v>1.4999999999999999E-2</v>
      </c>
      <c r="O327" s="502">
        <v>1.4999999999999999E-2</v>
      </c>
      <c r="P327" s="502">
        <v>1.4999999999999999E-2</v>
      </c>
      <c r="Q327" s="502">
        <v>1.4999999999999999E-2</v>
      </c>
      <c r="R327" s="503">
        <f t="shared" si="48"/>
        <v>44911</v>
      </c>
      <c r="S327" s="503">
        <f t="shared" si="49"/>
        <v>44911</v>
      </c>
      <c r="T327" s="503">
        <f t="shared" si="50"/>
        <v>44911</v>
      </c>
      <c r="U327" s="503">
        <f t="shared" si="51"/>
        <v>44911</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2"/>
        <v>4</v>
      </c>
      <c r="D328" s="403"/>
      <c r="E328" s="460">
        <v>1</v>
      </c>
      <c r="F328" s="460"/>
      <c r="G328" s="403"/>
      <c r="H328" s="408"/>
      <c r="I328" s="408">
        <v>4</v>
      </c>
      <c r="J328" s="408" t="s">
        <v>571</v>
      </c>
      <c r="K328" s="408"/>
      <c r="L328" s="408"/>
      <c r="M328" s="408"/>
      <c r="N328" s="502">
        <v>1.4999999999999999E-2</v>
      </c>
      <c r="O328" s="502">
        <v>1.4999999999999999E-2</v>
      </c>
      <c r="P328" s="502">
        <v>1.4999999999999999E-2</v>
      </c>
      <c r="Q328" s="502">
        <v>1.4999999999999999E-2</v>
      </c>
      <c r="R328" s="503">
        <f t="shared" si="48"/>
        <v>45277</v>
      </c>
      <c r="S328" s="503">
        <f t="shared" si="49"/>
        <v>45277</v>
      </c>
      <c r="T328" s="503">
        <f t="shared" si="50"/>
        <v>45277</v>
      </c>
      <c r="U328" s="503">
        <f t="shared" si="51"/>
        <v>45277</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2"/>
        <v>4</v>
      </c>
      <c r="D329" s="403"/>
      <c r="E329" s="460">
        <v>1</v>
      </c>
      <c r="F329" s="460"/>
      <c r="G329" s="403"/>
      <c r="H329" s="408"/>
      <c r="I329" s="408">
        <v>5</v>
      </c>
      <c r="J329" s="408" t="s">
        <v>572</v>
      </c>
      <c r="K329" s="408"/>
      <c r="L329" s="408"/>
      <c r="M329" s="408"/>
      <c r="N329" s="502">
        <v>1.4999999999999999E-2</v>
      </c>
      <c r="O329" s="502">
        <v>1.4999999999999999E-2</v>
      </c>
      <c r="P329" s="502">
        <v>1.4999999999999999E-2</v>
      </c>
      <c r="Q329" s="502">
        <v>1.4999999999999999E-2</v>
      </c>
      <c r="R329" s="503">
        <f t="shared" si="48"/>
        <v>45642</v>
      </c>
      <c r="S329" s="503">
        <f t="shared" si="49"/>
        <v>45642</v>
      </c>
      <c r="T329" s="503">
        <f t="shared" si="50"/>
        <v>45642</v>
      </c>
      <c r="U329" s="503">
        <f t="shared" si="51"/>
        <v>45642</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2"/>
        <v>4</v>
      </c>
      <c r="D330" s="403"/>
      <c r="E330" s="460">
        <v>1</v>
      </c>
      <c r="F330" s="460"/>
      <c r="G330" s="403"/>
      <c r="H330" s="408"/>
      <c r="I330" s="408">
        <v>6</v>
      </c>
      <c r="J330" s="408" t="s">
        <v>573</v>
      </c>
      <c r="K330" s="408"/>
      <c r="L330" s="408"/>
      <c r="M330" s="408"/>
      <c r="N330" s="502">
        <v>1.4999999999999999E-2</v>
      </c>
      <c r="O330" s="502">
        <v>1.4999999999999999E-2</v>
      </c>
      <c r="P330" s="502">
        <v>1.4999999999999999E-2</v>
      </c>
      <c r="Q330" s="502">
        <v>1.4999999999999999E-2</v>
      </c>
      <c r="R330" s="503">
        <f t="shared" si="48"/>
        <v>46007</v>
      </c>
      <c r="S330" s="503">
        <f t="shared" si="49"/>
        <v>46007</v>
      </c>
      <c r="T330" s="503">
        <f t="shared" si="50"/>
        <v>46007</v>
      </c>
      <c r="U330" s="503">
        <f t="shared" si="51"/>
        <v>46007</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2"/>
        <v>4</v>
      </c>
      <c r="D331" s="403"/>
      <c r="E331" s="460">
        <v>1</v>
      </c>
      <c r="F331" s="460"/>
      <c r="G331" s="403"/>
      <c r="H331" s="408"/>
      <c r="I331" s="408">
        <v>7</v>
      </c>
      <c r="J331" s="408" t="s">
        <v>574</v>
      </c>
      <c r="K331" s="408"/>
      <c r="L331" s="408"/>
      <c r="M331" s="408"/>
      <c r="N331" s="502">
        <v>1.4999999999999999E-2</v>
      </c>
      <c r="O331" s="502">
        <v>1.4999999999999999E-2</v>
      </c>
      <c r="P331" s="502">
        <v>1.4999999999999999E-2</v>
      </c>
      <c r="Q331" s="502">
        <v>1.4999999999999999E-2</v>
      </c>
      <c r="R331" s="503">
        <f t="shared" si="48"/>
        <v>46372</v>
      </c>
      <c r="S331" s="503">
        <f t="shared" si="49"/>
        <v>46372</v>
      </c>
      <c r="T331" s="503">
        <f t="shared" si="50"/>
        <v>46372</v>
      </c>
      <c r="U331" s="503">
        <f t="shared" si="51"/>
        <v>46372</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583</v>
      </c>
      <c r="K332" s="408"/>
      <c r="L332" s="408"/>
      <c r="M332" s="408"/>
      <c r="N332" s="502">
        <v>2.5000000000000001E-2</v>
      </c>
      <c r="O332" s="502">
        <v>2.5000000000000001E-2</v>
      </c>
      <c r="P332" s="502">
        <v>2.5000000000000001E-2</v>
      </c>
      <c r="Q332" s="502">
        <v>2.5000000000000001E-2</v>
      </c>
      <c r="R332" s="503">
        <f t="shared" si="48"/>
        <v>43833</v>
      </c>
      <c r="S332" s="503">
        <f t="shared" si="49"/>
        <v>43833</v>
      </c>
      <c r="T332" s="503">
        <f t="shared" si="50"/>
        <v>43833</v>
      </c>
      <c r="U332" s="503">
        <f t="shared" si="51"/>
        <v>43833</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584</v>
      </c>
      <c r="K333" s="408"/>
      <c r="L333" s="408"/>
      <c r="M333" s="408"/>
      <c r="N333" s="502">
        <v>2.5000000000000001E-2</v>
      </c>
      <c r="O333" s="502">
        <v>2.5000000000000001E-2</v>
      </c>
      <c r="P333" s="502">
        <v>2.5000000000000001E-2</v>
      </c>
      <c r="Q333" s="502">
        <v>2.5000000000000001E-2</v>
      </c>
      <c r="R333" s="503">
        <f t="shared" si="48"/>
        <v>44198</v>
      </c>
      <c r="S333" s="503">
        <f t="shared" si="49"/>
        <v>44198</v>
      </c>
      <c r="T333" s="503">
        <f t="shared" si="50"/>
        <v>44198</v>
      </c>
      <c r="U333" s="503">
        <f t="shared" si="51"/>
        <v>44198</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3">INT($C$242+3)</f>
        <v>4</v>
      </c>
      <c r="D334" s="403"/>
      <c r="E334" s="460">
        <v>2</v>
      </c>
      <c r="F334" s="460"/>
      <c r="G334" s="403"/>
      <c r="H334" s="408"/>
      <c r="I334" s="408">
        <v>2</v>
      </c>
      <c r="J334" s="408" t="s">
        <v>585</v>
      </c>
      <c r="K334" s="408"/>
      <c r="L334" s="408"/>
      <c r="M334" s="408"/>
      <c r="N334" s="502">
        <v>1.4999999999999999E-2</v>
      </c>
      <c r="O334" s="502">
        <v>1.4999999999999999E-2</v>
      </c>
      <c r="P334" s="502">
        <v>1.4999999999999999E-2</v>
      </c>
      <c r="Q334" s="502">
        <v>1.4999999999999999E-2</v>
      </c>
      <c r="R334" s="503">
        <f t="shared" si="48"/>
        <v>44563</v>
      </c>
      <c r="S334" s="503">
        <f t="shared" si="49"/>
        <v>44563</v>
      </c>
      <c r="T334" s="503">
        <f t="shared" si="50"/>
        <v>44563</v>
      </c>
      <c r="U334" s="503">
        <f t="shared" si="51"/>
        <v>44563</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3"/>
        <v>4</v>
      </c>
      <c r="D335" s="403"/>
      <c r="E335" s="460">
        <v>2</v>
      </c>
      <c r="F335" s="460"/>
      <c r="G335" s="403"/>
      <c r="H335" s="408"/>
      <c r="I335" s="408">
        <v>3</v>
      </c>
      <c r="J335" s="408" t="s">
        <v>570</v>
      </c>
      <c r="K335" s="408"/>
      <c r="L335" s="408"/>
      <c r="M335" s="408"/>
      <c r="N335" s="502">
        <v>1.4999999999999999E-2</v>
      </c>
      <c r="O335" s="502">
        <v>1.4999999999999999E-2</v>
      </c>
      <c r="P335" s="502">
        <v>1.4999999999999999E-2</v>
      </c>
      <c r="Q335" s="502">
        <v>1.4999999999999999E-2</v>
      </c>
      <c r="R335" s="503">
        <f t="shared" si="48"/>
        <v>44928</v>
      </c>
      <c r="S335" s="503">
        <f t="shared" si="49"/>
        <v>44928</v>
      </c>
      <c r="T335" s="503">
        <f t="shared" si="50"/>
        <v>44928</v>
      </c>
      <c r="U335" s="503">
        <f t="shared" si="51"/>
        <v>44928</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3"/>
        <v>4</v>
      </c>
      <c r="D336" s="403"/>
      <c r="E336" s="460">
        <v>2</v>
      </c>
      <c r="F336" s="460"/>
      <c r="G336" s="403"/>
      <c r="H336" s="408"/>
      <c r="I336" s="408">
        <v>4</v>
      </c>
      <c r="J336" s="408" t="s">
        <v>571</v>
      </c>
      <c r="K336" s="408"/>
      <c r="L336" s="408"/>
      <c r="M336" s="408"/>
      <c r="N336" s="502">
        <v>1.4999999999999999E-2</v>
      </c>
      <c r="O336" s="502">
        <v>1.4999999999999999E-2</v>
      </c>
      <c r="P336" s="502">
        <v>1.4999999999999999E-2</v>
      </c>
      <c r="Q336" s="502">
        <v>1.4999999999999999E-2</v>
      </c>
      <c r="R336" s="503">
        <f t="shared" si="48"/>
        <v>45294</v>
      </c>
      <c r="S336" s="503">
        <f t="shared" si="49"/>
        <v>45294</v>
      </c>
      <c r="T336" s="503">
        <f t="shared" si="50"/>
        <v>45294</v>
      </c>
      <c r="U336" s="503">
        <f t="shared" si="51"/>
        <v>45294</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3"/>
        <v>4</v>
      </c>
      <c r="D337" s="403"/>
      <c r="E337" s="460">
        <v>2</v>
      </c>
      <c r="F337" s="460"/>
      <c r="G337" s="403"/>
      <c r="H337" s="408"/>
      <c r="I337" s="408">
        <v>5</v>
      </c>
      <c r="J337" s="408" t="s">
        <v>572</v>
      </c>
      <c r="K337" s="408"/>
      <c r="L337" s="408"/>
      <c r="M337" s="408"/>
      <c r="N337" s="502">
        <v>1.4999999999999999E-2</v>
      </c>
      <c r="O337" s="502">
        <v>1.4999999999999999E-2</v>
      </c>
      <c r="P337" s="502">
        <v>1.4999999999999999E-2</v>
      </c>
      <c r="Q337" s="502">
        <v>1.4999999999999999E-2</v>
      </c>
      <c r="R337" s="503">
        <f t="shared" si="48"/>
        <v>45659</v>
      </c>
      <c r="S337" s="503">
        <f t="shared" si="49"/>
        <v>45659</v>
      </c>
      <c r="T337" s="503">
        <f t="shared" si="50"/>
        <v>45659</v>
      </c>
      <c r="U337" s="503">
        <f t="shared" si="51"/>
        <v>45659</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3"/>
        <v>4</v>
      </c>
      <c r="D338" s="403"/>
      <c r="E338" s="460">
        <v>2</v>
      </c>
      <c r="F338" s="460"/>
      <c r="G338" s="403"/>
      <c r="H338" s="408"/>
      <c r="I338" s="408">
        <v>6</v>
      </c>
      <c r="J338" s="408" t="s">
        <v>573</v>
      </c>
      <c r="K338" s="408"/>
      <c r="L338" s="408"/>
      <c r="M338" s="408"/>
      <c r="N338" s="502">
        <v>1.4999999999999999E-2</v>
      </c>
      <c r="O338" s="502">
        <v>1.4999999999999999E-2</v>
      </c>
      <c r="P338" s="502">
        <v>1.4999999999999999E-2</v>
      </c>
      <c r="Q338" s="502">
        <v>1.4999999999999999E-2</v>
      </c>
      <c r="R338" s="503">
        <f t="shared" si="48"/>
        <v>46024</v>
      </c>
      <c r="S338" s="503">
        <f t="shared" si="49"/>
        <v>46024</v>
      </c>
      <c r="T338" s="503">
        <f t="shared" si="50"/>
        <v>46024</v>
      </c>
      <c r="U338" s="503">
        <f t="shared" si="51"/>
        <v>46024</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3"/>
        <v>4</v>
      </c>
      <c r="D339" s="403"/>
      <c r="E339" s="460">
        <v>2</v>
      </c>
      <c r="F339" s="460"/>
      <c r="G339" s="403"/>
      <c r="H339" s="408"/>
      <c r="I339" s="408">
        <v>7</v>
      </c>
      <c r="J339" s="408" t="s">
        <v>574</v>
      </c>
      <c r="K339" s="408"/>
      <c r="L339" s="408"/>
      <c r="M339" s="408"/>
      <c r="N339" s="502">
        <v>1.4999999999999999E-2</v>
      </c>
      <c r="O339" s="502">
        <v>1.4999999999999999E-2</v>
      </c>
      <c r="P339" s="502">
        <v>1.4999999999999999E-2</v>
      </c>
      <c r="Q339" s="502">
        <v>1.4999999999999999E-2</v>
      </c>
      <c r="R339" s="503">
        <f t="shared" si="48"/>
        <v>46389</v>
      </c>
      <c r="S339" s="503">
        <f t="shared" si="49"/>
        <v>46389</v>
      </c>
      <c r="T339" s="503">
        <f t="shared" si="50"/>
        <v>46389</v>
      </c>
      <c r="U339" s="503">
        <f t="shared" si="51"/>
        <v>46389</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583</v>
      </c>
      <c r="K340" s="408"/>
      <c r="L340" s="408"/>
      <c r="M340" s="408"/>
      <c r="N340" s="502">
        <v>2.5000000000000001E-2</v>
      </c>
      <c r="O340" s="502">
        <v>2.5000000000000001E-2</v>
      </c>
      <c r="P340" s="502">
        <v>2.5000000000000001E-2</v>
      </c>
      <c r="Q340" s="502">
        <v>2.5000000000000001E-2</v>
      </c>
      <c r="R340" s="503">
        <f t="shared" si="48"/>
        <v>43885</v>
      </c>
      <c r="S340" s="503">
        <f t="shared" si="49"/>
        <v>43885</v>
      </c>
      <c r="T340" s="503">
        <f t="shared" si="50"/>
        <v>43885</v>
      </c>
      <c r="U340" s="503">
        <f t="shared" si="51"/>
        <v>43885</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584</v>
      </c>
      <c r="K341" s="408"/>
      <c r="L341" s="408"/>
      <c r="M341" s="408"/>
      <c r="N341" s="502">
        <v>2.5000000000000001E-2</v>
      </c>
      <c r="O341" s="502">
        <v>2.5000000000000001E-2</v>
      </c>
      <c r="P341" s="502">
        <v>2.5000000000000001E-2</v>
      </c>
      <c r="Q341" s="502">
        <v>2.5000000000000001E-2</v>
      </c>
      <c r="R341" s="503">
        <f t="shared" si="48"/>
        <v>44250</v>
      </c>
      <c r="S341" s="503">
        <f t="shared" si="49"/>
        <v>44250</v>
      </c>
      <c r="T341" s="503">
        <f t="shared" si="50"/>
        <v>44250</v>
      </c>
      <c r="U341" s="503">
        <f t="shared" si="51"/>
        <v>44250</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4">INT($C$242+3)</f>
        <v>4</v>
      </c>
      <c r="D342" s="403"/>
      <c r="E342" s="460">
        <v>3</v>
      </c>
      <c r="F342" s="460"/>
      <c r="G342" s="403"/>
      <c r="H342" s="408"/>
      <c r="I342" s="408">
        <v>2</v>
      </c>
      <c r="J342" s="408" t="s">
        <v>585</v>
      </c>
      <c r="K342" s="408"/>
      <c r="L342" s="408"/>
      <c r="M342" s="408"/>
      <c r="N342" s="502">
        <v>1.4999999999999999E-2</v>
      </c>
      <c r="O342" s="502">
        <v>1.4999999999999999E-2</v>
      </c>
      <c r="P342" s="502">
        <v>1.4999999999999999E-2</v>
      </c>
      <c r="Q342" s="502">
        <v>1.4999999999999999E-2</v>
      </c>
      <c r="R342" s="503">
        <f t="shared" si="48"/>
        <v>44615</v>
      </c>
      <c r="S342" s="503">
        <f t="shared" si="49"/>
        <v>44615</v>
      </c>
      <c r="T342" s="503">
        <f t="shared" si="50"/>
        <v>44615</v>
      </c>
      <c r="U342" s="503">
        <f t="shared" si="51"/>
        <v>44615</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4"/>
        <v>4</v>
      </c>
      <c r="D343" s="403"/>
      <c r="E343" s="460">
        <v>3</v>
      </c>
      <c r="F343" s="460"/>
      <c r="G343" s="403"/>
      <c r="H343" s="408"/>
      <c r="I343" s="408">
        <v>3</v>
      </c>
      <c r="J343" s="408" t="s">
        <v>570</v>
      </c>
      <c r="K343" s="408"/>
      <c r="L343" s="408"/>
      <c r="M343" s="408"/>
      <c r="N343" s="502">
        <v>1.4999999999999999E-2</v>
      </c>
      <c r="O343" s="502">
        <v>1.4999999999999999E-2</v>
      </c>
      <c r="P343" s="502">
        <v>1.4999999999999999E-2</v>
      </c>
      <c r="Q343" s="502">
        <v>1.4999999999999999E-2</v>
      </c>
      <c r="R343" s="503">
        <f t="shared" si="48"/>
        <v>44980</v>
      </c>
      <c r="S343" s="503">
        <f t="shared" si="49"/>
        <v>44980</v>
      </c>
      <c r="T343" s="503">
        <f t="shared" si="50"/>
        <v>44980</v>
      </c>
      <c r="U343" s="503">
        <f t="shared" si="51"/>
        <v>44980</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4"/>
        <v>4</v>
      </c>
      <c r="D344" s="403"/>
      <c r="E344" s="460">
        <v>3</v>
      </c>
      <c r="F344" s="460"/>
      <c r="G344" s="403"/>
      <c r="H344" s="408"/>
      <c r="I344" s="408">
        <v>4</v>
      </c>
      <c r="J344" s="408" t="s">
        <v>571</v>
      </c>
      <c r="K344" s="408"/>
      <c r="L344" s="408"/>
      <c r="M344" s="408"/>
      <c r="N344" s="502">
        <v>1.4999999999999999E-2</v>
      </c>
      <c r="O344" s="502">
        <v>1.4999999999999999E-2</v>
      </c>
      <c r="P344" s="502">
        <v>1.4999999999999999E-2</v>
      </c>
      <c r="Q344" s="502">
        <v>1.4999999999999999E-2</v>
      </c>
      <c r="R344" s="503">
        <f t="shared" si="48"/>
        <v>45346</v>
      </c>
      <c r="S344" s="503">
        <f t="shared" si="49"/>
        <v>45346</v>
      </c>
      <c r="T344" s="503">
        <f t="shared" si="50"/>
        <v>45346</v>
      </c>
      <c r="U344" s="503">
        <f t="shared" si="51"/>
        <v>45346</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4"/>
        <v>4</v>
      </c>
      <c r="D345" s="403"/>
      <c r="E345" s="460">
        <v>3</v>
      </c>
      <c r="F345" s="460"/>
      <c r="G345" s="403"/>
      <c r="H345" s="408"/>
      <c r="I345" s="408">
        <v>5</v>
      </c>
      <c r="J345" s="408" t="s">
        <v>572</v>
      </c>
      <c r="K345" s="408"/>
      <c r="L345" s="408"/>
      <c r="M345" s="408"/>
      <c r="N345" s="502">
        <v>1.4999999999999999E-2</v>
      </c>
      <c r="O345" s="502">
        <v>1.4999999999999999E-2</v>
      </c>
      <c r="P345" s="502">
        <v>1.4999999999999999E-2</v>
      </c>
      <c r="Q345" s="502">
        <v>1.4999999999999999E-2</v>
      </c>
      <c r="R345" s="503">
        <f t="shared" si="48"/>
        <v>45711</v>
      </c>
      <c r="S345" s="503">
        <f t="shared" si="49"/>
        <v>45711</v>
      </c>
      <c r="T345" s="503">
        <f t="shared" si="50"/>
        <v>45711</v>
      </c>
      <c r="U345" s="503">
        <f t="shared" si="51"/>
        <v>45711</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4"/>
        <v>4</v>
      </c>
      <c r="D346" s="403"/>
      <c r="E346" s="460">
        <v>3</v>
      </c>
      <c r="F346" s="460"/>
      <c r="G346" s="403"/>
      <c r="H346" s="408"/>
      <c r="I346" s="408">
        <v>6</v>
      </c>
      <c r="J346" s="408" t="s">
        <v>573</v>
      </c>
      <c r="K346" s="408"/>
      <c r="L346" s="408"/>
      <c r="M346" s="408"/>
      <c r="N346" s="502">
        <v>1.4999999999999999E-2</v>
      </c>
      <c r="O346" s="502">
        <v>1.4999999999999999E-2</v>
      </c>
      <c r="P346" s="502">
        <v>1.4999999999999999E-2</v>
      </c>
      <c r="Q346" s="502">
        <v>1.4999999999999999E-2</v>
      </c>
      <c r="R346" s="503">
        <f t="shared" si="48"/>
        <v>46076</v>
      </c>
      <c r="S346" s="503">
        <f t="shared" si="49"/>
        <v>46076</v>
      </c>
      <c r="T346" s="503">
        <f t="shared" si="50"/>
        <v>46076</v>
      </c>
      <c r="U346" s="503">
        <f t="shared" si="51"/>
        <v>46076</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4"/>
        <v>4</v>
      </c>
      <c r="D347" s="403"/>
      <c r="E347" s="460">
        <v>3</v>
      </c>
      <c r="F347" s="460"/>
      <c r="G347" s="403"/>
      <c r="H347" s="408"/>
      <c r="I347" s="408">
        <v>7</v>
      </c>
      <c r="J347" s="408" t="s">
        <v>574</v>
      </c>
      <c r="K347" s="408"/>
      <c r="L347" s="408"/>
      <c r="M347" s="408"/>
      <c r="N347" s="502">
        <v>1.4999999999999999E-2</v>
      </c>
      <c r="O347" s="502">
        <v>1.4999999999999999E-2</v>
      </c>
      <c r="P347" s="502">
        <v>1.4999999999999999E-2</v>
      </c>
      <c r="Q347" s="502">
        <v>1.4999999999999999E-2</v>
      </c>
      <c r="R347" s="503">
        <f t="shared" si="48"/>
        <v>46441</v>
      </c>
      <c r="S347" s="503">
        <f t="shared" si="49"/>
        <v>46441</v>
      </c>
      <c r="T347" s="503">
        <f t="shared" si="50"/>
        <v>46441</v>
      </c>
      <c r="U347" s="503">
        <f t="shared" si="51"/>
        <v>46441</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442</v>
      </c>
      <c r="AP348" s="388"/>
      <c r="AQ348" s="376"/>
      <c r="AR348" s="376"/>
      <c r="AS348" s="376"/>
    </row>
    <row r="349" spans="1:45" outlineLevel="2" x14ac:dyDescent="0.25">
      <c r="A349" s="376"/>
      <c r="B349" s="385"/>
      <c r="C349" s="378">
        <f>INT($C$242+3)</f>
        <v>4</v>
      </c>
      <c r="D349" s="403"/>
      <c r="E349" s="460"/>
      <c r="F349" s="460"/>
      <c r="G349" s="403"/>
      <c r="H349" s="473" t="s">
        <v>586</v>
      </c>
      <c r="I349" s="431" t="s">
        <v>587</v>
      </c>
      <c r="J349" s="430"/>
      <c r="K349" s="408"/>
      <c r="L349" s="408"/>
      <c r="M349" s="408"/>
      <c r="N349" s="408"/>
      <c r="O349" s="1082" t="s">
        <v>1102</v>
      </c>
      <c r="P349" s="1083"/>
      <c r="Q349" s="1083"/>
      <c r="R349" s="1083"/>
      <c r="S349" s="1083"/>
      <c r="T349" s="1083"/>
      <c r="U349" s="1083"/>
      <c r="V349" s="1083"/>
      <c r="W349" s="1083"/>
      <c r="X349" s="1084"/>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5"/>
      <c r="P350" s="1086"/>
      <c r="Q350" s="1086"/>
      <c r="R350" s="1086"/>
      <c r="S350" s="1086"/>
      <c r="T350" s="1086"/>
      <c r="U350" s="1086"/>
      <c r="V350" s="1086"/>
      <c r="W350" s="1086"/>
      <c r="X350" s="1087"/>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588</v>
      </c>
      <c r="I351" s="408">
        <v>1</v>
      </c>
      <c r="J351" s="408" t="b">
        <f>COUNTA(K351:M351)&gt;0</f>
        <v>0</v>
      </c>
      <c r="K351" s="425"/>
      <c r="L351" s="425"/>
      <c r="M351" s="425"/>
      <c r="N351" s="408"/>
      <c r="O351" s="1085"/>
      <c r="P351" s="1086"/>
      <c r="Q351" s="1086"/>
      <c r="R351" s="1086"/>
      <c r="S351" s="1086"/>
      <c r="T351" s="1086"/>
      <c r="U351" s="1086"/>
      <c r="V351" s="1086"/>
      <c r="W351" s="1086"/>
      <c r="X351" s="1087"/>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8"/>
      <c r="P352" s="1089"/>
      <c r="Q352" s="1089"/>
      <c r="R352" s="1089"/>
      <c r="S352" s="1089"/>
      <c r="T352" s="1089"/>
      <c r="U352" s="1089"/>
      <c r="V352" s="1089"/>
      <c r="W352" s="1089"/>
      <c r="X352" s="1090"/>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1157</v>
      </c>
      <c r="K354" s="1041">
        <f t="shared" ref="K354:M356" si="55">MIN(363,INT((K350 - DATE(YEAR(K350),1,1))))+364*INT(YEAR(K350)-i_startyear)</f>
        <v>0</v>
      </c>
      <c r="L354" s="1041">
        <f t="shared" si="55"/>
        <v>0</v>
      </c>
      <c r="M354" s="1041">
        <f t="shared" si="55"/>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41">
        <f t="shared" si="55"/>
        <v>-43317</v>
      </c>
      <c r="L355" s="1041">
        <f t="shared" si="55"/>
        <v>-43317</v>
      </c>
      <c r="M355" s="1041">
        <f t="shared" si="55"/>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41">
        <f t="shared" si="55"/>
        <v>-43317</v>
      </c>
      <c r="L356" s="1041">
        <f t="shared" si="55"/>
        <v>-43317</v>
      </c>
      <c r="M356" s="1041">
        <f t="shared" si="55"/>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442</v>
      </c>
      <c r="AP357" s="388"/>
      <c r="AQ357" s="376"/>
      <c r="AR357" s="376"/>
      <c r="AS357" s="376"/>
    </row>
    <row r="358" spans="1:49" outlineLevel="2" x14ac:dyDescent="0.25">
      <c r="A358" s="376"/>
      <c r="B358" s="385"/>
      <c r="C358" s="378">
        <f>INT($C$242+3)</f>
        <v>4</v>
      </c>
      <c r="D358" s="403"/>
      <c r="E358" s="460"/>
      <c r="F358" s="460"/>
      <c r="G358" s="403"/>
      <c r="H358" s="473" t="s">
        <v>560</v>
      </c>
      <c r="I358" s="408" t="s">
        <v>589</v>
      </c>
      <c r="J358" s="408"/>
      <c r="K358" s="408"/>
      <c r="L358" s="408"/>
      <c r="M358" s="408"/>
      <c r="N358" s="431" t="s">
        <v>590</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591</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442</v>
      </c>
      <c r="AP362" s="388"/>
      <c r="AQ362" s="376"/>
      <c r="AR362" s="376"/>
      <c r="AS362" s="376"/>
    </row>
    <row r="363" spans="1:49" outlineLevel="2" x14ac:dyDescent="0.25">
      <c r="A363" s="376"/>
      <c r="B363" s="385"/>
      <c r="C363" s="378">
        <f>INT($C$242+3)</f>
        <v>4</v>
      </c>
      <c r="D363" s="403"/>
      <c r="E363" s="460"/>
      <c r="F363" s="460"/>
      <c r="G363" s="403"/>
      <c r="H363" s="506" t="s">
        <v>592</v>
      </c>
      <c r="I363" s="424" t="s">
        <v>539</v>
      </c>
      <c r="J363" s="408"/>
      <c r="K363" s="410" t="s">
        <v>593</v>
      </c>
      <c r="L363" s="424">
        <f>COUNTA($H$364:$H$367)</f>
        <v>3</v>
      </c>
      <c r="M363" s="411">
        <v>-6</v>
      </c>
      <c r="N363" s="408"/>
      <c r="O363" s="408"/>
      <c r="P363" s="408"/>
      <c r="Q363" s="408"/>
      <c r="R363" s="431" t="s">
        <v>594</v>
      </c>
      <c r="S363" s="430"/>
      <c r="T363" s="430"/>
      <c r="U363" s="430"/>
      <c r="V363" s="408"/>
      <c r="W363" s="408" t="s">
        <v>595</v>
      </c>
      <c r="X363" s="408" t="s">
        <v>596</v>
      </c>
      <c r="Y363" s="408" t="s">
        <v>597</v>
      </c>
      <c r="Z363" s="408" t="s">
        <v>598</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599</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857</v>
      </c>
      <c r="I365" s="468" t="b">
        <v>0</v>
      </c>
      <c r="J365" s="411">
        <v>1E-3</v>
      </c>
      <c r="K365" s="408"/>
      <c r="L365" s="408">
        <f>SUMPRODUCT(--i_mask_a)</f>
        <v>1</v>
      </c>
      <c r="M365" s="408"/>
      <c r="N365" s="408"/>
      <c r="O365" s="408"/>
      <c r="P365" s="408"/>
      <c r="Q365" s="408"/>
      <c r="R365" s="450">
        <f t="shared" ref="R365:R366" si="56">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858</v>
      </c>
      <c r="I366" s="468" t="b">
        <v>0</v>
      </c>
      <c r="J366" s="411">
        <v>1E-3</v>
      </c>
      <c r="K366" s="408"/>
      <c r="L366" s="408">
        <f>COUNTIF(i_mask_a,TRUE)</f>
        <v>1</v>
      </c>
      <c r="M366" s="408"/>
      <c r="N366" s="408"/>
      <c r="O366" s="408"/>
      <c r="P366" s="408"/>
      <c r="Q366" s="480"/>
      <c r="R366" s="450">
        <f t="shared" si="56"/>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442</v>
      </c>
      <c r="AP367" s="388"/>
      <c r="AQ367" s="376"/>
      <c r="AR367" s="376"/>
      <c r="AS367" s="376"/>
    </row>
    <row r="368" spans="1:49" outlineLevel="1" x14ac:dyDescent="0.25">
      <c r="A368" s="376"/>
      <c r="B368" s="385"/>
      <c r="C368" s="378">
        <f>INT($C$242)+1</f>
        <v>2</v>
      </c>
      <c r="D368" s="403"/>
      <c r="E368" s="460"/>
      <c r="F368" s="460"/>
      <c r="G368" s="403"/>
      <c r="H368" s="463" t="s">
        <v>600</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438</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561</v>
      </c>
      <c r="J370" s="431"/>
      <c r="K370" s="408"/>
      <c r="L370" s="408"/>
      <c r="M370" s="408"/>
      <c r="N370" s="431" t="s">
        <v>601</v>
      </c>
      <c r="O370" s="431"/>
      <c r="P370" s="431"/>
      <c r="Q370" s="431"/>
      <c r="R370" s="408"/>
      <c r="S370" s="408"/>
      <c r="T370" s="408"/>
      <c r="U370" s="408"/>
      <c r="V370" s="408" t="s">
        <v>602</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57">INT($C$242)+3</f>
        <v>4</v>
      </c>
      <c r="D371" s="403"/>
      <c r="E371" s="460"/>
      <c r="F371" s="460"/>
      <c r="G371" s="403"/>
      <c r="H371" s="408"/>
      <c r="I371" s="408">
        <v>0</v>
      </c>
      <c r="J371" s="408" t="s">
        <v>583</v>
      </c>
      <c r="K371" s="408"/>
      <c r="L371" s="408"/>
      <c r="M371" s="408"/>
      <c r="N371" s="425">
        <v>1</v>
      </c>
      <c r="O371" s="425">
        <v>1</v>
      </c>
      <c r="P371" s="425">
        <v>1</v>
      </c>
      <c r="Q371" s="425">
        <v>1</v>
      </c>
      <c r="R371" s="408"/>
      <c r="S371" s="408"/>
      <c r="T371" s="408"/>
      <c r="U371" s="408"/>
      <c r="V371" s="408">
        <f t="shared" ref="V371:Y378" si="58">INDEX(i_scan_day,N371+1,0)+17*N$359</f>
        <v>69</v>
      </c>
      <c r="W371" s="408">
        <f t="shared" si="58"/>
        <v>69</v>
      </c>
      <c r="X371" s="408">
        <f t="shared" si="58"/>
        <v>69</v>
      </c>
      <c r="Y371" s="408">
        <f t="shared" si="58"/>
        <v>69</v>
      </c>
      <c r="Z371" s="480">
        <f>R324+V371</f>
        <v>43885</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57"/>
        <v>4</v>
      </c>
      <c r="D372" s="403"/>
      <c r="E372" s="460"/>
      <c r="F372" s="460"/>
      <c r="G372" s="403"/>
      <c r="H372" s="408"/>
      <c r="I372" s="408">
        <v>1</v>
      </c>
      <c r="J372" s="408" t="s">
        <v>584</v>
      </c>
      <c r="K372" s="408"/>
      <c r="L372" s="408"/>
      <c r="M372" s="408"/>
      <c r="N372" s="425">
        <v>1</v>
      </c>
      <c r="O372" s="425">
        <v>1</v>
      </c>
      <c r="P372" s="425">
        <v>1</v>
      </c>
      <c r="Q372" s="425">
        <v>1</v>
      </c>
      <c r="R372" s="408"/>
      <c r="S372" s="408"/>
      <c r="T372" s="408"/>
      <c r="U372" s="408"/>
      <c r="V372" s="408">
        <f t="shared" si="58"/>
        <v>69</v>
      </c>
      <c r="W372" s="408">
        <f t="shared" si="58"/>
        <v>69</v>
      </c>
      <c r="X372" s="408">
        <f t="shared" si="58"/>
        <v>69</v>
      </c>
      <c r="Y372" s="408">
        <f t="shared" si="58"/>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57"/>
        <v>4</v>
      </c>
      <c r="D373" s="403"/>
      <c r="E373" s="460"/>
      <c r="F373" s="460"/>
      <c r="G373" s="403"/>
      <c r="H373" s="408"/>
      <c r="I373" s="408">
        <v>2</v>
      </c>
      <c r="J373" s="408" t="s">
        <v>585</v>
      </c>
      <c r="K373" s="408"/>
      <c r="L373" s="408"/>
      <c r="M373" s="408"/>
      <c r="N373" s="425">
        <v>1</v>
      </c>
      <c r="O373" s="425">
        <v>1</v>
      </c>
      <c r="P373" s="425">
        <v>1</v>
      </c>
      <c r="Q373" s="425">
        <v>1</v>
      </c>
      <c r="R373" s="408"/>
      <c r="S373" s="408"/>
      <c r="T373" s="408"/>
      <c r="U373" s="408"/>
      <c r="V373" s="408">
        <f t="shared" si="58"/>
        <v>69</v>
      </c>
      <c r="W373" s="408">
        <f t="shared" si="58"/>
        <v>69</v>
      </c>
      <c r="X373" s="408">
        <f t="shared" si="58"/>
        <v>69</v>
      </c>
      <c r="Y373" s="408">
        <f t="shared" si="58"/>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57"/>
        <v>4</v>
      </c>
      <c r="D374" s="403"/>
      <c r="E374" s="460"/>
      <c r="F374" s="460"/>
      <c r="G374" s="403"/>
      <c r="H374" s="408"/>
      <c r="I374" s="408">
        <v>3</v>
      </c>
      <c r="J374" s="408" t="s">
        <v>570</v>
      </c>
      <c r="K374" s="408"/>
      <c r="L374" s="408"/>
      <c r="M374" s="408"/>
      <c r="N374" s="425">
        <v>1</v>
      </c>
      <c r="O374" s="425">
        <v>1</v>
      </c>
      <c r="P374" s="425">
        <v>1</v>
      </c>
      <c r="Q374" s="425">
        <v>1</v>
      </c>
      <c r="R374" s="408"/>
      <c r="S374" s="408"/>
      <c r="T374" s="408"/>
      <c r="U374" s="408"/>
      <c r="V374" s="408">
        <f t="shared" si="58"/>
        <v>69</v>
      </c>
      <c r="W374" s="408">
        <f t="shared" si="58"/>
        <v>69</v>
      </c>
      <c r="X374" s="408">
        <f t="shared" si="58"/>
        <v>69</v>
      </c>
      <c r="Y374" s="408">
        <f t="shared" si="58"/>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57"/>
        <v>4</v>
      </c>
      <c r="D375" s="403"/>
      <c r="E375" s="460"/>
      <c r="F375" s="460"/>
      <c r="G375" s="403"/>
      <c r="H375" s="408"/>
      <c r="I375" s="408">
        <v>4</v>
      </c>
      <c r="J375" s="408" t="s">
        <v>571</v>
      </c>
      <c r="K375" s="408"/>
      <c r="L375" s="408"/>
      <c r="M375" s="408"/>
      <c r="N375" s="425">
        <v>1</v>
      </c>
      <c r="O375" s="425">
        <v>1</v>
      </c>
      <c r="P375" s="425">
        <v>1</v>
      </c>
      <c r="Q375" s="425">
        <v>1</v>
      </c>
      <c r="R375" s="408"/>
      <c r="S375" s="408"/>
      <c r="T375" s="408"/>
      <c r="U375" s="408"/>
      <c r="V375" s="408">
        <f t="shared" si="58"/>
        <v>69</v>
      </c>
      <c r="W375" s="408">
        <f t="shared" si="58"/>
        <v>69</v>
      </c>
      <c r="X375" s="408">
        <f t="shared" si="58"/>
        <v>69</v>
      </c>
      <c r="Y375" s="408">
        <f t="shared" si="58"/>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57"/>
        <v>4</v>
      </c>
      <c r="D376" s="403"/>
      <c r="E376" s="460"/>
      <c r="F376" s="460"/>
      <c r="G376" s="403"/>
      <c r="H376" s="408"/>
      <c r="I376" s="408">
        <v>5</v>
      </c>
      <c r="J376" s="408" t="s">
        <v>572</v>
      </c>
      <c r="K376" s="408"/>
      <c r="L376" s="408"/>
      <c r="M376" s="408"/>
      <c r="N376" s="425">
        <v>1</v>
      </c>
      <c r="O376" s="425">
        <v>1</v>
      </c>
      <c r="P376" s="425">
        <v>1</v>
      </c>
      <c r="Q376" s="425">
        <v>1</v>
      </c>
      <c r="R376" s="408"/>
      <c r="S376" s="408"/>
      <c r="T376" s="408"/>
      <c r="U376" s="408"/>
      <c r="V376" s="408">
        <f t="shared" si="58"/>
        <v>69</v>
      </c>
      <c r="W376" s="408">
        <f t="shared" si="58"/>
        <v>69</v>
      </c>
      <c r="X376" s="408">
        <f t="shared" si="58"/>
        <v>69</v>
      </c>
      <c r="Y376" s="408">
        <f t="shared" si="58"/>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57"/>
        <v>4</v>
      </c>
      <c r="D377" s="403"/>
      <c r="E377" s="460"/>
      <c r="F377" s="460"/>
      <c r="G377" s="403"/>
      <c r="H377" s="408"/>
      <c r="I377" s="408">
        <v>6</v>
      </c>
      <c r="J377" s="408" t="s">
        <v>573</v>
      </c>
      <c r="K377" s="408"/>
      <c r="L377" s="408"/>
      <c r="M377" s="408"/>
      <c r="N377" s="425">
        <v>1</v>
      </c>
      <c r="O377" s="425">
        <v>1</v>
      </c>
      <c r="P377" s="425">
        <v>1</v>
      </c>
      <c r="Q377" s="425">
        <v>1</v>
      </c>
      <c r="R377" s="408"/>
      <c r="S377" s="408"/>
      <c r="T377" s="408"/>
      <c r="U377" s="408"/>
      <c r="V377" s="408">
        <f t="shared" si="58"/>
        <v>69</v>
      </c>
      <c r="W377" s="408">
        <f t="shared" si="58"/>
        <v>69</v>
      </c>
      <c r="X377" s="408">
        <f t="shared" si="58"/>
        <v>69</v>
      </c>
      <c r="Y377" s="408">
        <f t="shared" si="58"/>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57"/>
        <v>4</v>
      </c>
      <c r="D378" s="403"/>
      <c r="E378" s="460"/>
      <c r="F378" s="460"/>
      <c r="G378" s="403"/>
      <c r="H378" s="408"/>
      <c r="I378" s="408">
        <v>7</v>
      </c>
      <c r="J378" s="408" t="s">
        <v>574</v>
      </c>
      <c r="K378" s="408"/>
      <c r="L378" s="408"/>
      <c r="M378" s="408"/>
      <c r="N378" s="425">
        <v>1</v>
      </c>
      <c r="O378" s="425">
        <v>1</v>
      </c>
      <c r="P378" s="425">
        <v>1</v>
      </c>
      <c r="Q378" s="425">
        <v>1</v>
      </c>
      <c r="R378" s="408"/>
      <c r="S378" s="408"/>
      <c r="T378" s="408"/>
      <c r="U378" s="408"/>
      <c r="V378" s="408">
        <f t="shared" si="58"/>
        <v>69</v>
      </c>
      <c r="W378" s="408">
        <f t="shared" si="58"/>
        <v>69</v>
      </c>
      <c r="X378" s="408">
        <f t="shared" si="58"/>
        <v>69</v>
      </c>
      <c r="Y378" s="408">
        <f t="shared" si="58"/>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442</v>
      </c>
      <c r="AP379" s="388"/>
      <c r="AQ379" s="376"/>
      <c r="AR379" s="376"/>
      <c r="AS379" s="376"/>
    </row>
    <row r="380" spans="1:45" outlineLevel="2" x14ac:dyDescent="0.25">
      <c r="A380" s="376"/>
      <c r="B380" s="385"/>
      <c r="C380" s="378">
        <f>INT($C$242+3)</f>
        <v>4</v>
      </c>
      <c r="D380" s="403"/>
      <c r="E380" s="460"/>
      <c r="F380" s="460"/>
      <c r="G380" s="403"/>
      <c r="H380" s="473"/>
      <c r="I380" s="431" t="s">
        <v>561</v>
      </c>
      <c r="J380" s="431"/>
      <c r="K380" s="408"/>
      <c r="L380" s="408"/>
      <c r="M380" s="408"/>
      <c r="N380" s="431" t="s">
        <v>861</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59">INT($C$242)+3</f>
        <v>4</v>
      </c>
      <c r="D381" s="403"/>
      <c r="E381" s="460"/>
      <c r="F381" s="460"/>
      <c r="G381" s="403"/>
      <c r="H381" s="408"/>
      <c r="I381" s="408">
        <v>0</v>
      </c>
      <c r="J381" s="408" t="s">
        <v>583</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59"/>
        <v>4</v>
      </c>
      <c r="D382" s="403"/>
      <c r="E382" s="460"/>
      <c r="F382" s="460"/>
      <c r="G382" s="403"/>
      <c r="H382" s="408"/>
      <c r="I382" s="408">
        <v>1</v>
      </c>
      <c r="J382" s="408" t="s">
        <v>584</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59"/>
        <v>4</v>
      </c>
      <c r="D383" s="403"/>
      <c r="E383" s="460"/>
      <c r="F383" s="460"/>
      <c r="G383" s="403"/>
      <c r="H383" s="408"/>
      <c r="I383" s="408">
        <v>2</v>
      </c>
      <c r="J383" s="408" t="s">
        <v>585</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59"/>
        <v>4</v>
      </c>
      <c r="D384" s="403"/>
      <c r="E384" s="460"/>
      <c r="F384" s="460"/>
      <c r="G384" s="403"/>
      <c r="H384" s="408"/>
      <c r="I384" s="408">
        <v>3</v>
      </c>
      <c r="J384" s="408" t="s">
        <v>570</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59"/>
        <v>4</v>
      </c>
      <c r="D385" s="403"/>
      <c r="E385" s="460"/>
      <c r="F385" s="460"/>
      <c r="G385" s="403"/>
      <c r="H385" s="408"/>
      <c r="I385" s="408">
        <v>4</v>
      </c>
      <c r="J385" s="408" t="s">
        <v>571</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59"/>
        <v>4</v>
      </c>
      <c r="D386" s="403"/>
      <c r="E386" s="460"/>
      <c r="F386" s="460"/>
      <c r="G386" s="403"/>
      <c r="H386" s="408"/>
      <c r="I386" s="408">
        <v>5</v>
      </c>
      <c r="J386" s="408" t="s">
        <v>572</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59"/>
        <v>4</v>
      </c>
      <c r="D387" s="403"/>
      <c r="E387" s="460"/>
      <c r="F387" s="460"/>
      <c r="G387" s="403"/>
      <c r="H387" s="408"/>
      <c r="I387" s="408">
        <v>6</v>
      </c>
      <c r="J387" s="408" t="s">
        <v>573</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59"/>
        <v>4</v>
      </c>
      <c r="D388" s="403"/>
      <c r="E388" s="460"/>
      <c r="F388" s="460"/>
      <c r="G388" s="403"/>
      <c r="H388" s="408"/>
      <c r="I388" s="408">
        <v>7</v>
      </c>
      <c r="J388" s="408" t="s">
        <v>574</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442</v>
      </c>
      <c r="AP389" s="388"/>
      <c r="AQ389" s="376"/>
      <c r="AR389" s="376"/>
      <c r="AS389" s="376"/>
    </row>
    <row r="390" spans="1:45" outlineLevel="2" x14ac:dyDescent="0.25">
      <c r="A390" s="376"/>
      <c r="B390" s="385"/>
      <c r="C390" s="378">
        <f>INT($C$242+3)</f>
        <v>4</v>
      </c>
      <c r="D390" s="403"/>
      <c r="E390" s="460"/>
      <c r="F390" s="460"/>
      <c r="G390" s="403"/>
      <c r="H390" s="473"/>
      <c r="I390" s="431" t="s">
        <v>561</v>
      </c>
      <c r="J390" s="431"/>
      <c r="K390" s="408"/>
      <c r="L390" s="408"/>
      <c r="M390" s="408"/>
      <c r="N390" s="431" t="s">
        <v>603</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0">INT($C$242)+3</f>
        <v>4</v>
      </c>
      <c r="D391" s="403"/>
      <c r="E391" s="460"/>
      <c r="F391" s="460"/>
      <c r="G391" s="403"/>
      <c r="H391" s="408"/>
      <c r="I391" s="408">
        <v>0</v>
      </c>
      <c r="J391" s="408" t="s">
        <v>583</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0"/>
        <v>4</v>
      </c>
      <c r="D392" s="403"/>
      <c r="E392" s="460"/>
      <c r="F392" s="460"/>
      <c r="G392" s="403"/>
      <c r="H392" s="408"/>
      <c r="I392" s="408">
        <v>1</v>
      </c>
      <c r="J392" s="408" t="s">
        <v>584</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0"/>
        <v>4</v>
      </c>
      <c r="D393" s="403"/>
      <c r="E393" s="460"/>
      <c r="F393" s="460"/>
      <c r="G393" s="403"/>
      <c r="H393" s="408"/>
      <c r="I393" s="408">
        <v>2</v>
      </c>
      <c r="J393" s="408" t="s">
        <v>585</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0"/>
        <v>4</v>
      </c>
      <c r="D394" s="403"/>
      <c r="E394" s="460"/>
      <c r="F394" s="460"/>
      <c r="G394" s="403"/>
      <c r="H394" s="408"/>
      <c r="I394" s="408">
        <v>3</v>
      </c>
      <c r="J394" s="408" t="s">
        <v>570</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0"/>
        <v>4</v>
      </c>
      <c r="D395" s="403"/>
      <c r="E395" s="460"/>
      <c r="F395" s="460"/>
      <c r="G395" s="403"/>
      <c r="H395" s="408"/>
      <c r="I395" s="408">
        <v>4</v>
      </c>
      <c r="J395" s="408" t="s">
        <v>571</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0"/>
        <v>4</v>
      </c>
      <c r="D396" s="403"/>
      <c r="E396" s="460"/>
      <c r="F396" s="460"/>
      <c r="G396" s="403"/>
      <c r="H396" s="408"/>
      <c r="I396" s="408">
        <v>5</v>
      </c>
      <c r="J396" s="408" t="s">
        <v>572</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0"/>
        <v>4</v>
      </c>
      <c r="D397" s="403"/>
      <c r="E397" s="460"/>
      <c r="F397" s="460"/>
      <c r="G397" s="403"/>
      <c r="H397" s="408"/>
      <c r="I397" s="408">
        <v>6</v>
      </c>
      <c r="J397" s="408" t="s">
        <v>573</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0"/>
        <v>4</v>
      </c>
      <c r="D398" s="403"/>
      <c r="E398" s="460"/>
      <c r="F398" s="460"/>
      <c r="G398" s="403"/>
      <c r="H398" s="408"/>
      <c r="I398" s="408">
        <v>7</v>
      </c>
      <c r="J398" s="408" t="s">
        <v>574</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442</v>
      </c>
      <c r="AP399" s="388"/>
      <c r="AQ399" s="376"/>
      <c r="AR399" s="376"/>
      <c r="AS399" s="376"/>
    </row>
    <row r="400" spans="1:45" outlineLevel="2" x14ac:dyDescent="0.25">
      <c r="A400" s="376"/>
      <c r="B400" s="385"/>
      <c r="C400" s="378">
        <f t="shared" ref="C400:C405" si="61">INT($C$242)+3</f>
        <v>4</v>
      </c>
      <c r="D400" s="403"/>
      <c r="E400" s="460"/>
      <c r="F400" s="460"/>
      <c r="G400" s="403"/>
      <c r="H400" s="408" t="s">
        <v>604</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1"/>
        <v>4</v>
      </c>
      <c r="D401" s="403"/>
      <c r="E401" s="460"/>
      <c r="F401" s="460"/>
      <c r="G401" s="403"/>
      <c r="H401" s="408" t="s">
        <v>605</v>
      </c>
      <c r="I401" s="408">
        <v>55</v>
      </c>
      <c r="J401" s="408" t="s">
        <v>606</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1"/>
        <v>4</v>
      </c>
      <c r="D402" s="403"/>
      <c r="E402" s="460"/>
      <c r="F402" s="460"/>
      <c r="G402" s="403"/>
      <c r="H402" s="408" t="s">
        <v>607</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1"/>
        <v>4</v>
      </c>
      <c r="D403" s="403"/>
      <c r="E403" s="460"/>
      <c r="F403" s="460"/>
      <c r="G403" s="403"/>
      <c r="H403" s="408" t="s">
        <v>608</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1"/>
        <v>4</v>
      </c>
      <c r="D404" s="403"/>
      <c r="E404" s="460"/>
      <c r="F404" s="460"/>
      <c r="G404" s="403"/>
      <c r="H404" s="408" t="s">
        <v>609</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1"/>
        <v>4</v>
      </c>
      <c r="D405" s="403"/>
      <c r="E405" s="460"/>
      <c r="F405" s="460"/>
      <c r="G405" s="403"/>
      <c r="H405" s="408" t="s">
        <v>610</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1103</v>
      </c>
      <c r="I407" s="408"/>
      <c r="J407" s="408"/>
      <c r="K407" s="408"/>
      <c r="L407" s="408" t="s">
        <v>611</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1095</v>
      </c>
      <c r="J408" s="408" t="s">
        <v>1096</v>
      </c>
      <c r="K408" s="962"/>
      <c r="L408" s="424" t="s">
        <v>612</v>
      </c>
      <c r="M408" s="424" t="s">
        <v>1098</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2">INT($C$242)+3</f>
        <v>4</v>
      </c>
      <c r="D409" s="403"/>
      <c r="E409" s="460"/>
      <c r="F409" s="460"/>
      <c r="G409" s="403"/>
      <c r="H409" s="410" t="s">
        <v>1097</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2"/>
        <v>4</v>
      </c>
      <c r="D410" s="403"/>
      <c r="E410" s="460"/>
      <c r="F410" s="460"/>
      <c r="G410" s="403"/>
      <c r="H410" s="410" t="s">
        <v>584</v>
      </c>
      <c r="I410" s="511" t="b">
        <v>0</v>
      </c>
      <c r="J410" s="425" t="b">
        <v>0</v>
      </c>
      <c r="K410" s="408"/>
      <c r="L410" s="441">
        <f>IF($I410,0,IF($J410,1,1))</f>
        <v>1</v>
      </c>
      <c r="M410" s="441">
        <f t="shared" ref="M410:M416" si="63">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2"/>
        <v>4</v>
      </c>
      <c r="D411" s="403"/>
      <c r="E411" s="460"/>
      <c r="F411" s="460"/>
      <c r="G411" s="403"/>
      <c r="H411" s="410" t="s">
        <v>585</v>
      </c>
      <c r="I411" s="511" t="b">
        <v>0</v>
      </c>
      <c r="J411" s="425" t="b">
        <v>0</v>
      </c>
      <c r="K411" s="408"/>
      <c r="L411" s="441">
        <f t="shared" ref="L411:L416" si="64">IF($I411,0,IF($J411,1,1))</f>
        <v>1</v>
      </c>
      <c r="M411" s="441">
        <f t="shared" si="63"/>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2"/>
        <v>4</v>
      </c>
      <c r="D412" s="403"/>
      <c r="E412" s="460"/>
      <c r="F412" s="460"/>
      <c r="G412" s="403"/>
      <c r="H412" s="410" t="s">
        <v>570</v>
      </c>
      <c r="I412" s="511" t="b">
        <v>0</v>
      </c>
      <c r="J412" s="425" t="b">
        <v>0</v>
      </c>
      <c r="K412" s="408"/>
      <c r="L412" s="441">
        <f t="shared" si="64"/>
        <v>1</v>
      </c>
      <c r="M412" s="441">
        <f t="shared" si="63"/>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2"/>
        <v>4</v>
      </c>
      <c r="D413" s="403"/>
      <c r="E413" s="460"/>
      <c r="F413" s="460"/>
      <c r="G413" s="403"/>
      <c r="H413" s="410" t="s">
        <v>571</v>
      </c>
      <c r="I413" s="511" t="b">
        <v>0</v>
      </c>
      <c r="J413" s="425" t="b">
        <v>0</v>
      </c>
      <c r="K413" s="408"/>
      <c r="L413" s="441">
        <f t="shared" si="64"/>
        <v>1</v>
      </c>
      <c r="M413" s="441">
        <f t="shared" si="63"/>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2"/>
        <v>4</v>
      </c>
      <c r="D414" s="403"/>
      <c r="E414" s="460"/>
      <c r="F414" s="460"/>
      <c r="G414" s="403"/>
      <c r="H414" s="410" t="s">
        <v>572</v>
      </c>
      <c r="I414" s="511" t="b">
        <v>0</v>
      </c>
      <c r="J414" s="425" t="b">
        <v>0</v>
      </c>
      <c r="K414" s="408"/>
      <c r="L414" s="441">
        <f t="shared" si="64"/>
        <v>1</v>
      </c>
      <c r="M414" s="441">
        <f t="shared" si="63"/>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2"/>
        <v>4</v>
      </c>
      <c r="D415" s="403"/>
      <c r="E415" s="460"/>
      <c r="F415" s="460"/>
      <c r="G415" s="403"/>
      <c r="H415" s="410" t="s">
        <v>573</v>
      </c>
      <c r="I415" s="511" t="b">
        <v>0</v>
      </c>
      <c r="J415" s="425" t="b">
        <v>0</v>
      </c>
      <c r="K415" s="408"/>
      <c r="L415" s="441">
        <f t="shared" si="64"/>
        <v>1</v>
      </c>
      <c r="M415" s="441">
        <f t="shared" si="63"/>
        <v>1</v>
      </c>
      <c r="N415" s="478"/>
      <c r="O415" s="799"/>
      <c r="P415" s="1091" t="s">
        <v>961</v>
      </c>
      <c r="Q415" s="1091"/>
      <c r="R415" s="1091"/>
      <c r="S415" s="1091"/>
      <c r="T415" s="1091"/>
      <c r="U415" s="1091"/>
      <c r="V415" s="1091"/>
      <c r="W415" s="1091"/>
      <c r="X415" s="1091"/>
      <c r="Y415" s="1091"/>
      <c r="Z415" s="1092"/>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2"/>
        <v>4</v>
      </c>
      <c r="D416" s="403"/>
      <c r="E416" s="460"/>
      <c r="F416" s="460"/>
      <c r="G416" s="403"/>
      <c r="H416" s="410" t="s">
        <v>574</v>
      </c>
      <c r="I416" s="511" t="b">
        <v>0</v>
      </c>
      <c r="J416" s="425" t="b">
        <v>0</v>
      </c>
      <c r="K416" s="408"/>
      <c r="L416" s="441">
        <f t="shared" si="64"/>
        <v>1</v>
      </c>
      <c r="M416" s="441">
        <f t="shared" si="63"/>
        <v>1</v>
      </c>
      <c r="N416" s="478"/>
      <c r="O416" s="799"/>
      <c r="P416" s="1093"/>
      <c r="Q416" s="1093"/>
      <c r="R416" s="1093"/>
      <c r="S416" s="1093"/>
      <c r="T416" s="1093"/>
      <c r="U416" s="1093"/>
      <c r="V416" s="1093"/>
      <c r="W416" s="1093"/>
      <c r="X416" s="1093"/>
      <c r="Y416" s="1093"/>
      <c r="Z416" s="1094"/>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2"/>
        <v>4</v>
      </c>
      <c r="D417" s="403"/>
      <c r="E417" s="460"/>
      <c r="F417" s="460"/>
      <c r="G417" s="403"/>
      <c r="H417" s="477"/>
      <c r="I417" s="477"/>
      <c r="J417" s="477"/>
      <c r="K417" s="477"/>
      <c r="L417" s="477"/>
      <c r="M417" s="477"/>
      <c r="N417" s="687"/>
      <c r="O417" s="800"/>
      <c r="P417" s="1093"/>
      <c r="Q417" s="1093"/>
      <c r="R417" s="1093"/>
      <c r="S417" s="1093"/>
      <c r="T417" s="1093"/>
      <c r="U417" s="1093"/>
      <c r="V417" s="1093"/>
      <c r="W417" s="1093"/>
      <c r="X417" s="1093"/>
      <c r="Y417" s="1093"/>
      <c r="Z417" s="1094"/>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2"/>
        <v>4</v>
      </c>
      <c r="D418" s="403"/>
      <c r="E418" s="460"/>
      <c r="F418" s="460"/>
      <c r="G418" s="403"/>
      <c r="H418" s="561" t="s">
        <v>613</v>
      </c>
      <c r="I418" s="561"/>
      <c r="J418" s="561"/>
      <c r="K418" s="561"/>
      <c r="L418" s="561"/>
      <c r="M418" s="561"/>
      <c r="N418" s="561"/>
      <c r="O418" s="798"/>
      <c r="P418" s="1093"/>
      <c r="Q418" s="1093"/>
      <c r="R418" s="1093"/>
      <c r="S418" s="1093"/>
      <c r="T418" s="1093"/>
      <c r="U418" s="1093"/>
      <c r="V418" s="1093"/>
      <c r="W418" s="1093"/>
      <c r="X418" s="1093"/>
      <c r="Y418" s="1093"/>
      <c r="Z418" s="1094"/>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2"/>
        <v>4</v>
      </c>
      <c r="D419" s="403"/>
      <c r="E419" s="460"/>
      <c r="F419" s="460"/>
      <c r="G419" s="403"/>
      <c r="H419" s="478"/>
      <c r="I419" s="512"/>
      <c r="J419" s="512"/>
      <c r="K419" s="513" t="s">
        <v>614</v>
      </c>
      <c r="L419" s="430"/>
      <c r="M419" s="430"/>
      <c r="N419" s="514"/>
      <c r="O419" s="796"/>
      <c r="P419" s="1093"/>
      <c r="Q419" s="1093"/>
      <c r="R419" s="1093"/>
      <c r="S419" s="1093"/>
      <c r="T419" s="1093"/>
      <c r="U419" s="1093"/>
      <c r="V419" s="1093"/>
      <c r="W419" s="1093"/>
      <c r="X419" s="1093"/>
      <c r="Y419" s="1093"/>
      <c r="Z419" s="1094"/>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2"/>
        <v>4</v>
      </c>
      <c r="D420" s="403"/>
      <c r="E420" s="460"/>
      <c r="F420" s="460"/>
      <c r="G420" s="403"/>
      <c r="H420" s="478"/>
      <c r="I420" s="515" t="s">
        <v>592</v>
      </c>
      <c r="J420" s="515" t="s">
        <v>615</v>
      </c>
      <c r="K420" s="516" t="s">
        <v>616</v>
      </c>
      <c r="L420" s="424" t="s">
        <v>617</v>
      </c>
      <c r="M420" s="424" t="s">
        <v>618</v>
      </c>
      <c r="N420" s="517" t="s">
        <v>592</v>
      </c>
      <c r="O420" s="797"/>
      <c r="P420" s="1093"/>
      <c r="Q420" s="1093"/>
      <c r="R420" s="1093"/>
      <c r="S420" s="1093"/>
      <c r="T420" s="1093"/>
      <c r="U420" s="1093"/>
      <c r="V420" s="1093"/>
      <c r="W420" s="1093"/>
      <c r="X420" s="1093"/>
      <c r="Y420" s="1093"/>
      <c r="Z420" s="1094"/>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2"/>
        <v>4</v>
      </c>
      <c r="D421" s="403"/>
      <c r="E421" s="460"/>
      <c r="F421" s="460"/>
      <c r="G421" s="403"/>
      <c r="H421" s="518" t="s">
        <v>473</v>
      </c>
      <c r="I421" s="511" t="b">
        <v>1</v>
      </c>
      <c r="J421" s="511" t="b">
        <v>1</v>
      </c>
      <c r="K421" s="516" t="b">
        <v>0</v>
      </c>
      <c r="L421" s="425" t="b">
        <v>1</v>
      </c>
      <c r="M421" s="425" t="b">
        <v>1</v>
      </c>
      <c r="N421" s="519" t="b">
        <v>1</v>
      </c>
      <c r="O421" s="797"/>
      <c r="P421" s="1093"/>
      <c r="Q421" s="1093"/>
      <c r="R421" s="1093"/>
      <c r="S421" s="1093"/>
      <c r="T421" s="1093"/>
      <c r="U421" s="1093"/>
      <c r="V421" s="1093"/>
      <c r="W421" s="1093"/>
      <c r="X421" s="1093"/>
      <c r="Y421" s="1093"/>
      <c r="Z421" s="1094"/>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2"/>
        <v>4</v>
      </c>
      <c r="D422" s="403"/>
      <c r="E422" s="460"/>
      <c r="F422" s="460"/>
      <c r="G422" s="403"/>
      <c r="H422" s="518" t="s">
        <v>475</v>
      </c>
      <c r="I422" s="511" t="b">
        <v>1</v>
      </c>
      <c r="J422" s="511" t="b">
        <v>1</v>
      </c>
      <c r="K422" s="516" t="b">
        <v>0</v>
      </c>
      <c r="L422" s="425" t="b">
        <v>1</v>
      </c>
      <c r="M422" s="425" t="b">
        <v>1</v>
      </c>
      <c r="N422" s="519" t="b">
        <v>1</v>
      </c>
      <c r="O422" s="797"/>
      <c r="P422" s="1095"/>
      <c r="Q422" s="1095"/>
      <c r="R422" s="1095"/>
      <c r="S422" s="1095"/>
      <c r="T422" s="1095"/>
      <c r="U422" s="1095"/>
      <c r="V422" s="1095"/>
      <c r="W422" s="1095"/>
      <c r="X422" s="1095"/>
      <c r="Y422" s="1095"/>
      <c r="Z422" s="1096"/>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442</v>
      </c>
      <c r="AP423" s="388"/>
      <c r="AQ423" s="376"/>
      <c r="AR423" s="376"/>
      <c r="AS423" s="376"/>
    </row>
    <row r="424" spans="1:45" outlineLevel="1" x14ac:dyDescent="0.25">
      <c r="A424" s="376"/>
      <c r="B424" s="385"/>
      <c r="C424" s="378">
        <f>INT($C$242)+1</f>
        <v>2</v>
      </c>
      <c r="D424" s="403"/>
      <c r="E424" s="460"/>
      <c r="F424" s="460"/>
      <c r="G424" s="403"/>
      <c r="H424" s="463" t="s">
        <v>945</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438</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620</v>
      </c>
      <c r="I426" s="431" t="s">
        <v>621</v>
      </c>
      <c r="J426" s="520"/>
      <c r="K426" s="431" t="s">
        <v>846</v>
      </c>
      <c r="L426" s="431"/>
      <c r="M426" s="431"/>
      <c r="N426" s="431" t="s">
        <v>847</v>
      </c>
      <c r="O426" s="431"/>
      <c r="P426" s="431"/>
      <c r="Q426" s="431"/>
      <c r="R426" s="431" t="s">
        <v>848</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5">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849</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5"/>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5"/>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5"/>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5"/>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6">134-28</f>
        <v>106</v>
      </c>
      <c r="T431" s="425">
        <f t="shared" si="66"/>
        <v>106</v>
      </c>
      <c r="U431" s="425">
        <f t="shared" si="66"/>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5"/>
        <v>4</v>
      </c>
      <c r="D432" s="403"/>
      <c r="E432" s="460"/>
      <c r="F432" s="460"/>
      <c r="G432" s="403"/>
      <c r="H432" s="424" t="str">
        <f>H$262</f>
        <v>Win</v>
      </c>
      <c r="I432" s="430"/>
      <c r="J432" s="430"/>
      <c r="K432" s="408"/>
      <c r="L432" s="408"/>
      <c r="M432" s="408"/>
      <c r="N432" s="408"/>
      <c r="O432" s="408"/>
      <c r="P432" s="408"/>
      <c r="Q432" s="408"/>
      <c r="R432" s="425">
        <f t="shared" ref="R432:R433" si="67">134-28</f>
        <v>106</v>
      </c>
      <c r="S432" s="425">
        <f t="shared" si="66"/>
        <v>106</v>
      </c>
      <c r="T432" s="425">
        <f t="shared" si="66"/>
        <v>106</v>
      </c>
      <c r="U432" s="425">
        <f t="shared" si="66"/>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5"/>
        <v>4</v>
      </c>
      <c r="D433" s="403"/>
      <c r="E433" s="460"/>
      <c r="F433" s="460"/>
      <c r="G433" s="403"/>
      <c r="H433" s="424" t="str">
        <f>H$263</f>
        <v>Spr</v>
      </c>
      <c r="I433" s="430"/>
      <c r="J433" s="430"/>
      <c r="K433" s="408"/>
      <c r="L433" s="408"/>
      <c r="M433" s="408"/>
      <c r="N433" s="408"/>
      <c r="O433" s="408"/>
      <c r="P433" s="408"/>
      <c r="Q433" s="408"/>
      <c r="R433" s="425">
        <f t="shared" si="67"/>
        <v>106</v>
      </c>
      <c r="S433" s="425">
        <f t="shared" si="66"/>
        <v>106</v>
      </c>
      <c r="T433" s="425">
        <f t="shared" si="66"/>
        <v>106</v>
      </c>
      <c r="U433" s="425">
        <f t="shared" si="66"/>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5"/>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5"/>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68">254-28</f>
        <v>226</v>
      </c>
      <c r="T435" s="425">
        <f t="shared" si="68"/>
        <v>226</v>
      </c>
      <c r="U435" s="425">
        <f t="shared" si="68"/>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5"/>
        <v>4</v>
      </c>
      <c r="D436" s="403"/>
      <c r="E436" s="460"/>
      <c r="F436" s="460"/>
      <c r="G436" s="403"/>
      <c r="H436" s="424" t="str">
        <f>H$262</f>
        <v>Win</v>
      </c>
      <c r="I436" s="430"/>
      <c r="J436" s="430"/>
      <c r="K436" s="408"/>
      <c r="L436" s="408"/>
      <c r="M436" s="408"/>
      <c r="N436" s="408"/>
      <c r="O436" s="408"/>
      <c r="P436" s="408"/>
      <c r="Q436" s="408"/>
      <c r="R436" s="425">
        <f t="shared" ref="R436:R437" si="69">254-28</f>
        <v>226</v>
      </c>
      <c r="S436" s="425">
        <f t="shared" si="68"/>
        <v>226</v>
      </c>
      <c r="T436" s="425">
        <f t="shared" si="68"/>
        <v>226</v>
      </c>
      <c r="U436" s="425">
        <f t="shared" si="68"/>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5"/>
        <v>4</v>
      </c>
      <c r="D437" s="403"/>
      <c r="E437" s="460"/>
      <c r="F437" s="460"/>
      <c r="G437" s="403"/>
      <c r="H437" s="424" t="str">
        <f>H$263</f>
        <v>Spr</v>
      </c>
      <c r="I437" s="430"/>
      <c r="J437" s="430"/>
      <c r="K437" s="408"/>
      <c r="L437" s="408"/>
      <c r="M437" s="408"/>
      <c r="N437" s="408"/>
      <c r="O437" s="408"/>
      <c r="P437" s="408"/>
      <c r="Q437" s="408"/>
      <c r="R437" s="425">
        <f t="shared" si="69"/>
        <v>226</v>
      </c>
      <c r="S437" s="425">
        <f t="shared" si="68"/>
        <v>226</v>
      </c>
      <c r="T437" s="425">
        <f t="shared" si="68"/>
        <v>226</v>
      </c>
      <c r="U437" s="425">
        <f t="shared" si="68"/>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442</v>
      </c>
      <c r="AP438" s="388"/>
      <c r="AQ438" s="376"/>
      <c r="AR438" s="376"/>
      <c r="AS438" s="376"/>
    </row>
    <row r="439" spans="1:45" outlineLevel="1" x14ac:dyDescent="0.25">
      <c r="A439" s="376"/>
      <c r="B439" s="385"/>
      <c r="C439" s="378">
        <f>INT($C$242)+1</f>
        <v>2</v>
      </c>
      <c r="D439" s="403"/>
      <c r="E439" s="460"/>
      <c r="F439" s="460"/>
      <c r="G439" s="403"/>
      <c r="H439" s="463" t="s">
        <v>619</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438</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620</v>
      </c>
      <c r="I441" s="431" t="s">
        <v>622</v>
      </c>
      <c r="J441" s="520"/>
      <c r="K441" s="521">
        <f>COUNTA($H442:$H$472)</f>
        <v>30</v>
      </c>
      <c r="L441" s="521">
        <f>COUNTA($I$442:$I$472)/K441</f>
        <v>1</v>
      </c>
      <c r="M441" s="411">
        <v>-9</v>
      </c>
      <c r="N441" s="431" t="s">
        <v>623</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0">INT($C$242)+3</f>
        <v>4</v>
      </c>
      <c r="D442" s="403"/>
      <c r="E442" s="460"/>
      <c r="F442" s="460"/>
      <c r="G442" s="403"/>
      <c r="H442" s="424" t="str">
        <f t="shared" ref="H442:H451" si="71">H$261</f>
        <v>Aut</v>
      </c>
      <c r="I442" s="430" t="s">
        <v>856</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1"/>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2">INT($C$242)+4</f>
        <v>5</v>
      </c>
      <c r="D444" s="403"/>
      <c r="E444" s="460"/>
      <c r="F444" s="460"/>
      <c r="G444" s="403"/>
      <c r="H444" s="424" t="str">
        <f t="shared" si="71"/>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2"/>
        <v>5</v>
      </c>
      <c r="D445" s="403"/>
      <c r="E445" s="460"/>
      <c r="F445" s="460"/>
      <c r="G445" s="403"/>
      <c r="H445" s="424" t="str">
        <f t="shared" si="71"/>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2"/>
        <v>5</v>
      </c>
      <c r="D446" s="403"/>
      <c r="E446" s="460"/>
      <c r="F446" s="460"/>
      <c r="G446" s="403"/>
      <c r="H446" s="424" t="str">
        <f t="shared" si="71"/>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2"/>
        <v>5</v>
      </c>
      <c r="D447" s="403"/>
      <c r="E447" s="460"/>
      <c r="F447" s="460"/>
      <c r="G447" s="403"/>
      <c r="H447" s="424" t="str">
        <f t="shared" si="71"/>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2"/>
        <v>5</v>
      </c>
      <c r="D448" s="403"/>
      <c r="E448" s="460"/>
      <c r="F448" s="460"/>
      <c r="G448" s="403"/>
      <c r="H448" s="424" t="str">
        <f t="shared" si="71"/>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2"/>
        <v>5</v>
      </c>
      <c r="D449" s="403"/>
      <c r="E449" s="460"/>
      <c r="F449" s="460"/>
      <c r="G449" s="403"/>
      <c r="H449" s="424" t="str">
        <f t="shared" si="71"/>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2"/>
        <v>5</v>
      </c>
      <c r="D450" s="403"/>
      <c r="E450" s="460"/>
      <c r="F450" s="460"/>
      <c r="G450" s="403"/>
      <c r="H450" s="424" t="str">
        <f t="shared" si="71"/>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2"/>
        <v>5</v>
      </c>
      <c r="D451" s="403"/>
      <c r="E451" s="460"/>
      <c r="F451" s="460"/>
      <c r="G451" s="403"/>
      <c r="H451" s="424" t="str">
        <f t="shared" si="71"/>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0"/>
        <v>4</v>
      </c>
      <c r="D452" s="403"/>
      <c r="E452" s="460"/>
      <c r="F452" s="460"/>
      <c r="G452" s="403"/>
      <c r="H452" s="424" t="str">
        <f>H$262</f>
        <v>Win</v>
      </c>
      <c r="I452" s="430" t="s">
        <v>856</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3">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4">INT($C$242)+4</f>
        <v>5</v>
      </c>
      <c r="D454" s="403"/>
      <c r="E454" s="460"/>
      <c r="F454" s="460"/>
      <c r="G454" s="403"/>
      <c r="H454" s="424" t="str">
        <f t="shared" si="73"/>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4"/>
        <v>5</v>
      </c>
      <c r="D455" s="403"/>
      <c r="E455" s="460"/>
      <c r="F455" s="460"/>
      <c r="G455" s="403"/>
      <c r="H455" s="424" t="str">
        <f t="shared" si="73"/>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4"/>
        <v>5</v>
      </c>
      <c r="D456" s="403"/>
      <c r="E456" s="460"/>
      <c r="F456" s="460"/>
      <c r="G456" s="403"/>
      <c r="H456" s="424" t="str">
        <f t="shared" si="73"/>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4"/>
        <v>5</v>
      </c>
      <c r="D457" s="403"/>
      <c r="E457" s="460"/>
      <c r="F457" s="460"/>
      <c r="G457" s="403"/>
      <c r="H457" s="424" t="str">
        <f t="shared" si="73"/>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4"/>
        <v>5</v>
      </c>
      <c r="D458" s="403"/>
      <c r="E458" s="460"/>
      <c r="F458" s="460"/>
      <c r="G458" s="403"/>
      <c r="H458" s="424" t="str">
        <f t="shared" si="73"/>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4"/>
        <v>5</v>
      </c>
      <c r="D459" s="403"/>
      <c r="E459" s="460"/>
      <c r="F459" s="460"/>
      <c r="G459" s="403"/>
      <c r="H459" s="424" t="str">
        <f t="shared" si="73"/>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4"/>
        <v>5</v>
      </c>
      <c r="D460" s="403"/>
      <c r="E460" s="460"/>
      <c r="F460" s="460"/>
      <c r="G460" s="403"/>
      <c r="H460" s="424" t="str">
        <f t="shared" si="73"/>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4"/>
        <v>5</v>
      </c>
      <c r="D461" s="403"/>
      <c r="E461" s="460"/>
      <c r="F461" s="460"/>
      <c r="G461" s="403"/>
      <c r="H461" s="424" t="str">
        <f t="shared" si="73"/>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0"/>
        <v>4</v>
      </c>
      <c r="D462" s="403"/>
      <c r="E462" s="460"/>
      <c r="F462" s="460"/>
      <c r="G462" s="403"/>
      <c r="H462" s="424" t="str">
        <f t="shared" ref="H462:H471" si="75">H$263</f>
        <v>Spr</v>
      </c>
      <c r="I462" s="430" t="s">
        <v>856</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5"/>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6">INT($C$242)+4</f>
        <v>5</v>
      </c>
      <c r="D464" s="403"/>
      <c r="E464" s="460"/>
      <c r="F464" s="460"/>
      <c r="G464" s="403"/>
      <c r="H464" s="424" t="str">
        <f t="shared" si="75"/>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6"/>
        <v>5</v>
      </c>
      <c r="D465" s="403"/>
      <c r="E465" s="460"/>
      <c r="F465" s="460"/>
      <c r="G465" s="403"/>
      <c r="H465" s="424" t="str">
        <f t="shared" si="75"/>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6"/>
        <v>5</v>
      </c>
      <c r="D466" s="403"/>
      <c r="E466" s="460"/>
      <c r="F466" s="460"/>
      <c r="G466" s="403"/>
      <c r="H466" s="424" t="str">
        <f t="shared" si="75"/>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6"/>
        <v>5</v>
      </c>
      <c r="D467" s="403"/>
      <c r="E467" s="460"/>
      <c r="F467" s="460"/>
      <c r="G467" s="403"/>
      <c r="H467" s="424" t="str">
        <f t="shared" si="75"/>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6"/>
        <v>5</v>
      </c>
      <c r="D468" s="403"/>
      <c r="E468" s="460"/>
      <c r="F468" s="460"/>
      <c r="G468" s="403"/>
      <c r="H468" s="424" t="str">
        <f t="shared" si="75"/>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6"/>
        <v>5</v>
      </c>
      <c r="D469" s="403"/>
      <c r="E469" s="460"/>
      <c r="F469" s="460"/>
      <c r="G469" s="403"/>
      <c r="H469" s="424" t="str">
        <f t="shared" si="75"/>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6"/>
        <v>5</v>
      </c>
      <c r="D470" s="403"/>
      <c r="E470" s="460"/>
      <c r="F470" s="460"/>
      <c r="G470" s="403"/>
      <c r="H470" s="424" t="str">
        <f t="shared" si="75"/>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6"/>
        <v>5</v>
      </c>
      <c r="D471" s="403"/>
      <c r="E471" s="460"/>
      <c r="F471" s="460"/>
      <c r="G471" s="403"/>
      <c r="H471" s="424" t="str">
        <f t="shared" si="75"/>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442</v>
      </c>
      <c r="AP472" s="388"/>
      <c r="AQ472" s="376"/>
      <c r="AR472" s="376"/>
      <c r="AS472" s="376"/>
    </row>
    <row r="473" spans="1:45" outlineLevel="2" x14ac:dyDescent="0.25">
      <c r="A473" s="376"/>
      <c r="B473" s="385"/>
      <c r="C473" s="378">
        <f>INT($C$242)+2</f>
        <v>3</v>
      </c>
      <c r="D473" s="403"/>
      <c r="E473" s="460"/>
      <c r="F473" s="460"/>
      <c r="G473" s="403"/>
      <c r="H473" s="473" t="s">
        <v>620</v>
      </c>
      <c r="I473" s="431" t="s">
        <v>624</v>
      </c>
      <c r="J473" s="431"/>
      <c r="K473" s="523">
        <f>COUNTA($H474:$H$486)</f>
        <v>3</v>
      </c>
      <c r="L473" s="521">
        <f>COUNTA($I$474:$I$486)/K473</f>
        <v>4</v>
      </c>
      <c r="M473" s="495"/>
      <c r="N473" s="408"/>
      <c r="O473" s="431" t="s">
        <v>625</v>
      </c>
      <c r="P473" s="431"/>
      <c r="Q473" s="431"/>
      <c r="R473" s="431" t="s">
        <v>626</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77">INT($C$242)+3</f>
        <v>4</v>
      </c>
      <c r="D474" s="403"/>
      <c r="E474" s="460"/>
      <c r="F474" s="460"/>
      <c r="G474" s="403"/>
      <c r="H474" s="424" t="str">
        <f>H$261</f>
        <v>Aut</v>
      </c>
      <c r="I474" s="430" t="s">
        <v>627</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77"/>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77"/>
        <v>4</v>
      </c>
      <c r="D476" s="403"/>
      <c r="E476" s="460"/>
      <c r="F476" s="460"/>
      <c r="G476" s="403"/>
      <c r="H476" s="424"/>
      <c r="I476" s="430" t="str">
        <f>H365</f>
        <v>a1</v>
      </c>
      <c r="J476" s="430"/>
      <c r="K476" s="408"/>
      <c r="L476" s="408"/>
      <c r="M476" s="408"/>
      <c r="N476" s="425">
        <v>19</v>
      </c>
      <c r="O476" s="776">
        <f>IF(N476=0,0,N476+72)</f>
        <v>91</v>
      </c>
      <c r="P476" s="777">
        <f t="shared" ref="P476:P477" si="78">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77"/>
        <v>4</v>
      </c>
      <c r="D477" s="403"/>
      <c r="E477" s="460"/>
      <c r="F477" s="460"/>
      <c r="G477" s="403"/>
      <c r="H477" s="424"/>
      <c r="I477" s="430" t="str">
        <f>H366</f>
        <v>a2</v>
      </c>
      <c r="J477" s="430"/>
      <c r="K477" s="408"/>
      <c r="L477" s="408"/>
      <c r="M477" s="408"/>
      <c r="N477" s="425">
        <v>19</v>
      </c>
      <c r="O477" s="776">
        <f>IF(N477=0,0,N477+72)</f>
        <v>91</v>
      </c>
      <c r="P477" s="777">
        <f t="shared" si="78"/>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77"/>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77"/>
        <v>4</v>
      </c>
      <c r="D479" s="403"/>
      <c r="E479" s="460"/>
      <c r="F479" s="460"/>
      <c r="G479" s="403"/>
      <c r="H479" s="424"/>
      <c r="I479" s="430" t="str">
        <f t="shared" ref="I479:I481" si="79">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77"/>
        <v>4</v>
      </c>
      <c r="D480" s="403"/>
      <c r="E480" s="460"/>
      <c r="F480" s="460"/>
      <c r="G480" s="403"/>
      <c r="H480" s="424"/>
      <c r="I480" s="430" t="str">
        <f t="shared" si="79"/>
        <v>a1</v>
      </c>
      <c r="J480" s="430"/>
      <c r="K480" s="408"/>
      <c r="L480" s="408"/>
      <c r="M480" s="408"/>
      <c r="N480" s="778">
        <f>IF(N476=0,0,N476+24)</f>
        <v>43</v>
      </c>
      <c r="O480" s="776">
        <f>IF(N480=0,0,N480+72)</f>
        <v>115</v>
      </c>
      <c r="P480" s="777">
        <f t="shared" ref="P480:P481" si="80">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77"/>
        <v>4</v>
      </c>
      <c r="D481" s="403"/>
      <c r="E481" s="460"/>
      <c r="F481" s="460"/>
      <c r="G481" s="403"/>
      <c r="H481" s="424"/>
      <c r="I481" s="430" t="str">
        <f t="shared" si="79"/>
        <v>a2</v>
      </c>
      <c r="J481" s="430"/>
      <c r="K481" s="408"/>
      <c r="L481" s="408"/>
      <c r="M481" s="408"/>
      <c r="N481" s="778">
        <f>IF(N477=0,0,N477+24)</f>
        <v>43</v>
      </c>
      <c r="O481" s="776">
        <f>IF(N481=0,0,N481+72)</f>
        <v>115</v>
      </c>
      <c r="P481" s="777">
        <f t="shared" si="80"/>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77"/>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77"/>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77"/>
        <v>4</v>
      </c>
      <c r="D484" s="403"/>
      <c r="E484" s="460"/>
      <c r="F484" s="460"/>
      <c r="G484" s="403"/>
      <c r="H484" s="424"/>
      <c r="I484" s="430" t="str">
        <f>I476</f>
        <v>a1</v>
      </c>
      <c r="J484" s="430"/>
      <c r="K484" s="408"/>
      <c r="L484" s="408"/>
      <c r="M484" s="408"/>
      <c r="N484" s="778">
        <f>IF(N480=0,0,N480+24)</f>
        <v>67</v>
      </c>
      <c r="O484" s="776">
        <f>IF(N484=0,0,N484+72)</f>
        <v>139</v>
      </c>
      <c r="P484" s="777">
        <f t="shared" ref="P484:P485" si="81">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77"/>
        <v>4</v>
      </c>
      <c r="D485" s="403"/>
      <c r="E485" s="460"/>
      <c r="F485" s="460"/>
      <c r="G485" s="403"/>
      <c r="H485" s="424"/>
      <c r="I485" s="430" t="str">
        <f>I477</f>
        <v>a2</v>
      </c>
      <c r="J485" s="430"/>
      <c r="K485" s="408"/>
      <c r="L485" s="408"/>
      <c r="M485" s="408"/>
      <c r="N485" s="778">
        <f>IF(N481=0,0,N481+24)</f>
        <v>67</v>
      </c>
      <c r="O485" s="776">
        <f>IF(N485=0,0,N485+72)</f>
        <v>139</v>
      </c>
      <c r="P485" s="777">
        <f t="shared" si="81"/>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442</v>
      </c>
      <c r="AP486" s="388"/>
      <c r="AQ486" s="376"/>
      <c r="AR486" s="376"/>
      <c r="AS486" s="376"/>
    </row>
    <row r="487" spans="1:45" outlineLevel="2" x14ac:dyDescent="0.25">
      <c r="A487" s="376"/>
      <c r="B487" s="385"/>
      <c r="C487" s="378">
        <f>INT($C$242)+2</f>
        <v>3</v>
      </c>
      <c r="D487" s="403"/>
      <c r="E487" s="460"/>
      <c r="F487" s="460"/>
      <c r="G487" s="403"/>
      <c r="H487" s="473" t="s">
        <v>620</v>
      </c>
      <c r="I487" s="431" t="s">
        <v>628</v>
      </c>
      <c r="J487" s="431"/>
      <c r="K487" s="523"/>
      <c r="L487" s="521">
        <f>COUNTA($I488:$I$500)/COUNTA($H488:$H$500)</f>
        <v>4</v>
      </c>
      <c r="M487" s="408"/>
      <c r="N487" s="431" t="s">
        <v>629</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2">INT($C$242)+3</f>
        <v>4</v>
      </c>
      <c r="D488" s="403"/>
      <c r="E488" s="460"/>
      <c r="F488" s="460"/>
      <c r="G488" s="403"/>
      <c r="H488" s="424" t="str">
        <f>H$261</f>
        <v>Aut</v>
      </c>
      <c r="I488" s="430" t="s">
        <v>627</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2"/>
        <v>4</v>
      </c>
      <c r="D489" s="403"/>
      <c r="E489" s="460"/>
      <c r="F489" s="460"/>
      <c r="G489" s="403"/>
      <c r="H489" s="424"/>
      <c r="I489" s="430" t="s">
        <v>630</v>
      </c>
      <c r="J489" s="430"/>
      <c r="K489" s="408"/>
      <c r="L489" s="408"/>
      <c r="M489" s="408"/>
      <c r="N489" s="425">
        <v>15</v>
      </c>
      <c r="O489" s="776">
        <f>IF(N489=0,0,N489+72)</f>
        <v>87</v>
      </c>
      <c r="P489" s="777">
        <f t="shared" ref="P489:P491" si="83">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2"/>
        <v>4</v>
      </c>
      <c r="D490" s="403"/>
      <c r="E490" s="460"/>
      <c r="F490" s="460"/>
      <c r="G490" s="403"/>
      <c r="H490" s="424"/>
      <c r="I490" s="430" t="s">
        <v>631</v>
      </c>
      <c r="J490" s="430"/>
      <c r="K490" s="408"/>
      <c r="L490" s="408"/>
      <c r="M490" s="408"/>
      <c r="N490" s="425">
        <v>16</v>
      </c>
      <c r="O490" s="776">
        <f>IF(N490=0,0,N490+72)</f>
        <v>88</v>
      </c>
      <c r="P490" s="777">
        <f t="shared" si="83"/>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2"/>
        <v>4</v>
      </c>
      <c r="D491" s="403"/>
      <c r="E491" s="460"/>
      <c r="F491" s="460"/>
      <c r="G491" s="403"/>
      <c r="H491" s="424"/>
      <c r="I491" s="430" t="s">
        <v>632</v>
      </c>
      <c r="J491" s="430"/>
      <c r="K491" s="408"/>
      <c r="L491" s="408"/>
      <c r="M491" s="408"/>
      <c r="N491" s="425">
        <v>17</v>
      </c>
      <c r="O491" s="776">
        <f>IF(N491=0,0,N491+72)</f>
        <v>89</v>
      </c>
      <c r="P491" s="777">
        <f t="shared" si="83"/>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2"/>
        <v>4</v>
      </c>
      <c r="D492" s="403"/>
      <c r="E492" s="460"/>
      <c r="F492" s="460"/>
      <c r="G492" s="403"/>
      <c r="H492" s="424" t="str">
        <f>H$262</f>
        <v>Win</v>
      </c>
      <c r="I492" s="430" t="s">
        <v>627</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2"/>
        <v>4</v>
      </c>
      <c r="D493" s="403"/>
      <c r="E493" s="460"/>
      <c r="F493" s="460"/>
      <c r="G493" s="403"/>
      <c r="H493" s="424"/>
      <c r="I493" s="430" t="s">
        <v>630</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2"/>
        <v>4</v>
      </c>
      <c r="D494" s="403"/>
      <c r="E494" s="460"/>
      <c r="F494" s="460"/>
      <c r="G494" s="403"/>
      <c r="H494" s="424"/>
      <c r="I494" s="430" t="s">
        <v>631</v>
      </c>
      <c r="J494" s="430"/>
      <c r="K494" s="408"/>
      <c r="L494" s="408"/>
      <c r="M494" s="408"/>
      <c r="N494" s="778">
        <f>IF(N490=0,0,N490+24)</f>
        <v>40</v>
      </c>
      <c r="O494" s="776">
        <f>IF(N494=0,0,N494+72)</f>
        <v>112</v>
      </c>
      <c r="P494" s="777">
        <f t="shared" ref="P494:P495" si="84">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2"/>
        <v>4</v>
      </c>
      <c r="D495" s="403"/>
      <c r="E495" s="460"/>
      <c r="F495" s="460"/>
      <c r="G495" s="403"/>
      <c r="H495" s="424"/>
      <c r="I495" s="430" t="s">
        <v>632</v>
      </c>
      <c r="J495" s="430"/>
      <c r="K495" s="408"/>
      <c r="L495" s="408"/>
      <c r="M495" s="408"/>
      <c r="N495" s="778">
        <f>IF(N491=0,0,N491+24)</f>
        <v>41</v>
      </c>
      <c r="O495" s="776">
        <f>IF(N495=0,0,N495+72)</f>
        <v>113</v>
      </c>
      <c r="P495" s="777">
        <f t="shared" si="84"/>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2"/>
        <v>4</v>
      </c>
      <c r="D496" s="403"/>
      <c r="E496" s="460"/>
      <c r="F496" s="460"/>
      <c r="G496" s="403"/>
      <c r="H496" s="424" t="str">
        <f>H$263</f>
        <v>Spr</v>
      </c>
      <c r="I496" s="430" t="s">
        <v>627</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2"/>
        <v>4</v>
      </c>
      <c r="D497" s="403"/>
      <c r="E497" s="460"/>
      <c r="F497" s="460"/>
      <c r="G497" s="403"/>
      <c r="H497" s="424"/>
      <c r="I497" s="430" t="s">
        <v>630</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2"/>
        <v>4</v>
      </c>
      <c r="D498" s="403"/>
      <c r="E498" s="460"/>
      <c r="F498" s="460"/>
      <c r="G498" s="403"/>
      <c r="H498" s="424"/>
      <c r="I498" s="430" t="s">
        <v>631</v>
      </c>
      <c r="J498" s="430"/>
      <c r="K498" s="408"/>
      <c r="L498" s="408"/>
      <c r="M498" s="408"/>
      <c r="N498" s="778">
        <f>IF(N494=0,0,N494+24)</f>
        <v>64</v>
      </c>
      <c r="O498" s="776">
        <f>IF(N498=0,0,N498+72)</f>
        <v>136</v>
      </c>
      <c r="P498" s="777">
        <f t="shared" ref="P498:P499" si="85">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2"/>
        <v>4</v>
      </c>
      <c r="D499" s="403"/>
      <c r="E499" s="460"/>
      <c r="F499" s="460"/>
      <c r="G499" s="403"/>
      <c r="H499" s="424"/>
      <c r="I499" s="430" t="s">
        <v>632</v>
      </c>
      <c r="J499" s="430"/>
      <c r="K499" s="408"/>
      <c r="L499" s="408"/>
      <c r="M499" s="408"/>
      <c r="N499" s="778">
        <f>IF(N495=0,0,N495+24)</f>
        <v>65</v>
      </c>
      <c r="O499" s="776">
        <f>IF(N499=0,0,N499+72)</f>
        <v>137</v>
      </c>
      <c r="P499" s="777">
        <f t="shared" si="85"/>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442</v>
      </c>
      <c r="AP500" s="388"/>
      <c r="AQ500" s="376"/>
      <c r="AR500" s="376"/>
      <c r="AS500" s="376"/>
    </row>
    <row r="501" spans="1:45" outlineLevel="2" x14ac:dyDescent="0.25">
      <c r="A501" s="376"/>
      <c r="B501" s="385"/>
      <c r="C501" s="378">
        <f>INT($C$242)+2</f>
        <v>3</v>
      </c>
      <c r="D501" s="403"/>
      <c r="E501" s="460"/>
      <c r="F501" s="460"/>
      <c r="G501" s="403"/>
      <c r="H501" s="473" t="s">
        <v>620</v>
      </c>
      <c r="I501" s="473" t="s">
        <v>933</v>
      </c>
      <c r="J501" s="431" t="s">
        <v>948</v>
      </c>
      <c r="K501" s="431"/>
      <c r="L501" s="521">
        <f>COUNTA($J502:$J$622)/COUNTA($I502:$I$622)</f>
        <v>8</v>
      </c>
      <c r="M501" s="408"/>
      <c r="N501" s="431" t="s">
        <v>629</v>
      </c>
      <c r="O501" s="431"/>
      <c r="P501" s="431"/>
      <c r="Q501" s="431"/>
      <c r="R501" s="781" t="s">
        <v>946</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6">INT($C$242)+3</f>
        <v>4</v>
      </c>
      <c r="D502" s="403"/>
      <c r="E502" s="460"/>
      <c r="F502" s="460"/>
      <c r="G502" s="403"/>
      <c r="H502" s="424" t="str">
        <f>H$261</f>
        <v>Aut</v>
      </c>
      <c r="I502" s="424">
        <v>0</v>
      </c>
      <c r="J502" s="430" t="s">
        <v>934</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6"/>
        <v>4</v>
      </c>
      <c r="D503" s="403"/>
      <c r="E503" s="460"/>
      <c r="F503" s="460"/>
      <c r="G503" s="403"/>
      <c r="H503" s="408"/>
      <c r="I503" s="424"/>
      <c r="J503" s="430" t="s">
        <v>935</v>
      </c>
      <c r="K503" s="430"/>
      <c r="L503" s="408"/>
      <c r="M503" s="408"/>
      <c r="N503" s="425">
        <v>1</v>
      </c>
      <c r="O503" s="776">
        <f t="shared" ref="O503" si="87">IF(N503=0,0,N503+72)</f>
        <v>73</v>
      </c>
      <c r="P503" s="777">
        <f t="shared" ref="P503" si="88">O503</f>
        <v>73</v>
      </c>
      <c r="Q503" s="776">
        <f t="shared" ref="Q503" si="89">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6"/>
        <v>4</v>
      </c>
      <c r="D504" s="403"/>
      <c r="E504" s="460"/>
      <c r="F504" s="460"/>
      <c r="G504" s="403"/>
      <c r="H504" s="408"/>
      <c r="I504" s="424"/>
      <c r="J504" s="430" t="s">
        <v>154</v>
      </c>
      <c r="K504" s="430"/>
      <c r="L504" s="408"/>
      <c r="M504" s="408"/>
      <c r="N504" s="425">
        <v>0</v>
      </c>
      <c r="O504" s="776">
        <f t="shared" ref="O504:O509" si="90">IF(N504=0,0,N504+72)</f>
        <v>0</v>
      </c>
      <c r="P504" s="777">
        <f t="shared" ref="P504:P509" si="91">O504</f>
        <v>0</v>
      </c>
      <c r="Q504" s="776">
        <f t="shared" ref="Q504:Q509" si="92">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6"/>
        <v>4</v>
      </c>
      <c r="D505" s="403"/>
      <c r="E505" s="460"/>
      <c r="F505" s="460"/>
      <c r="G505" s="403"/>
      <c r="H505" s="408"/>
      <c r="I505" s="424"/>
      <c r="J505" s="430" t="s">
        <v>633</v>
      </c>
      <c r="K505" s="430"/>
      <c r="L505" s="408"/>
      <c r="M505" s="408"/>
      <c r="N505" s="425">
        <v>0</v>
      </c>
      <c r="O505" s="776">
        <f t="shared" si="90"/>
        <v>0</v>
      </c>
      <c r="P505" s="777">
        <f t="shared" si="91"/>
        <v>0</v>
      </c>
      <c r="Q505" s="776">
        <f t="shared" si="92"/>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6"/>
        <v>4</v>
      </c>
      <c r="D506" s="403"/>
      <c r="E506" s="460"/>
      <c r="F506" s="460"/>
      <c r="G506" s="403"/>
      <c r="H506" s="408"/>
      <c r="I506" s="424"/>
      <c r="J506" s="430" t="s">
        <v>634</v>
      </c>
      <c r="K506" s="430"/>
      <c r="L506" s="408"/>
      <c r="M506" s="408"/>
      <c r="N506" s="425">
        <v>0</v>
      </c>
      <c r="O506" s="776">
        <f t="shared" si="90"/>
        <v>0</v>
      </c>
      <c r="P506" s="777">
        <f t="shared" si="91"/>
        <v>0</v>
      </c>
      <c r="Q506" s="776">
        <f t="shared" si="92"/>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6"/>
        <v>4</v>
      </c>
      <c r="D507" s="403"/>
      <c r="E507" s="460"/>
      <c r="F507" s="460"/>
      <c r="G507" s="403"/>
      <c r="H507" s="408"/>
      <c r="I507" s="424"/>
      <c r="J507" s="430" t="s">
        <v>635</v>
      </c>
      <c r="K507" s="430"/>
      <c r="L507" s="408"/>
      <c r="M507" s="408"/>
      <c r="N507" s="425">
        <v>0</v>
      </c>
      <c r="O507" s="776">
        <f t="shared" si="90"/>
        <v>0</v>
      </c>
      <c r="P507" s="777">
        <f t="shared" si="91"/>
        <v>0</v>
      </c>
      <c r="Q507" s="776">
        <f t="shared" si="92"/>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6"/>
        <v>4</v>
      </c>
      <c r="D508" s="403"/>
      <c r="E508" s="460"/>
      <c r="F508" s="460"/>
      <c r="G508" s="403"/>
      <c r="H508" s="408"/>
      <c r="I508" s="424"/>
      <c r="J508" s="430" t="s">
        <v>636</v>
      </c>
      <c r="K508" s="430"/>
      <c r="L508" s="408"/>
      <c r="M508" s="408"/>
      <c r="N508" s="425">
        <v>0</v>
      </c>
      <c r="O508" s="776">
        <f t="shared" si="90"/>
        <v>0</v>
      </c>
      <c r="P508" s="777">
        <f t="shared" si="91"/>
        <v>0</v>
      </c>
      <c r="Q508" s="776">
        <f t="shared" si="92"/>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6"/>
        <v>4</v>
      </c>
      <c r="D509" s="403"/>
      <c r="E509" s="460"/>
      <c r="F509" s="460"/>
      <c r="G509" s="403"/>
      <c r="H509" s="408"/>
      <c r="I509" s="424"/>
      <c r="J509" s="430" t="s">
        <v>609</v>
      </c>
      <c r="K509" s="430"/>
      <c r="L509" s="408"/>
      <c r="M509" s="408"/>
      <c r="N509" s="425">
        <v>0</v>
      </c>
      <c r="O509" s="776">
        <f t="shared" si="90"/>
        <v>0</v>
      </c>
      <c r="P509" s="777">
        <f t="shared" si="91"/>
        <v>0</v>
      </c>
      <c r="Q509" s="776">
        <f t="shared" si="92"/>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6"/>
        <v>4</v>
      </c>
      <c r="D510" s="403"/>
      <c r="E510" s="460"/>
      <c r="F510" s="460"/>
      <c r="G510" s="403"/>
      <c r="H510" s="424"/>
      <c r="I510" s="424">
        <v>1</v>
      </c>
      <c r="J510" s="430" t="s">
        <v>934</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6"/>
        <v>4</v>
      </c>
      <c r="D511" s="403"/>
      <c r="E511" s="460"/>
      <c r="F511" s="460"/>
      <c r="G511" s="403"/>
      <c r="H511" s="408"/>
      <c r="I511" s="424"/>
      <c r="J511" s="430" t="s">
        <v>935</v>
      </c>
      <c r="K511" s="430"/>
      <c r="L511" s="408"/>
      <c r="M511" s="408"/>
      <c r="N511" s="425">
        <v>1</v>
      </c>
      <c r="O511" s="776">
        <f t="shared" ref="O511" si="93">IF(N511=0,0,N511+72)</f>
        <v>73</v>
      </c>
      <c r="P511" s="777">
        <f t="shared" ref="P511" si="94">O511</f>
        <v>73</v>
      </c>
      <c r="Q511" s="776">
        <f t="shared" ref="Q511" si="95">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6"/>
        <v>4</v>
      </c>
      <c r="D512" s="403"/>
      <c r="E512" s="460"/>
      <c r="F512" s="460"/>
      <c r="G512" s="403"/>
      <c r="H512" s="408"/>
      <c r="I512" s="424"/>
      <c r="J512" s="430" t="s">
        <v>154</v>
      </c>
      <c r="K512" s="430"/>
      <c r="L512" s="408"/>
      <c r="M512" s="408"/>
      <c r="N512" s="425">
        <v>2</v>
      </c>
      <c r="O512" s="776">
        <f t="shared" ref="O512:O517" si="96">IF(N512=0,0,N512+72)</f>
        <v>74</v>
      </c>
      <c r="P512" s="777">
        <f t="shared" ref="P512:P517" si="97">O512</f>
        <v>74</v>
      </c>
      <c r="Q512" s="776">
        <f t="shared" ref="Q512:Q517" si="98">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6"/>
        <v>4</v>
      </c>
      <c r="D513" s="403"/>
      <c r="E513" s="460"/>
      <c r="F513" s="460"/>
      <c r="G513" s="403"/>
      <c r="H513" s="408"/>
      <c r="I513" s="424"/>
      <c r="J513" s="430" t="s">
        <v>633</v>
      </c>
      <c r="K513" s="430"/>
      <c r="L513" s="408"/>
      <c r="M513" s="408"/>
      <c r="N513" s="425">
        <v>3</v>
      </c>
      <c r="O513" s="776">
        <f t="shared" si="96"/>
        <v>75</v>
      </c>
      <c r="P513" s="777">
        <f t="shared" si="97"/>
        <v>75</v>
      </c>
      <c r="Q513" s="776">
        <f t="shared" si="98"/>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6"/>
        <v>4</v>
      </c>
      <c r="D514" s="403"/>
      <c r="E514" s="460"/>
      <c r="F514" s="460"/>
      <c r="G514" s="403"/>
      <c r="H514" s="408"/>
      <c r="I514" s="424"/>
      <c r="J514" s="430" t="s">
        <v>634</v>
      </c>
      <c r="K514" s="430"/>
      <c r="L514" s="408"/>
      <c r="M514" s="408"/>
      <c r="N514" s="425">
        <v>3</v>
      </c>
      <c r="O514" s="776">
        <f t="shared" si="96"/>
        <v>75</v>
      </c>
      <c r="P514" s="777">
        <f t="shared" si="97"/>
        <v>75</v>
      </c>
      <c r="Q514" s="776">
        <f t="shared" si="98"/>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6"/>
        <v>4</v>
      </c>
      <c r="D515" s="403"/>
      <c r="E515" s="460"/>
      <c r="F515" s="460"/>
      <c r="G515" s="403"/>
      <c r="H515" s="408"/>
      <c r="I515" s="424"/>
      <c r="J515" s="430" t="s">
        <v>635</v>
      </c>
      <c r="K515" s="430"/>
      <c r="L515" s="408"/>
      <c r="M515" s="408"/>
      <c r="N515" s="425">
        <v>3</v>
      </c>
      <c r="O515" s="776">
        <f t="shared" si="96"/>
        <v>75</v>
      </c>
      <c r="P515" s="777">
        <f t="shared" si="97"/>
        <v>75</v>
      </c>
      <c r="Q515" s="776">
        <f t="shared" si="98"/>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6"/>
        <v>4</v>
      </c>
      <c r="D516" s="403"/>
      <c r="E516" s="460"/>
      <c r="F516" s="460"/>
      <c r="G516" s="403"/>
      <c r="H516" s="408"/>
      <c r="I516" s="424"/>
      <c r="J516" s="430" t="s">
        <v>636</v>
      </c>
      <c r="K516" s="430"/>
      <c r="L516" s="408"/>
      <c r="M516" s="408"/>
      <c r="N516" s="425">
        <v>3</v>
      </c>
      <c r="O516" s="776">
        <f t="shared" si="96"/>
        <v>75</v>
      </c>
      <c r="P516" s="777">
        <f t="shared" si="97"/>
        <v>75</v>
      </c>
      <c r="Q516" s="776">
        <f t="shared" si="98"/>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6"/>
        <v>4</v>
      </c>
      <c r="D517" s="403"/>
      <c r="E517" s="460"/>
      <c r="F517" s="460"/>
      <c r="G517" s="403"/>
      <c r="H517" s="408"/>
      <c r="I517" s="424"/>
      <c r="J517" s="430" t="s">
        <v>609</v>
      </c>
      <c r="K517" s="430"/>
      <c r="L517" s="408"/>
      <c r="M517" s="408"/>
      <c r="N517" s="425">
        <v>3</v>
      </c>
      <c r="O517" s="776">
        <f t="shared" si="96"/>
        <v>75</v>
      </c>
      <c r="P517" s="777">
        <f t="shared" si="97"/>
        <v>75</v>
      </c>
      <c r="Q517" s="776">
        <f t="shared" si="98"/>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6"/>
        <v>4</v>
      </c>
      <c r="D518" s="403"/>
      <c r="E518" s="460"/>
      <c r="F518" s="460"/>
      <c r="G518" s="403"/>
      <c r="H518" s="424"/>
      <c r="I518" s="424">
        <v>2</v>
      </c>
      <c r="J518" s="430" t="s">
        <v>934</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6"/>
        <v>4</v>
      </c>
      <c r="D519" s="403"/>
      <c r="E519" s="460"/>
      <c r="F519" s="460"/>
      <c r="G519" s="403"/>
      <c r="H519" s="408"/>
      <c r="I519" s="424"/>
      <c r="J519" s="430" t="s">
        <v>935</v>
      </c>
      <c r="K519" s="430"/>
      <c r="L519" s="408"/>
      <c r="M519" s="408"/>
      <c r="N519" s="425">
        <v>1</v>
      </c>
      <c r="O519" s="776">
        <f t="shared" ref="O519" si="99">IF(N519=0,0,N519+72)</f>
        <v>73</v>
      </c>
      <c r="P519" s="777">
        <f t="shared" ref="P519" si="100">O519</f>
        <v>73</v>
      </c>
      <c r="Q519" s="776">
        <f t="shared" ref="Q519" si="101">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6"/>
        <v>4</v>
      </c>
      <c r="D520" s="403"/>
      <c r="E520" s="460"/>
      <c r="F520" s="460"/>
      <c r="G520" s="403"/>
      <c r="H520" s="408"/>
      <c r="I520" s="424"/>
      <c r="J520" s="430" t="s">
        <v>154</v>
      </c>
      <c r="K520" s="430"/>
      <c r="L520" s="408"/>
      <c r="M520" s="408"/>
      <c r="N520" s="425">
        <v>4</v>
      </c>
      <c r="O520" s="776">
        <f t="shared" ref="O520:O525" si="102">IF(N520=0,0,N520+72)</f>
        <v>76</v>
      </c>
      <c r="P520" s="777">
        <f t="shared" ref="P520:P525" si="103">O520</f>
        <v>76</v>
      </c>
      <c r="Q520" s="776">
        <f t="shared" ref="Q520:Q525" si="104">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6"/>
        <v>4</v>
      </c>
      <c r="D521" s="403"/>
      <c r="E521" s="460"/>
      <c r="F521" s="460"/>
      <c r="G521" s="403"/>
      <c r="H521" s="408"/>
      <c r="I521" s="424"/>
      <c r="J521" s="430" t="s">
        <v>633</v>
      </c>
      <c r="K521" s="430"/>
      <c r="L521" s="408"/>
      <c r="M521" s="408"/>
      <c r="N521" s="425">
        <v>5</v>
      </c>
      <c r="O521" s="776">
        <f t="shared" si="102"/>
        <v>77</v>
      </c>
      <c r="P521" s="777">
        <f t="shared" si="103"/>
        <v>77</v>
      </c>
      <c r="Q521" s="776">
        <f t="shared" si="104"/>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6"/>
        <v>4</v>
      </c>
      <c r="D522" s="403"/>
      <c r="E522" s="460"/>
      <c r="F522" s="460"/>
      <c r="G522" s="403"/>
      <c r="H522" s="408"/>
      <c r="I522" s="424"/>
      <c r="J522" s="430" t="s">
        <v>634</v>
      </c>
      <c r="K522" s="430"/>
      <c r="L522" s="408"/>
      <c r="M522" s="408"/>
      <c r="N522" s="425">
        <v>5</v>
      </c>
      <c r="O522" s="776">
        <f t="shared" si="102"/>
        <v>77</v>
      </c>
      <c r="P522" s="777">
        <f t="shared" si="103"/>
        <v>77</v>
      </c>
      <c r="Q522" s="776">
        <f t="shared" si="104"/>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6"/>
        <v>4</v>
      </c>
      <c r="D523" s="403"/>
      <c r="E523" s="460"/>
      <c r="F523" s="460"/>
      <c r="G523" s="403"/>
      <c r="H523" s="408"/>
      <c r="I523" s="424"/>
      <c r="J523" s="430" t="s">
        <v>635</v>
      </c>
      <c r="K523" s="430"/>
      <c r="L523" s="408"/>
      <c r="M523" s="408"/>
      <c r="N523" s="425">
        <v>6</v>
      </c>
      <c r="O523" s="776">
        <f t="shared" si="102"/>
        <v>78</v>
      </c>
      <c r="P523" s="777">
        <f t="shared" si="103"/>
        <v>78</v>
      </c>
      <c r="Q523" s="776">
        <f t="shared" si="104"/>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6"/>
        <v>4</v>
      </c>
      <c r="D524" s="403"/>
      <c r="E524" s="460"/>
      <c r="F524" s="460"/>
      <c r="G524" s="403"/>
      <c r="H524" s="408"/>
      <c r="I524" s="424"/>
      <c r="J524" s="430" t="s">
        <v>636</v>
      </c>
      <c r="K524" s="430"/>
      <c r="L524" s="408"/>
      <c r="M524" s="408"/>
      <c r="N524" s="425">
        <v>6</v>
      </c>
      <c r="O524" s="776">
        <f t="shared" si="102"/>
        <v>78</v>
      </c>
      <c r="P524" s="777">
        <f t="shared" si="103"/>
        <v>78</v>
      </c>
      <c r="Q524" s="776">
        <f t="shared" si="104"/>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6"/>
        <v>4</v>
      </c>
      <c r="D525" s="403"/>
      <c r="E525" s="460"/>
      <c r="F525" s="460"/>
      <c r="G525" s="403"/>
      <c r="H525" s="408"/>
      <c r="I525" s="424"/>
      <c r="J525" s="430" t="s">
        <v>609</v>
      </c>
      <c r="K525" s="430"/>
      <c r="L525" s="408"/>
      <c r="M525" s="408"/>
      <c r="N525" s="425">
        <v>6</v>
      </c>
      <c r="O525" s="776">
        <f t="shared" si="102"/>
        <v>78</v>
      </c>
      <c r="P525" s="777">
        <f t="shared" si="103"/>
        <v>78</v>
      </c>
      <c r="Q525" s="776">
        <f t="shared" si="104"/>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6"/>
        <v>4</v>
      </c>
      <c r="D526" s="403"/>
      <c r="E526" s="460"/>
      <c r="F526" s="460"/>
      <c r="G526" s="403"/>
      <c r="H526" s="424"/>
      <c r="I526" s="424">
        <v>3</v>
      </c>
      <c r="J526" s="430" t="s">
        <v>934</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6"/>
        <v>4</v>
      </c>
      <c r="D527" s="403"/>
      <c r="E527" s="460"/>
      <c r="F527" s="460"/>
      <c r="G527" s="403"/>
      <c r="H527" s="408"/>
      <c r="I527" s="424"/>
      <c r="J527" s="430" t="s">
        <v>935</v>
      </c>
      <c r="K527" s="430"/>
      <c r="L527" s="408"/>
      <c r="M527" s="408"/>
      <c r="N527" s="425">
        <v>1</v>
      </c>
      <c r="O527" s="776">
        <f t="shared" ref="O527" si="105">IF(N527=0,0,N527+72)</f>
        <v>73</v>
      </c>
      <c r="P527" s="777">
        <f t="shared" ref="P527" si="106">O527</f>
        <v>73</v>
      </c>
      <c r="Q527" s="776">
        <f t="shared" ref="Q527" si="107">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6"/>
        <v>4</v>
      </c>
      <c r="D528" s="403"/>
      <c r="E528" s="460"/>
      <c r="F528" s="460"/>
      <c r="G528" s="403"/>
      <c r="H528" s="408"/>
      <c r="I528" s="424"/>
      <c r="J528" s="430" t="s">
        <v>154</v>
      </c>
      <c r="K528" s="430"/>
      <c r="L528" s="408"/>
      <c r="M528" s="408"/>
      <c r="N528" s="425">
        <v>7</v>
      </c>
      <c r="O528" s="776">
        <f t="shared" ref="O528:O533" si="108">IF(N528=0,0,N528+72)</f>
        <v>79</v>
      </c>
      <c r="P528" s="777">
        <f t="shared" ref="P528:P533" si="109">O528</f>
        <v>79</v>
      </c>
      <c r="Q528" s="776">
        <f t="shared" ref="Q528:Q533" si="110">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6"/>
        <v>4</v>
      </c>
      <c r="D529" s="403"/>
      <c r="E529" s="460"/>
      <c r="F529" s="460"/>
      <c r="G529" s="403"/>
      <c r="H529" s="408"/>
      <c r="I529" s="424"/>
      <c r="J529" s="430" t="s">
        <v>633</v>
      </c>
      <c r="K529" s="430"/>
      <c r="L529" s="408"/>
      <c r="M529" s="408"/>
      <c r="N529" s="425">
        <v>8</v>
      </c>
      <c r="O529" s="776">
        <f t="shared" si="108"/>
        <v>80</v>
      </c>
      <c r="P529" s="777">
        <f t="shared" si="109"/>
        <v>80</v>
      </c>
      <c r="Q529" s="776">
        <f t="shared" si="110"/>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6"/>
        <v>4</v>
      </c>
      <c r="D530" s="403"/>
      <c r="E530" s="460"/>
      <c r="F530" s="460"/>
      <c r="G530" s="403"/>
      <c r="H530" s="408"/>
      <c r="I530" s="424"/>
      <c r="J530" s="430" t="s">
        <v>634</v>
      </c>
      <c r="K530" s="430"/>
      <c r="L530" s="408"/>
      <c r="M530" s="408"/>
      <c r="N530" s="425">
        <v>8</v>
      </c>
      <c r="O530" s="776">
        <f t="shared" si="108"/>
        <v>80</v>
      </c>
      <c r="P530" s="777">
        <f t="shared" si="109"/>
        <v>80</v>
      </c>
      <c r="Q530" s="776">
        <f t="shared" si="110"/>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6"/>
        <v>4</v>
      </c>
      <c r="D531" s="403"/>
      <c r="E531" s="460"/>
      <c r="F531" s="460"/>
      <c r="G531" s="403"/>
      <c r="H531" s="408"/>
      <c r="I531" s="424"/>
      <c r="J531" s="430" t="s">
        <v>635</v>
      </c>
      <c r="K531" s="430"/>
      <c r="L531" s="408"/>
      <c r="M531" s="408"/>
      <c r="N531" s="425">
        <v>9</v>
      </c>
      <c r="O531" s="776">
        <f t="shared" si="108"/>
        <v>81</v>
      </c>
      <c r="P531" s="777">
        <f t="shared" si="109"/>
        <v>81</v>
      </c>
      <c r="Q531" s="776">
        <f t="shared" si="110"/>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6"/>
        <v>4</v>
      </c>
      <c r="D532" s="403"/>
      <c r="E532" s="460"/>
      <c r="F532" s="460"/>
      <c r="G532" s="403"/>
      <c r="H532" s="408"/>
      <c r="I532" s="424"/>
      <c r="J532" s="430" t="s">
        <v>636</v>
      </c>
      <c r="K532" s="430"/>
      <c r="L532" s="408"/>
      <c r="M532" s="408"/>
      <c r="N532" s="425">
        <v>9</v>
      </c>
      <c r="O532" s="776">
        <f t="shared" si="108"/>
        <v>81</v>
      </c>
      <c r="P532" s="777">
        <f t="shared" si="109"/>
        <v>81</v>
      </c>
      <c r="Q532" s="776">
        <f t="shared" si="110"/>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6"/>
        <v>4</v>
      </c>
      <c r="D533" s="403"/>
      <c r="E533" s="460"/>
      <c r="F533" s="460"/>
      <c r="G533" s="403"/>
      <c r="H533" s="408"/>
      <c r="I533" s="424"/>
      <c r="J533" s="430" t="s">
        <v>609</v>
      </c>
      <c r="K533" s="430"/>
      <c r="L533" s="408"/>
      <c r="M533" s="408"/>
      <c r="N533" s="425">
        <v>10</v>
      </c>
      <c r="O533" s="776">
        <f t="shared" si="108"/>
        <v>82</v>
      </c>
      <c r="P533" s="777">
        <f t="shared" si="109"/>
        <v>82</v>
      </c>
      <c r="Q533" s="776">
        <f t="shared" si="110"/>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6"/>
        <v>4</v>
      </c>
      <c r="D534" s="403"/>
      <c r="E534" s="460"/>
      <c r="F534" s="460"/>
      <c r="G534" s="403"/>
      <c r="H534" s="424"/>
      <c r="I534" s="424">
        <v>4</v>
      </c>
      <c r="J534" s="430" t="s">
        <v>934</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6"/>
        <v>4</v>
      </c>
      <c r="D535" s="403"/>
      <c r="E535" s="460"/>
      <c r="F535" s="460"/>
      <c r="G535" s="403"/>
      <c r="H535" s="408"/>
      <c r="I535" s="424"/>
      <c r="J535" s="430" t="s">
        <v>935</v>
      </c>
      <c r="K535" s="430"/>
      <c r="L535" s="408"/>
      <c r="M535" s="408"/>
      <c r="N535" s="425">
        <v>1</v>
      </c>
      <c r="O535" s="776">
        <f t="shared" ref="O535" si="111">IF(N535=0,0,N535+72)</f>
        <v>73</v>
      </c>
      <c r="P535" s="777">
        <f t="shared" ref="P535" si="112">O535</f>
        <v>73</v>
      </c>
      <c r="Q535" s="776">
        <f t="shared" ref="Q535" si="113">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6"/>
        <v>4</v>
      </c>
      <c r="D536" s="403"/>
      <c r="E536" s="460"/>
      <c r="F536" s="460"/>
      <c r="G536" s="403"/>
      <c r="H536" s="408"/>
      <c r="I536" s="424"/>
      <c r="J536" s="430" t="s">
        <v>154</v>
      </c>
      <c r="K536" s="430"/>
      <c r="L536" s="408"/>
      <c r="M536" s="408"/>
      <c r="N536" s="425">
        <v>11</v>
      </c>
      <c r="O536" s="776">
        <f t="shared" ref="O536:O541" si="114">IF(N536=0,0,N536+72)</f>
        <v>83</v>
      </c>
      <c r="P536" s="777">
        <f t="shared" ref="P536:P541" si="115">O536</f>
        <v>83</v>
      </c>
      <c r="Q536" s="776">
        <f t="shared" ref="Q536:Q541" si="116">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6"/>
        <v>4</v>
      </c>
      <c r="D537" s="403"/>
      <c r="E537" s="460"/>
      <c r="F537" s="460"/>
      <c r="G537" s="403"/>
      <c r="H537" s="408"/>
      <c r="I537" s="424"/>
      <c r="J537" s="430" t="s">
        <v>633</v>
      </c>
      <c r="K537" s="430"/>
      <c r="L537" s="408"/>
      <c r="M537" s="408"/>
      <c r="N537" s="425">
        <v>12</v>
      </c>
      <c r="O537" s="776">
        <f t="shared" si="114"/>
        <v>84</v>
      </c>
      <c r="P537" s="777">
        <f t="shared" si="115"/>
        <v>84</v>
      </c>
      <c r="Q537" s="776">
        <f t="shared" si="116"/>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6"/>
        <v>4</v>
      </c>
      <c r="D538" s="403"/>
      <c r="E538" s="460"/>
      <c r="F538" s="460"/>
      <c r="G538" s="403"/>
      <c r="H538" s="408"/>
      <c r="I538" s="424"/>
      <c r="J538" s="430" t="s">
        <v>634</v>
      </c>
      <c r="K538" s="430"/>
      <c r="L538" s="408"/>
      <c r="M538" s="408"/>
      <c r="N538" s="425">
        <v>12</v>
      </c>
      <c r="O538" s="776">
        <f t="shared" si="114"/>
        <v>84</v>
      </c>
      <c r="P538" s="777">
        <f t="shared" si="115"/>
        <v>84</v>
      </c>
      <c r="Q538" s="776">
        <f t="shared" si="116"/>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6"/>
        <v>4</v>
      </c>
      <c r="D539" s="403"/>
      <c r="E539" s="460"/>
      <c r="F539" s="460"/>
      <c r="G539" s="403"/>
      <c r="H539" s="408"/>
      <c r="I539" s="424"/>
      <c r="J539" s="430" t="s">
        <v>635</v>
      </c>
      <c r="K539" s="430"/>
      <c r="L539" s="408"/>
      <c r="M539" s="408"/>
      <c r="N539" s="425">
        <v>13</v>
      </c>
      <c r="O539" s="776">
        <f t="shared" si="114"/>
        <v>85</v>
      </c>
      <c r="P539" s="777">
        <f t="shared" si="115"/>
        <v>85</v>
      </c>
      <c r="Q539" s="776">
        <f t="shared" si="116"/>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6"/>
        <v>4</v>
      </c>
      <c r="D540" s="403"/>
      <c r="E540" s="460"/>
      <c r="F540" s="460"/>
      <c r="G540" s="403"/>
      <c r="H540" s="408"/>
      <c r="I540" s="424"/>
      <c r="J540" s="430" t="s">
        <v>636</v>
      </c>
      <c r="K540" s="430"/>
      <c r="L540" s="408"/>
      <c r="M540" s="408"/>
      <c r="N540" s="425">
        <v>13</v>
      </c>
      <c r="O540" s="776">
        <f t="shared" si="114"/>
        <v>85</v>
      </c>
      <c r="P540" s="777">
        <f t="shared" si="115"/>
        <v>85</v>
      </c>
      <c r="Q540" s="776">
        <f t="shared" si="116"/>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6"/>
        <v>4</v>
      </c>
      <c r="D541" s="403"/>
      <c r="E541" s="460"/>
      <c r="F541" s="460"/>
      <c r="G541" s="403"/>
      <c r="H541" s="408"/>
      <c r="I541" s="424"/>
      <c r="J541" s="430" t="s">
        <v>609</v>
      </c>
      <c r="K541" s="430"/>
      <c r="L541" s="408"/>
      <c r="M541" s="408"/>
      <c r="N541" s="425">
        <v>14</v>
      </c>
      <c r="O541" s="776">
        <f t="shared" si="114"/>
        <v>86</v>
      </c>
      <c r="P541" s="777">
        <f t="shared" si="115"/>
        <v>86</v>
      </c>
      <c r="Q541" s="776">
        <f t="shared" si="116"/>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627</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6"/>
        <v>4</v>
      </c>
      <c r="D543" s="403"/>
      <c r="E543" s="460"/>
      <c r="F543" s="460"/>
      <c r="G543" s="403"/>
      <c r="H543" s="408"/>
      <c r="I543" s="424"/>
      <c r="J543" s="430" t="s">
        <v>935</v>
      </c>
      <c r="K543" s="430"/>
      <c r="L543" s="408"/>
      <c r="M543" s="408"/>
      <c r="N543" s="779">
        <f t="shared" ref="N543:N549" si="117">IF(N503=0,0,N503+24)</f>
        <v>25</v>
      </c>
      <c r="O543" s="776">
        <f t="shared" ref="O543" si="118">IF(N543=0,0,N543+72)</f>
        <v>97</v>
      </c>
      <c r="P543" s="777">
        <f t="shared" ref="P543" si="119">O543</f>
        <v>97</v>
      </c>
      <c r="Q543" s="776">
        <f t="shared" ref="Q543" si="120">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1">INT($C$242)+4</f>
        <v>5</v>
      </c>
      <c r="D544" s="403"/>
      <c r="E544" s="460"/>
      <c r="F544" s="460"/>
      <c r="G544" s="403"/>
      <c r="H544" s="408"/>
      <c r="I544" s="424"/>
      <c r="J544" s="430" t="s">
        <v>154</v>
      </c>
      <c r="K544" s="430"/>
      <c r="L544" s="408"/>
      <c r="M544" s="408"/>
      <c r="N544" s="779">
        <f t="shared" si="117"/>
        <v>0</v>
      </c>
      <c r="O544" s="776">
        <f t="shared" ref="O544:O549" si="122">IF(N544=0,0,N544+72)</f>
        <v>0</v>
      </c>
      <c r="P544" s="777">
        <f t="shared" ref="P544:P549" si="123">O544</f>
        <v>0</v>
      </c>
      <c r="Q544" s="776">
        <f t="shared" ref="Q544:Q549" si="124">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1"/>
        <v>5</v>
      </c>
      <c r="D545" s="403"/>
      <c r="E545" s="460"/>
      <c r="F545" s="460"/>
      <c r="G545" s="403"/>
      <c r="H545" s="408"/>
      <c r="I545" s="424"/>
      <c r="J545" s="430" t="s">
        <v>633</v>
      </c>
      <c r="K545" s="430"/>
      <c r="L545" s="408"/>
      <c r="M545" s="408"/>
      <c r="N545" s="779">
        <f t="shared" si="117"/>
        <v>0</v>
      </c>
      <c r="O545" s="776">
        <f t="shared" si="122"/>
        <v>0</v>
      </c>
      <c r="P545" s="777">
        <f t="shared" si="123"/>
        <v>0</v>
      </c>
      <c r="Q545" s="776">
        <f t="shared" si="124"/>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1"/>
        <v>5</v>
      </c>
      <c r="D546" s="403"/>
      <c r="E546" s="460"/>
      <c r="F546" s="460"/>
      <c r="G546" s="403"/>
      <c r="H546" s="408"/>
      <c r="I546" s="424"/>
      <c r="J546" s="430" t="s">
        <v>634</v>
      </c>
      <c r="K546" s="430"/>
      <c r="L546" s="408"/>
      <c r="M546" s="408"/>
      <c r="N546" s="779">
        <f t="shared" si="117"/>
        <v>0</v>
      </c>
      <c r="O546" s="776">
        <f t="shared" si="122"/>
        <v>0</v>
      </c>
      <c r="P546" s="777">
        <f t="shared" si="123"/>
        <v>0</v>
      </c>
      <c r="Q546" s="776">
        <f t="shared" si="124"/>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1"/>
        <v>5</v>
      </c>
      <c r="D547" s="403"/>
      <c r="E547" s="460"/>
      <c r="F547" s="460"/>
      <c r="G547" s="403"/>
      <c r="H547" s="408"/>
      <c r="I547" s="424"/>
      <c r="J547" s="430" t="s">
        <v>635</v>
      </c>
      <c r="K547" s="430"/>
      <c r="L547" s="408"/>
      <c r="M547" s="408"/>
      <c r="N547" s="779">
        <f t="shared" si="117"/>
        <v>0</v>
      </c>
      <c r="O547" s="776">
        <f t="shared" si="122"/>
        <v>0</v>
      </c>
      <c r="P547" s="777">
        <f t="shared" si="123"/>
        <v>0</v>
      </c>
      <c r="Q547" s="776">
        <f t="shared" si="124"/>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1"/>
        <v>5</v>
      </c>
      <c r="D548" s="403"/>
      <c r="E548" s="460"/>
      <c r="F548" s="460"/>
      <c r="G548" s="403"/>
      <c r="H548" s="408"/>
      <c r="I548" s="424"/>
      <c r="J548" s="430" t="s">
        <v>636</v>
      </c>
      <c r="K548" s="430"/>
      <c r="L548" s="408"/>
      <c r="M548" s="408"/>
      <c r="N548" s="779">
        <f t="shared" si="117"/>
        <v>0</v>
      </c>
      <c r="O548" s="776">
        <f t="shared" si="122"/>
        <v>0</v>
      </c>
      <c r="P548" s="777">
        <f t="shared" si="123"/>
        <v>0</v>
      </c>
      <c r="Q548" s="776">
        <f t="shared" si="124"/>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1"/>
        <v>5</v>
      </c>
      <c r="D549" s="403"/>
      <c r="E549" s="460"/>
      <c r="F549" s="460"/>
      <c r="G549" s="403"/>
      <c r="H549" s="408"/>
      <c r="I549" s="424"/>
      <c r="J549" s="430" t="s">
        <v>609</v>
      </c>
      <c r="K549" s="430"/>
      <c r="L549" s="408"/>
      <c r="M549" s="408"/>
      <c r="N549" s="779">
        <f t="shared" si="117"/>
        <v>0</v>
      </c>
      <c r="O549" s="776">
        <f t="shared" si="122"/>
        <v>0</v>
      </c>
      <c r="P549" s="777">
        <f t="shared" si="123"/>
        <v>0</v>
      </c>
      <c r="Q549" s="776">
        <f t="shared" si="124"/>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1"/>
        <v>5</v>
      </c>
      <c r="D550" s="403"/>
      <c r="E550" s="460"/>
      <c r="F550" s="460"/>
      <c r="G550" s="403"/>
      <c r="H550" s="424"/>
      <c r="I550" s="424">
        <v>1</v>
      </c>
      <c r="J550" s="430" t="s">
        <v>627</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5">INT($C$242)+3</f>
        <v>4</v>
      </c>
      <c r="D551" s="403"/>
      <c r="E551" s="460"/>
      <c r="F551" s="460"/>
      <c r="G551" s="403"/>
      <c r="H551" s="408"/>
      <c r="I551" s="424"/>
      <c r="J551" s="430" t="s">
        <v>935</v>
      </c>
      <c r="K551" s="430"/>
      <c r="L551" s="408"/>
      <c r="M551" s="408"/>
      <c r="N551" s="779">
        <f t="shared" ref="N551:N557" si="126">IF(N511=0,0,N511+24)</f>
        <v>25</v>
      </c>
      <c r="O551" s="776">
        <f t="shared" ref="O551" si="127">IF(N551=0,0,N551+72)</f>
        <v>97</v>
      </c>
      <c r="P551" s="777">
        <f t="shared" ref="P551" si="128">O551</f>
        <v>97</v>
      </c>
      <c r="Q551" s="776">
        <f t="shared" ref="Q551" si="129">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1"/>
        <v>5</v>
      </c>
      <c r="D552" s="403"/>
      <c r="E552" s="460"/>
      <c r="F552" s="460"/>
      <c r="G552" s="403"/>
      <c r="H552" s="408"/>
      <c r="I552" s="424"/>
      <c r="J552" s="430" t="s">
        <v>154</v>
      </c>
      <c r="K552" s="430"/>
      <c r="L552" s="408"/>
      <c r="M552" s="408"/>
      <c r="N552" s="779">
        <f t="shared" si="126"/>
        <v>26</v>
      </c>
      <c r="O552" s="776">
        <f t="shared" ref="O552:O557" si="130">IF(N552=0,0,N552+72)</f>
        <v>98</v>
      </c>
      <c r="P552" s="777">
        <f t="shared" ref="P552:P557" si="131">O552</f>
        <v>98</v>
      </c>
      <c r="Q552" s="776">
        <f t="shared" ref="Q552:Q557" si="132">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1"/>
        <v>5</v>
      </c>
      <c r="D553" s="403"/>
      <c r="E553" s="460"/>
      <c r="F553" s="460"/>
      <c r="G553" s="403"/>
      <c r="H553" s="408"/>
      <c r="I553" s="424"/>
      <c r="J553" s="430" t="s">
        <v>633</v>
      </c>
      <c r="K553" s="430"/>
      <c r="L553" s="408"/>
      <c r="M553" s="408"/>
      <c r="N553" s="779">
        <f t="shared" si="126"/>
        <v>27</v>
      </c>
      <c r="O553" s="776">
        <f t="shared" si="130"/>
        <v>99</v>
      </c>
      <c r="P553" s="777">
        <f t="shared" si="131"/>
        <v>99</v>
      </c>
      <c r="Q553" s="776">
        <f t="shared" si="132"/>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1"/>
        <v>5</v>
      </c>
      <c r="D554" s="403"/>
      <c r="E554" s="460"/>
      <c r="F554" s="460"/>
      <c r="G554" s="403"/>
      <c r="H554" s="408"/>
      <c r="I554" s="424"/>
      <c r="J554" s="430" t="s">
        <v>634</v>
      </c>
      <c r="K554" s="430"/>
      <c r="L554" s="408"/>
      <c r="M554" s="408"/>
      <c r="N554" s="779">
        <f t="shared" si="126"/>
        <v>27</v>
      </c>
      <c r="O554" s="776">
        <f t="shared" si="130"/>
        <v>99</v>
      </c>
      <c r="P554" s="777">
        <f t="shared" si="131"/>
        <v>99</v>
      </c>
      <c r="Q554" s="776">
        <f t="shared" si="132"/>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1"/>
        <v>5</v>
      </c>
      <c r="D555" s="403"/>
      <c r="E555" s="460"/>
      <c r="F555" s="460"/>
      <c r="G555" s="403"/>
      <c r="H555" s="408"/>
      <c r="I555" s="424"/>
      <c r="J555" s="430" t="s">
        <v>635</v>
      </c>
      <c r="K555" s="430"/>
      <c r="L555" s="408"/>
      <c r="M555" s="408"/>
      <c r="N555" s="779">
        <f t="shared" si="126"/>
        <v>27</v>
      </c>
      <c r="O555" s="776">
        <f t="shared" si="130"/>
        <v>99</v>
      </c>
      <c r="P555" s="777">
        <f t="shared" si="131"/>
        <v>99</v>
      </c>
      <c r="Q555" s="776">
        <f t="shared" si="132"/>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1"/>
        <v>5</v>
      </c>
      <c r="D556" s="403"/>
      <c r="E556" s="460"/>
      <c r="F556" s="460"/>
      <c r="G556" s="403"/>
      <c r="H556" s="408"/>
      <c r="I556" s="424"/>
      <c r="J556" s="430" t="s">
        <v>636</v>
      </c>
      <c r="K556" s="430"/>
      <c r="L556" s="408"/>
      <c r="M556" s="408"/>
      <c r="N556" s="779">
        <f t="shared" si="126"/>
        <v>27</v>
      </c>
      <c r="O556" s="776">
        <f t="shared" si="130"/>
        <v>99</v>
      </c>
      <c r="P556" s="777">
        <f t="shared" si="131"/>
        <v>99</v>
      </c>
      <c r="Q556" s="776">
        <f t="shared" si="132"/>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1"/>
        <v>5</v>
      </c>
      <c r="D557" s="403"/>
      <c r="E557" s="460"/>
      <c r="F557" s="460"/>
      <c r="G557" s="403"/>
      <c r="H557" s="408"/>
      <c r="I557" s="424"/>
      <c r="J557" s="430" t="s">
        <v>609</v>
      </c>
      <c r="K557" s="430"/>
      <c r="L557" s="408"/>
      <c r="M557" s="408"/>
      <c r="N557" s="779">
        <f t="shared" si="126"/>
        <v>27</v>
      </c>
      <c r="O557" s="776">
        <f t="shared" si="130"/>
        <v>99</v>
      </c>
      <c r="P557" s="777">
        <f t="shared" si="131"/>
        <v>99</v>
      </c>
      <c r="Q557" s="776">
        <f t="shared" si="132"/>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1"/>
        <v>5</v>
      </c>
      <c r="D558" s="403"/>
      <c r="E558" s="460"/>
      <c r="F558" s="460"/>
      <c r="G558" s="403"/>
      <c r="H558" s="424"/>
      <c r="I558" s="424">
        <v>2</v>
      </c>
      <c r="J558" s="430" t="s">
        <v>627</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3">INT($C$242)+3</f>
        <v>4</v>
      </c>
      <c r="D559" s="403"/>
      <c r="E559" s="460"/>
      <c r="F559" s="460"/>
      <c r="G559" s="403"/>
      <c r="H559" s="408"/>
      <c r="I559" s="424"/>
      <c r="J559" s="430" t="s">
        <v>935</v>
      </c>
      <c r="K559" s="430"/>
      <c r="L559" s="408"/>
      <c r="M559" s="408"/>
      <c r="N559" s="779">
        <f t="shared" ref="N559:N565" si="134">IF(N519=0,0,N519+24)</f>
        <v>25</v>
      </c>
      <c r="O559" s="776">
        <f t="shared" ref="O559" si="135">IF(N559=0,0,N559+72)</f>
        <v>97</v>
      </c>
      <c r="P559" s="777">
        <f t="shared" ref="P559" si="136">O559</f>
        <v>97</v>
      </c>
      <c r="Q559" s="776">
        <f t="shared" ref="Q559" si="137">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1"/>
        <v>5</v>
      </c>
      <c r="D560" s="403"/>
      <c r="E560" s="460"/>
      <c r="F560" s="460"/>
      <c r="G560" s="403"/>
      <c r="H560" s="408"/>
      <c r="I560" s="424"/>
      <c r="J560" s="430" t="s">
        <v>154</v>
      </c>
      <c r="K560" s="430"/>
      <c r="L560" s="408"/>
      <c r="M560" s="408"/>
      <c r="N560" s="779">
        <f t="shared" si="134"/>
        <v>28</v>
      </c>
      <c r="O560" s="776">
        <f t="shared" ref="O560:O565" si="138">IF(N560=0,0,N560+72)</f>
        <v>100</v>
      </c>
      <c r="P560" s="777">
        <f t="shared" ref="P560:P565" si="139">O560</f>
        <v>100</v>
      </c>
      <c r="Q560" s="776">
        <f t="shared" ref="Q560:Q565" si="140">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1"/>
        <v>5</v>
      </c>
      <c r="D561" s="403"/>
      <c r="E561" s="460"/>
      <c r="F561" s="460"/>
      <c r="G561" s="403"/>
      <c r="H561" s="408"/>
      <c r="I561" s="424"/>
      <c r="J561" s="430" t="s">
        <v>633</v>
      </c>
      <c r="K561" s="430"/>
      <c r="L561" s="408"/>
      <c r="M561" s="408"/>
      <c r="N561" s="779">
        <f t="shared" si="134"/>
        <v>29</v>
      </c>
      <c r="O561" s="776">
        <f t="shared" si="138"/>
        <v>101</v>
      </c>
      <c r="P561" s="777">
        <f t="shared" si="139"/>
        <v>101</v>
      </c>
      <c r="Q561" s="776">
        <f t="shared" si="140"/>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1"/>
        <v>5</v>
      </c>
      <c r="D562" s="403"/>
      <c r="E562" s="460"/>
      <c r="F562" s="460"/>
      <c r="G562" s="403"/>
      <c r="H562" s="408"/>
      <c r="I562" s="424"/>
      <c r="J562" s="430" t="s">
        <v>634</v>
      </c>
      <c r="K562" s="430"/>
      <c r="L562" s="408"/>
      <c r="M562" s="408"/>
      <c r="N562" s="779">
        <f t="shared" si="134"/>
        <v>29</v>
      </c>
      <c r="O562" s="776">
        <f t="shared" si="138"/>
        <v>101</v>
      </c>
      <c r="P562" s="777">
        <f t="shared" si="139"/>
        <v>101</v>
      </c>
      <c r="Q562" s="776">
        <f t="shared" si="140"/>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1"/>
        <v>5</v>
      </c>
      <c r="D563" s="403"/>
      <c r="E563" s="460"/>
      <c r="F563" s="460"/>
      <c r="G563" s="403"/>
      <c r="H563" s="408"/>
      <c r="I563" s="424"/>
      <c r="J563" s="430" t="s">
        <v>635</v>
      </c>
      <c r="K563" s="430"/>
      <c r="L563" s="408"/>
      <c r="M563" s="408"/>
      <c r="N563" s="779">
        <f t="shared" si="134"/>
        <v>30</v>
      </c>
      <c r="O563" s="776">
        <f t="shared" si="138"/>
        <v>102</v>
      </c>
      <c r="P563" s="777">
        <f t="shared" si="139"/>
        <v>102</v>
      </c>
      <c r="Q563" s="776">
        <f t="shared" si="140"/>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1"/>
        <v>5</v>
      </c>
      <c r="D564" s="403"/>
      <c r="E564" s="460"/>
      <c r="F564" s="460"/>
      <c r="G564" s="403"/>
      <c r="H564" s="408"/>
      <c r="I564" s="424"/>
      <c r="J564" s="430" t="s">
        <v>636</v>
      </c>
      <c r="K564" s="430"/>
      <c r="L564" s="408"/>
      <c r="M564" s="408"/>
      <c r="N564" s="779">
        <f t="shared" si="134"/>
        <v>30</v>
      </c>
      <c r="O564" s="776">
        <f t="shared" si="138"/>
        <v>102</v>
      </c>
      <c r="P564" s="777">
        <f t="shared" si="139"/>
        <v>102</v>
      </c>
      <c r="Q564" s="776">
        <f t="shared" si="140"/>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1"/>
        <v>5</v>
      </c>
      <c r="D565" s="403"/>
      <c r="E565" s="460"/>
      <c r="F565" s="460"/>
      <c r="G565" s="403"/>
      <c r="H565" s="408"/>
      <c r="I565" s="424"/>
      <c r="J565" s="430" t="s">
        <v>609</v>
      </c>
      <c r="K565" s="430"/>
      <c r="L565" s="408"/>
      <c r="M565" s="408"/>
      <c r="N565" s="779">
        <f t="shared" si="134"/>
        <v>30</v>
      </c>
      <c r="O565" s="776">
        <f t="shared" si="138"/>
        <v>102</v>
      </c>
      <c r="P565" s="777">
        <f t="shared" si="139"/>
        <v>102</v>
      </c>
      <c r="Q565" s="776">
        <f t="shared" si="140"/>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1"/>
        <v>5</v>
      </c>
      <c r="D566" s="403"/>
      <c r="E566" s="460"/>
      <c r="F566" s="460"/>
      <c r="G566" s="403"/>
      <c r="H566" s="424"/>
      <c r="I566" s="424">
        <v>3</v>
      </c>
      <c r="J566" s="430" t="s">
        <v>627</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1">INT($C$242)+3</f>
        <v>4</v>
      </c>
      <c r="D567" s="403"/>
      <c r="E567" s="460"/>
      <c r="F567" s="460"/>
      <c r="G567" s="403"/>
      <c r="H567" s="408"/>
      <c r="I567" s="424"/>
      <c r="J567" s="430" t="s">
        <v>935</v>
      </c>
      <c r="K567" s="430"/>
      <c r="L567" s="408"/>
      <c r="M567" s="408"/>
      <c r="N567" s="779">
        <f t="shared" ref="N567:N573" si="142">IF(N527=0,0,N527+24)</f>
        <v>25</v>
      </c>
      <c r="O567" s="776">
        <f t="shared" ref="O567" si="143">IF(N567=0,0,N567+72)</f>
        <v>97</v>
      </c>
      <c r="P567" s="777">
        <f t="shared" ref="P567" si="144">O567</f>
        <v>97</v>
      </c>
      <c r="Q567" s="776">
        <f t="shared" ref="Q567" si="145">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1"/>
        <v>5</v>
      </c>
      <c r="D568" s="403"/>
      <c r="E568" s="460"/>
      <c r="F568" s="460"/>
      <c r="G568" s="403"/>
      <c r="H568" s="408"/>
      <c r="I568" s="424"/>
      <c r="J568" s="430" t="s">
        <v>154</v>
      </c>
      <c r="K568" s="430"/>
      <c r="L568" s="408"/>
      <c r="M568" s="408"/>
      <c r="N568" s="779">
        <f t="shared" si="142"/>
        <v>31</v>
      </c>
      <c r="O568" s="776">
        <f t="shared" ref="O568:O573" si="146">IF(N568=0,0,N568+72)</f>
        <v>103</v>
      </c>
      <c r="P568" s="777">
        <f t="shared" ref="P568:P581" si="147">O568</f>
        <v>103</v>
      </c>
      <c r="Q568" s="776">
        <f t="shared" ref="Q568:Q573" si="148">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1"/>
        <v>5</v>
      </c>
      <c r="D569" s="403"/>
      <c r="E569" s="460"/>
      <c r="F569" s="460"/>
      <c r="G569" s="403"/>
      <c r="H569" s="408"/>
      <c r="I569" s="424"/>
      <c r="J569" s="430" t="s">
        <v>633</v>
      </c>
      <c r="K569" s="430"/>
      <c r="L569" s="408"/>
      <c r="M569" s="408"/>
      <c r="N569" s="779">
        <f t="shared" si="142"/>
        <v>32</v>
      </c>
      <c r="O569" s="776">
        <f t="shared" si="146"/>
        <v>104</v>
      </c>
      <c r="P569" s="777">
        <f t="shared" si="147"/>
        <v>104</v>
      </c>
      <c r="Q569" s="776">
        <f t="shared" si="148"/>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1"/>
        <v>5</v>
      </c>
      <c r="D570" s="403"/>
      <c r="E570" s="460"/>
      <c r="F570" s="460"/>
      <c r="G570" s="403"/>
      <c r="H570" s="408"/>
      <c r="I570" s="424"/>
      <c r="J570" s="430" t="s">
        <v>634</v>
      </c>
      <c r="K570" s="430"/>
      <c r="L570" s="408"/>
      <c r="M570" s="408"/>
      <c r="N570" s="779">
        <f t="shared" si="142"/>
        <v>32</v>
      </c>
      <c r="O570" s="776">
        <f t="shared" si="146"/>
        <v>104</v>
      </c>
      <c r="P570" s="777">
        <f t="shared" si="147"/>
        <v>104</v>
      </c>
      <c r="Q570" s="776">
        <f t="shared" si="148"/>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1"/>
        <v>5</v>
      </c>
      <c r="D571" s="403"/>
      <c r="E571" s="460"/>
      <c r="F571" s="460"/>
      <c r="G571" s="403"/>
      <c r="H571" s="408"/>
      <c r="I571" s="424"/>
      <c r="J571" s="430" t="s">
        <v>635</v>
      </c>
      <c r="K571" s="430"/>
      <c r="L571" s="408"/>
      <c r="M571" s="408"/>
      <c r="N571" s="779">
        <f t="shared" si="142"/>
        <v>33</v>
      </c>
      <c r="O571" s="776">
        <f t="shared" si="146"/>
        <v>105</v>
      </c>
      <c r="P571" s="777">
        <f t="shared" si="147"/>
        <v>105</v>
      </c>
      <c r="Q571" s="776">
        <f t="shared" si="148"/>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1"/>
        <v>5</v>
      </c>
      <c r="D572" s="403"/>
      <c r="E572" s="460"/>
      <c r="F572" s="460"/>
      <c r="G572" s="403"/>
      <c r="H572" s="408"/>
      <c r="I572" s="424"/>
      <c r="J572" s="430" t="s">
        <v>636</v>
      </c>
      <c r="K572" s="430"/>
      <c r="L572" s="408"/>
      <c r="M572" s="408"/>
      <c r="N572" s="779">
        <f t="shared" si="142"/>
        <v>33</v>
      </c>
      <c r="O572" s="776">
        <f t="shared" si="146"/>
        <v>105</v>
      </c>
      <c r="P572" s="777">
        <f t="shared" si="147"/>
        <v>105</v>
      </c>
      <c r="Q572" s="776">
        <f t="shared" si="148"/>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1"/>
        <v>5</v>
      </c>
      <c r="D573" s="403"/>
      <c r="E573" s="460"/>
      <c r="F573" s="460"/>
      <c r="G573" s="403"/>
      <c r="H573" s="408"/>
      <c r="I573" s="424"/>
      <c r="J573" s="430" t="s">
        <v>609</v>
      </c>
      <c r="K573" s="430"/>
      <c r="L573" s="408"/>
      <c r="M573" s="408"/>
      <c r="N573" s="779">
        <f t="shared" si="142"/>
        <v>34</v>
      </c>
      <c r="O573" s="776">
        <f t="shared" si="146"/>
        <v>106</v>
      </c>
      <c r="P573" s="777">
        <f t="shared" si="147"/>
        <v>106</v>
      </c>
      <c r="Q573" s="776">
        <f t="shared" si="148"/>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1"/>
        <v>5</v>
      </c>
      <c r="D574" s="403"/>
      <c r="E574" s="460"/>
      <c r="F574" s="460"/>
      <c r="G574" s="403"/>
      <c r="H574" s="424"/>
      <c r="I574" s="424">
        <v>4</v>
      </c>
      <c r="J574" s="430" t="s">
        <v>627</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49">INT($C$242)+3</f>
        <v>4</v>
      </c>
      <c r="D575" s="403"/>
      <c r="E575" s="460"/>
      <c r="F575" s="460"/>
      <c r="G575" s="403"/>
      <c r="H575" s="408"/>
      <c r="I575" s="424"/>
      <c r="J575" s="430" t="s">
        <v>935</v>
      </c>
      <c r="K575" s="430"/>
      <c r="L575" s="408"/>
      <c r="M575" s="408"/>
      <c r="N575" s="779">
        <f t="shared" ref="N575:N581" si="150">IF(N535=0,0,N535+24)</f>
        <v>25</v>
      </c>
      <c r="O575" s="776">
        <f t="shared" ref="O575" si="151">IF(N575=0,0,N575+72)</f>
        <v>97</v>
      </c>
      <c r="P575" s="777">
        <f t="shared" ref="P575" si="152">O575</f>
        <v>97</v>
      </c>
      <c r="Q575" s="776">
        <f t="shared" ref="Q575" si="153">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1"/>
        <v>5</v>
      </c>
      <c r="D576" s="403"/>
      <c r="E576" s="460"/>
      <c r="F576" s="460"/>
      <c r="G576" s="403"/>
      <c r="H576" s="408"/>
      <c r="I576" s="424"/>
      <c r="J576" s="430" t="s">
        <v>154</v>
      </c>
      <c r="K576" s="430"/>
      <c r="L576" s="408"/>
      <c r="M576" s="408"/>
      <c r="N576" s="779">
        <f t="shared" si="150"/>
        <v>35</v>
      </c>
      <c r="O576" s="776">
        <f t="shared" ref="O576:O581" si="154">IF(N576=0,0,N576+72)</f>
        <v>107</v>
      </c>
      <c r="P576" s="777">
        <f t="shared" si="147"/>
        <v>107</v>
      </c>
      <c r="Q576" s="776">
        <f t="shared" ref="Q576:Q581" si="155">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1"/>
        <v>5</v>
      </c>
      <c r="D577" s="403"/>
      <c r="E577" s="460"/>
      <c r="F577" s="460"/>
      <c r="G577" s="403"/>
      <c r="H577" s="408"/>
      <c r="I577" s="424"/>
      <c r="J577" s="430" t="s">
        <v>633</v>
      </c>
      <c r="K577" s="430"/>
      <c r="L577" s="408"/>
      <c r="M577" s="408"/>
      <c r="N577" s="779">
        <f t="shared" si="150"/>
        <v>36</v>
      </c>
      <c r="O577" s="776">
        <f t="shared" si="154"/>
        <v>108</v>
      </c>
      <c r="P577" s="777">
        <f t="shared" si="147"/>
        <v>108</v>
      </c>
      <c r="Q577" s="776">
        <f t="shared" si="155"/>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1"/>
        <v>5</v>
      </c>
      <c r="D578" s="403"/>
      <c r="E578" s="460"/>
      <c r="F578" s="460"/>
      <c r="G578" s="403"/>
      <c r="H578" s="408"/>
      <c r="I578" s="424"/>
      <c r="J578" s="430" t="s">
        <v>634</v>
      </c>
      <c r="K578" s="430"/>
      <c r="L578" s="408"/>
      <c r="M578" s="408"/>
      <c r="N578" s="779">
        <f t="shared" si="150"/>
        <v>36</v>
      </c>
      <c r="O578" s="776">
        <f t="shared" si="154"/>
        <v>108</v>
      </c>
      <c r="P578" s="777">
        <f t="shared" si="147"/>
        <v>108</v>
      </c>
      <c r="Q578" s="776">
        <f t="shared" si="155"/>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1"/>
        <v>5</v>
      </c>
      <c r="D579" s="403"/>
      <c r="E579" s="460"/>
      <c r="F579" s="460"/>
      <c r="G579" s="403"/>
      <c r="H579" s="408"/>
      <c r="I579" s="424"/>
      <c r="J579" s="430" t="s">
        <v>635</v>
      </c>
      <c r="K579" s="430"/>
      <c r="L579" s="408"/>
      <c r="M579" s="408"/>
      <c r="N579" s="779">
        <f t="shared" si="150"/>
        <v>37</v>
      </c>
      <c r="O579" s="776">
        <f t="shared" si="154"/>
        <v>109</v>
      </c>
      <c r="P579" s="777">
        <f t="shared" si="147"/>
        <v>109</v>
      </c>
      <c r="Q579" s="776">
        <f t="shared" si="155"/>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1"/>
        <v>5</v>
      </c>
      <c r="D580" s="403"/>
      <c r="E580" s="460"/>
      <c r="F580" s="460"/>
      <c r="G580" s="403"/>
      <c r="H580" s="408"/>
      <c r="I580" s="424"/>
      <c r="J580" s="430" t="s">
        <v>636</v>
      </c>
      <c r="K580" s="430"/>
      <c r="L580" s="408"/>
      <c r="M580" s="408"/>
      <c r="N580" s="779">
        <f t="shared" si="150"/>
        <v>37</v>
      </c>
      <c r="O580" s="776">
        <f t="shared" si="154"/>
        <v>109</v>
      </c>
      <c r="P580" s="777">
        <f t="shared" si="147"/>
        <v>109</v>
      </c>
      <c r="Q580" s="776">
        <f t="shared" si="155"/>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1"/>
        <v>5</v>
      </c>
      <c r="D581" s="403"/>
      <c r="E581" s="460"/>
      <c r="F581" s="460"/>
      <c r="G581" s="403"/>
      <c r="H581" s="408"/>
      <c r="I581" s="424"/>
      <c r="J581" s="430" t="s">
        <v>609</v>
      </c>
      <c r="K581" s="430"/>
      <c r="L581" s="408"/>
      <c r="M581" s="408"/>
      <c r="N581" s="779">
        <f t="shared" si="150"/>
        <v>38</v>
      </c>
      <c r="O581" s="776">
        <f t="shared" si="154"/>
        <v>110</v>
      </c>
      <c r="P581" s="777">
        <f t="shared" si="147"/>
        <v>110</v>
      </c>
      <c r="Q581" s="776">
        <f t="shared" si="155"/>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1"/>
        <v>5</v>
      </c>
      <c r="D582" s="403"/>
      <c r="E582" s="460"/>
      <c r="F582" s="460"/>
      <c r="G582" s="403"/>
      <c r="H582" s="424" t="str">
        <f>H$263</f>
        <v>Spr</v>
      </c>
      <c r="I582" s="424">
        <v>0</v>
      </c>
      <c r="J582" s="430" t="s">
        <v>627</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6">INT($C$242)+3</f>
        <v>4</v>
      </c>
      <c r="D583" s="403"/>
      <c r="E583" s="460"/>
      <c r="F583" s="460"/>
      <c r="G583" s="403"/>
      <c r="H583" s="408"/>
      <c r="I583" s="424"/>
      <c r="J583" s="430" t="s">
        <v>935</v>
      </c>
      <c r="K583" s="430"/>
      <c r="L583" s="408"/>
      <c r="M583" s="408"/>
      <c r="N583" s="779">
        <f t="shared" ref="N583:N589" si="157">IF(N543=0,0,N543+24)</f>
        <v>49</v>
      </c>
      <c r="O583" s="776">
        <f t="shared" ref="O583" si="158">IF(N583=0,0,N583+72)</f>
        <v>121</v>
      </c>
      <c r="P583" s="777">
        <f t="shared" ref="P583" si="159">O583</f>
        <v>121</v>
      </c>
      <c r="Q583" s="776">
        <f t="shared" ref="Q583" si="160">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1"/>
        <v>5</v>
      </c>
      <c r="D584" s="403"/>
      <c r="E584" s="460"/>
      <c r="F584" s="460"/>
      <c r="G584" s="403"/>
      <c r="H584" s="408"/>
      <c r="I584" s="424"/>
      <c r="J584" s="430" t="s">
        <v>154</v>
      </c>
      <c r="K584" s="430"/>
      <c r="L584" s="408"/>
      <c r="M584" s="408"/>
      <c r="N584" s="779">
        <f t="shared" si="157"/>
        <v>0</v>
      </c>
      <c r="O584" s="776">
        <f t="shared" ref="O584:O589" si="161">IF(N584=0,0,N584+72)</f>
        <v>0</v>
      </c>
      <c r="P584" s="777">
        <f t="shared" ref="P584:P589" si="162">O584</f>
        <v>0</v>
      </c>
      <c r="Q584" s="776">
        <f t="shared" ref="Q584:Q589" si="163">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1"/>
        <v>5</v>
      </c>
      <c r="D585" s="403"/>
      <c r="E585" s="460"/>
      <c r="F585" s="460"/>
      <c r="G585" s="403"/>
      <c r="H585" s="408"/>
      <c r="I585" s="424"/>
      <c r="J585" s="430" t="s">
        <v>633</v>
      </c>
      <c r="K585" s="430"/>
      <c r="L585" s="408"/>
      <c r="M585" s="408"/>
      <c r="N585" s="779">
        <f t="shared" si="157"/>
        <v>0</v>
      </c>
      <c r="O585" s="776">
        <f t="shared" si="161"/>
        <v>0</v>
      </c>
      <c r="P585" s="777">
        <f t="shared" si="162"/>
        <v>0</v>
      </c>
      <c r="Q585" s="776">
        <f t="shared" si="163"/>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1"/>
        <v>5</v>
      </c>
      <c r="D586" s="403"/>
      <c r="E586" s="460"/>
      <c r="F586" s="460"/>
      <c r="G586" s="403"/>
      <c r="H586" s="408"/>
      <c r="I586" s="424"/>
      <c r="J586" s="430" t="s">
        <v>634</v>
      </c>
      <c r="K586" s="430"/>
      <c r="L586" s="408"/>
      <c r="M586" s="408"/>
      <c r="N586" s="779">
        <f t="shared" si="157"/>
        <v>0</v>
      </c>
      <c r="O586" s="776">
        <f t="shared" si="161"/>
        <v>0</v>
      </c>
      <c r="P586" s="777">
        <f t="shared" si="162"/>
        <v>0</v>
      </c>
      <c r="Q586" s="776">
        <f t="shared" si="163"/>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1"/>
        <v>5</v>
      </c>
      <c r="D587" s="403"/>
      <c r="E587" s="460"/>
      <c r="F587" s="460"/>
      <c r="G587" s="403"/>
      <c r="H587" s="408"/>
      <c r="I587" s="424"/>
      <c r="J587" s="430" t="s">
        <v>635</v>
      </c>
      <c r="K587" s="430"/>
      <c r="L587" s="408"/>
      <c r="M587" s="408"/>
      <c r="N587" s="779">
        <f t="shared" si="157"/>
        <v>0</v>
      </c>
      <c r="O587" s="776">
        <f t="shared" si="161"/>
        <v>0</v>
      </c>
      <c r="P587" s="777">
        <f t="shared" si="162"/>
        <v>0</v>
      </c>
      <c r="Q587" s="776">
        <f t="shared" si="163"/>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1"/>
        <v>5</v>
      </c>
      <c r="D588" s="403"/>
      <c r="E588" s="460"/>
      <c r="F588" s="460"/>
      <c r="G588" s="403"/>
      <c r="H588" s="408"/>
      <c r="I588" s="424"/>
      <c r="J588" s="430" t="s">
        <v>636</v>
      </c>
      <c r="K588" s="430"/>
      <c r="L588" s="408"/>
      <c r="M588" s="408"/>
      <c r="N588" s="779">
        <f t="shared" si="157"/>
        <v>0</v>
      </c>
      <c r="O588" s="776">
        <f t="shared" si="161"/>
        <v>0</v>
      </c>
      <c r="P588" s="777">
        <f t="shared" si="162"/>
        <v>0</v>
      </c>
      <c r="Q588" s="776">
        <f t="shared" si="163"/>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1"/>
        <v>5</v>
      </c>
      <c r="D589" s="403"/>
      <c r="E589" s="460"/>
      <c r="F589" s="460"/>
      <c r="G589" s="403"/>
      <c r="H589" s="408"/>
      <c r="I589" s="424"/>
      <c r="J589" s="430" t="s">
        <v>609</v>
      </c>
      <c r="K589" s="430"/>
      <c r="L589" s="408"/>
      <c r="M589" s="408"/>
      <c r="N589" s="779">
        <f t="shared" si="157"/>
        <v>0</v>
      </c>
      <c r="O589" s="776">
        <f t="shared" si="161"/>
        <v>0</v>
      </c>
      <c r="P589" s="777">
        <f t="shared" si="162"/>
        <v>0</v>
      </c>
      <c r="Q589" s="776">
        <f t="shared" si="163"/>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1"/>
        <v>5</v>
      </c>
      <c r="D590" s="403"/>
      <c r="E590" s="460"/>
      <c r="F590" s="460"/>
      <c r="G590" s="403"/>
      <c r="H590" s="424"/>
      <c r="I590" s="424">
        <v>1</v>
      </c>
      <c r="J590" s="430" t="s">
        <v>627</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4">INT($C$242)+3</f>
        <v>4</v>
      </c>
      <c r="D591" s="403"/>
      <c r="E591" s="460"/>
      <c r="F591" s="460"/>
      <c r="G591" s="403"/>
      <c r="H591" s="408"/>
      <c r="I591" s="424"/>
      <c r="J591" s="430" t="s">
        <v>935</v>
      </c>
      <c r="K591" s="430"/>
      <c r="L591" s="408"/>
      <c r="M591" s="408"/>
      <c r="N591" s="779">
        <f t="shared" ref="N591:N597" si="165">IF(N551=0,0,N551+24)</f>
        <v>49</v>
      </c>
      <c r="O591" s="776">
        <f t="shared" ref="O591" si="166">IF(N591=0,0,N591+72)</f>
        <v>121</v>
      </c>
      <c r="P591" s="777">
        <f t="shared" ref="P591" si="167">O591</f>
        <v>121</v>
      </c>
      <c r="Q591" s="776">
        <f t="shared" ref="Q591" si="168">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1"/>
        <v>5</v>
      </c>
      <c r="D592" s="403"/>
      <c r="E592" s="460"/>
      <c r="F592" s="460"/>
      <c r="G592" s="403"/>
      <c r="H592" s="408"/>
      <c r="I592" s="424"/>
      <c r="J592" s="430" t="s">
        <v>154</v>
      </c>
      <c r="K592" s="430"/>
      <c r="L592" s="408"/>
      <c r="M592" s="408"/>
      <c r="N592" s="779">
        <f t="shared" si="165"/>
        <v>50</v>
      </c>
      <c r="O592" s="776">
        <f t="shared" ref="O592:O597" si="169">IF(N592=0,0,N592+72)</f>
        <v>122</v>
      </c>
      <c r="P592" s="777">
        <f t="shared" ref="P592:P597" si="170">O592</f>
        <v>122</v>
      </c>
      <c r="Q592" s="776">
        <f t="shared" ref="Q592:Q597" si="171">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1"/>
        <v>5</v>
      </c>
      <c r="D593" s="403"/>
      <c r="E593" s="460"/>
      <c r="F593" s="460"/>
      <c r="G593" s="403"/>
      <c r="H593" s="408"/>
      <c r="I593" s="424"/>
      <c r="J593" s="430" t="s">
        <v>633</v>
      </c>
      <c r="K593" s="430"/>
      <c r="L593" s="408"/>
      <c r="M593" s="408"/>
      <c r="N593" s="779">
        <f t="shared" si="165"/>
        <v>51</v>
      </c>
      <c r="O593" s="776">
        <f t="shared" si="169"/>
        <v>123</v>
      </c>
      <c r="P593" s="777">
        <f t="shared" si="170"/>
        <v>123</v>
      </c>
      <c r="Q593" s="776">
        <f t="shared" si="171"/>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1"/>
        <v>5</v>
      </c>
      <c r="D594" s="403"/>
      <c r="E594" s="460"/>
      <c r="F594" s="460"/>
      <c r="G594" s="403"/>
      <c r="H594" s="408"/>
      <c r="I594" s="424"/>
      <c r="J594" s="430" t="s">
        <v>634</v>
      </c>
      <c r="K594" s="430"/>
      <c r="L594" s="408"/>
      <c r="M594" s="408"/>
      <c r="N594" s="779">
        <f t="shared" si="165"/>
        <v>51</v>
      </c>
      <c r="O594" s="776">
        <f t="shared" si="169"/>
        <v>123</v>
      </c>
      <c r="P594" s="777">
        <f t="shared" si="170"/>
        <v>123</v>
      </c>
      <c r="Q594" s="776">
        <f t="shared" si="171"/>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1"/>
        <v>5</v>
      </c>
      <c r="D595" s="403"/>
      <c r="E595" s="460"/>
      <c r="F595" s="460"/>
      <c r="G595" s="403"/>
      <c r="H595" s="408"/>
      <c r="I595" s="424"/>
      <c r="J595" s="430" t="s">
        <v>635</v>
      </c>
      <c r="K595" s="430"/>
      <c r="L595" s="408"/>
      <c r="M595" s="408"/>
      <c r="N595" s="779">
        <f t="shared" si="165"/>
        <v>51</v>
      </c>
      <c r="O595" s="776">
        <f t="shared" si="169"/>
        <v>123</v>
      </c>
      <c r="P595" s="777">
        <f t="shared" si="170"/>
        <v>123</v>
      </c>
      <c r="Q595" s="776">
        <f t="shared" si="171"/>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1"/>
        <v>5</v>
      </c>
      <c r="D596" s="403"/>
      <c r="E596" s="460"/>
      <c r="F596" s="460"/>
      <c r="G596" s="403"/>
      <c r="H596" s="408"/>
      <c r="I596" s="424"/>
      <c r="J596" s="430" t="s">
        <v>636</v>
      </c>
      <c r="K596" s="430"/>
      <c r="L596" s="408"/>
      <c r="M596" s="408"/>
      <c r="N596" s="779">
        <f t="shared" si="165"/>
        <v>51</v>
      </c>
      <c r="O596" s="776">
        <f t="shared" si="169"/>
        <v>123</v>
      </c>
      <c r="P596" s="777">
        <f t="shared" si="170"/>
        <v>123</v>
      </c>
      <c r="Q596" s="776">
        <f t="shared" si="171"/>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1"/>
        <v>5</v>
      </c>
      <c r="D597" s="403"/>
      <c r="E597" s="460"/>
      <c r="F597" s="460"/>
      <c r="G597" s="403"/>
      <c r="H597" s="408"/>
      <c r="I597" s="424"/>
      <c r="J597" s="430" t="s">
        <v>609</v>
      </c>
      <c r="K597" s="430"/>
      <c r="L597" s="408"/>
      <c r="M597" s="408"/>
      <c r="N597" s="779">
        <f t="shared" si="165"/>
        <v>51</v>
      </c>
      <c r="O597" s="776">
        <f t="shared" si="169"/>
        <v>123</v>
      </c>
      <c r="P597" s="777">
        <f t="shared" si="170"/>
        <v>123</v>
      </c>
      <c r="Q597" s="776">
        <f t="shared" si="171"/>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1"/>
        <v>5</v>
      </c>
      <c r="D598" s="403"/>
      <c r="E598" s="460"/>
      <c r="F598" s="460"/>
      <c r="G598" s="403"/>
      <c r="H598" s="424"/>
      <c r="I598" s="424">
        <v>2</v>
      </c>
      <c r="J598" s="430" t="s">
        <v>627</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2">INT($C$242)+3</f>
        <v>4</v>
      </c>
      <c r="D599" s="403"/>
      <c r="E599" s="460"/>
      <c r="F599" s="460"/>
      <c r="G599" s="403"/>
      <c r="H599" s="408"/>
      <c r="I599" s="424"/>
      <c r="J599" s="430" t="s">
        <v>935</v>
      </c>
      <c r="K599" s="430"/>
      <c r="L599" s="408"/>
      <c r="M599" s="408"/>
      <c r="N599" s="779">
        <f t="shared" ref="N599:N605" si="173">IF(N559=0,0,N559+24)</f>
        <v>49</v>
      </c>
      <c r="O599" s="776">
        <f t="shared" ref="O599" si="174">IF(N599=0,0,N599+72)</f>
        <v>121</v>
      </c>
      <c r="P599" s="777">
        <f t="shared" ref="P599" si="175">O599</f>
        <v>121</v>
      </c>
      <c r="Q599" s="776">
        <f t="shared" ref="Q599" si="176">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1"/>
        <v>5</v>
      </c>
      <c r="D600" s="403"/>
      <c r="E600" s="460"/>
      <c r="F600" s="460"/>
      <c r="G600" s="403"/>
      <c r="H600" s="408"/>
      <c r="I600" s="424"/>
      <c r="J600" s="430" t="s">
        <v>154</v>
      </c>
      <c r="K600" s="430"/>
      <c r="L600" s="408"/>
      <c r="M600" s="408"/>
      <c r="N600" s="779">
        <f t="shared" si="173"/>
        <v>52</v>
      </c>
      <c r="O600" s="776">
        <f t="shared" ref="O600:O605" si="177">IF(N600=0,0,N600+72)</f>
        <v>124</v>
      </c>
      <c r="P600" s="777">
        <f t="shared" ref="P600:P605" si="178">O600</f>
        <v>124</v>
      </c>
      <c r="Q600" s="776">
        <f t="shared" ref="Q600:Q605" si="179">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1"/>
        <v>5</v>
      </c>
      <c r="D601" s="403"/>
      <c r="E601" s="460"/>
      <c r="F601" s="460"/>
      <c r="G601" s="403"/>
      <c r="H601" s="408"/>
      <c r="I601" s="424"/>
      <c r="J601" s="430" t="s">
        <v>633</v>
      </c>
      <c r="K601" s="430"/>
      <c r="L601" s="408"/>
      <c r="M601" s="408"/>
      <c r="N601" s="779">
        <f t="shared" si="173"/>
        <v>53</v>
      </c>
      <c r="O601" s="776">
        <f t="shared" si="177"/>
        <v>125</v>
      </c>
      <c r="P601" s="777">
        <f t="shared" si="178"/>
        <v>125</v>
      </c>
      <c r="Q601" s="776">
        <f t="shared" si="179"/>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1"/>
        <v>5</v>
      </c>
      <c r="D602" s="403"/>
      <c r="E602" s="460"/>
      <c r="F602" s="460"/>
      <c r="G602" s="403"/>
      <c r="H602" s="408"/>
      <c r="I602" s="424"/>
      <c r="J602" s="430" t="s">
        <v>634</v>
      </c>
      <c r="K602" s="430"/>
      <c r="L602" s="408"/>
      <c r="M602" s="408"/>
      <c r="N602" s="779">
        <f t="shared" si="173"/>
        <v>53</v>
      </c>
      <c r="O602" s="776">
        <f t="shared" si="177"/>
        <v>125</v>
      </c>
      <c r="P602" s="777">
        <f t="shared" si="178"/>
        <v>125</v>
      </c>
      <c r="Q602" s="776">
        <f t="shared" si="179"/>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1"/>
        <v>5</v>
      </c>
      <c r="D603" s="403"/>
      <c r="E603" s="460"/>
      <c r="F603" s="460"/>
      <c r="G603" s="403"/>
      <c r="H603" s="408"/>
      <c r="I603" s="424"/>
      <c r="J603" s="430" t="s">
        <v>635</v>
      </c>
      <c r="K603" s="430"/>
      <c r="L603" s="408"/>
      <c r="M603" s="408"/>
      <c r="N603" s="779">
        <f t="shared" si="173"/>
        <v>54</v>
      </c>
      <c r="O603" s="776">
        <f t="shared" si="177"/>
        <v>126</v>
      </c>
      <c r="P603" s="777">
        <f t="shared" si="178"/>
        <v>126</v>
      </c>
      <c r="Q603" s="776">
        <f t="shared" si="179"/>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1"/>
        <v>5</v>
      </c>
      <c r="D604" s="403"/>
      <c r="E604" s="460"/>
      <c r="F604" s="460"/>
      <c r="G604" s="403"/>
      <c r="H604" s="408"/>
      <c r="I604" s="424"/>
      <c r="J604" s="430" t="s">
        <v>636</v>
      </c>
      <c r="K604" s="430"/>
      <c r="L604" s="408"/>
      <c r="M604" s="408"/>
      <c r="N604" s="779">
        <f t="shared" si="173"/>
        <v>54</v>
      </c>
      <c r="O604" s="776">
        <f t="shared" si="177"/>
        <v>126</v>
      </c>
      <c r="P604" s="777">
        <f t="shared" si="178"/>
        <v>126</v>
      </c>
      <c r="Q604" s="776">
        <f t="shared" si="179"/>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1"/>
        <v>5</v>
      </c>
      <c r="D605" s="403"/>
      <c r="E605" s="460"/>
      <c r="F605" s="460"/>
      <c r="G605" s="403"/>
      <c r="H605" s="408"/>
      <c r="I605" s="424"/>
      <c r="J605" s="430" t="s">
        <v>609</v>
      </c>
      <c r="K605" s="430"/>
      <c r="L605" s="408"/>
      <c r="M605" s="408"/>
      <c r="N605" s="779">
        <f t="shared" si="173"/>
        <v>54</v>
      </c>
      <c r="O605" s="776">
        <f t="shared" si="177"/>
        <v>126</v>
      </c>
      <c r="P605" s="777">
        <f t="shared" si="178"/>
        <v>126</v>
      </c>
      <c r="Q605" s="776">
        <f t="shared" si="179"/>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1"/>
        <v>5</v>
      </c>
      <c r="D606" s="403"/>
      <c r="E606" s="460"/>
      <c r="F606" s="460"/>
      <c r="G606" s="403"/>
      <c r="H606" s="424"/>
      <c r="I606" s="424">
        <v>3</v>
      </c>
      <c r="J606" s="430" t="s">
        <v>627</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0">INT($C$242)+3</f>
        <v>4</v>
      </c>
      <c r="D607" s="403"/>
      <c r="E607" s="460"/>
      <c r="F607" s="460"/>
      <c r="G607" s="403"/>
      <c r="H607" s="408"/>
      <c r="I607" s="424"/>
      <c r="J607" s="430" t="s">
        <v>935</v>
      </c>
      <c r="K607" s="430"/>
      <c r="L607" s="408"/>
      <c r="M607" s="408"/>
      <c r="N607" s="779">
        <f t="shared" ref="N607:N613" si="181">IF(N567=0,0,N567+24)</f>
        <v>49</v>
      </c>
      <c r="O607" s="776">
        <f t="shared" ref="O607" si="182">IF(N607=0,0,N607+72)</f>
        <v>121</v>
      </c>
      <c r="P607" s="777">
        <f t="shared" ref="P607" si="183">O607</f>
        <v>121</v>
      </c>
      <c r="Q607" s="776">
        <f t="shared" ref="Q607" si="184">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1"/>
        <v>5</v>
      </c>
      <c r="D608" s="403"/>
      <c r="E608" s="460"/>
      <c r="F608" s="460"/>
      <c r="G608" s="403"/>
      <c r="H608" s="408"/>
      <c r="I608" s="424"/>
      <c r="J608" s="430" t="s">
        <v>154</v>
      </c>
      <c r="K608" s="430"/>
      <c r="L608" s="408"/>
      <c r="M608" s="408"/>
      <c r="N608" s="779">
        <f t="shared" si="181"/>
        <v>55</v>
      </c>
      <c r="O608" s="776">
        <f t="shared" ref="O608:O613" si="185">IF(N608=0,0,N608+72)</f>
        <v>127</v>
      </c>
      <c r="P608" s="777">
        <f t="shared" ref="P608:P613" si="186">O608</f>
        <v>127</v>
      </c>
      <c r="Q608" s="776">
        <f t="shared" ref="Q608:Q613" si="187">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1"/>
        <v>5</v>
      </c>
      <c r="D609" s="403"/>
      <c r="E609" s="460"/>
      <c r="F609" s="460"/>
      <c r="G609" s="403"/>
      <c r="H609" s="408"/>
      <c r="I609" s="424"/>
      <c r="J609" s="430" t="s">
        <v>633</v>
      </c>
      <c r="K609" s="430"/>
      <c r="L609" s="408"/>
      <c r="M609" s="408"/>
      <c r="N609" s="779">
        <f t="shared" si="181"/>
        <v>56</v>
      </c>
      <c r="O609" s="776">
        <f t="shared" si="185"/>
        <v>128</v>
      </c>
      <c r="P609" s="777">
        <f t="shared" si="186"/>
        <v>128</v>
      </c>
      <c r="Q609" s="776">
        <f t="shared" si="187"/>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1"/>
        <v>5</v>
      </c>
      <c r="D610" s="403"/>
      <c r="E610" s="460"/>
      <c r="F610" s="460"/>
      <c r="G610" s="403"/>
      <c r="H610" s="408"/>
      <c r="I610" s="424"/>
      <c r="J610" s="430" t="s">
        <v>634</v>
      </c>
      <c r="K610" s="430"/>
      <c r="L610" s="408"/>
      <c r="M610" s="408"/>
      <c r="N610" s="779">
        <f t="shared" si="181"/>
        <v>56</v>
      </c>
      <c r="O610" s="776">
        <f t="shared" si="185"/>
        <v>128</v>
      </c>
      <c r="P610" s="777">
        <f t="shared" si="186"/>
        <v>128</v>
      </c>
      <c r="Q610" s="776">
        <f t="shared" si="187"/>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1"/>
        <v>5</v>
      </c>
      <c r="D611" s="403"/>
      <c r="E611" s="460"/>
      <c r="F611" s="460"/>
      <c r="G611" s="403"/>
      <c r="H611" s="408"/>
      <c r="I611" s="424"/>
      <c r="J611" s="430" t="s">
        <v>635</v>
      </c>
      <c r="K611" s="430"/>
      <c r="L611" s="408"/>
      <c r="M611" s="408"/>
      <c r="N611" s="779">
        <f t="shared" si="181"/>
        <v>57</v>
      </c>
      <c r="O611" s="776">
        <f t="shared" si="185"/>
        <v>129</v>
      </c>
      <c r="P611" s="777">
        <f t="shared" si="186"/>
        <v>129</v>
      </c>
      <c r="Q611" s="776">
        <f t="shared" si="187"/>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1"/>
        <v>5</v>
      </c>
      <c r="D612" s="403"/>
      <c r="E612" s="460"/>
      <c r="F612" s="460"/>
      <c r="G612" s="403"/>
      <c r="H612" s="408"/>
      <c r="I612" s="424"/>
      <c r="J612" s="430" t="s">
        <v>636</v>
      </c>
      <c r="K612" s="430"/>
      <c r="L612" s="408"/>
      <c r="M612" s="408"/>
      <c r="N612" s="779">
        <f t="shared" si="181"/>
        <v>57</v>
      </c>
      <c r="O612" s="776">
        <f t="shared" si="185"/>
        <v>129</v>
      </c>
      <c r="P612" s="777">
        <f t="shared" si="186"/>
        <v>129</v>
      </c>
      <c r="Q612" s="776">
        <f t="shared" si="187"/>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1"/>
        <v>5</v>
      </c>
      <c r="D613" s="403"/>
      <c r="E613" s="460"/>
      <c r="F613" s="460"/>
      <c r="G613" s="403"/>
      <c r="H613" s="408"/>
      <c r="I613" s="424"/>
      <c r="J613" s="430" t="s">
        <v>609</v>
      </c>
      <c r="K613" s="430"/>
      <c r="L613" s="408"/>
      <c r="M613" s="408"/>
      <c r="N613" s="779">
        <f t="shared" si="181"/>
        <v>58</v>
      </c>
      <c r="O613" s="776">
        <f t="shared" si="185"/>
        <v>130</v>
      </c>
      <c r="P613" s="777">
        <f t="shared" si="186"/>
        <v>130</v>
      </c>
      <c r="Q613" s="776">
        <f t="shared" si="187"/>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1"/>
        <v>5</v>
      </c>
      <c r="D614" s="403"/>
      <c r="E614" s="460"/>
      <c r="F614" s="460"/>
      <c r="G614" s="403"/>
      <c r="H614" s="424"/>
      <c r="I614" s="424">
        <v>4</v>
      </c>
      <c r="J614" s="430" t="s">
        <v>627</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88">INT($C$242)+3</f>
        <v>4</v>
      </c>
      <c r="D615" s="403"/>
      <c r="E615" s="460"/>
      <c r="F615" s="460"/>
      <c r="G615" s="403"/>
      <c r="H615" s="408"/>
      <c r="I615" s="424"/>
      <c r="J615" s="430" t="s">
        <v>935</v>
      </c>
      <c r="K615" s="430"/>
      <c r="L615" s="408"/>
      <c r="M615" s="408"/>
      <c r="N615" s="779">
        <f t="shared" ref="N615:N621" si="189">IF(N575=0,0,N575+24)</f>
        <v>49</v>
      </c>
      <c r="O615" s="776">
        <f t="shared" ref="O615" si="190">IF(N615=0,0,N615+72)</f>
        <v>121</v>
      </c>
      <c r="P615" s="777">
        <f t="shared" ref="P615" si="191">O615</f>
        <v>121</v>
      </c>
      <c r="Q615" s="776">
        <f t="shared" ref="Q615" si="192">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1"/>
        <v>5</v>
      </c>
      <c r="D616" s="403"/>
      <c r="E616" s="460"/>
      <c r="F616" s="460"/>
      <c r="G616" s="403"/>
      <c r="H616" s="408"/>
      <c r="I616" s="424"/>
      <c r="J616" s="430" t="s">
        <v>154</v>
      </c>
      <c r="K616" s="430"/>
      <c r="L616" s="408"/>
      <c r="M616" s="408"/>
      <c r="N616" s="779">
        <f t="shared" si="189"/>
        <v>59</v>
      </c>
      <c r="O616" s="776">
        <f t="shared" ref="O616:O621" si="193">IF(N616=0,0,N616+72)</f>
        <v>131</v>
      </c>
      <c r="P616" s="777">
        <f t="shared" ref="P616:P621" si="194">O616</f>
        <v>131</v>
      </c>
      <c r="Q616" s="776">
        <f t="shared" ref="Q616:Q621" si="195">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6">INT($C$242)+4</f>
        <v>5</v>
      </c>
      <c r="D617" s="403"/>
      <c r="E617" s="460"/>
      <c r="F617" s="460"/>
      <c r="G617" s="403"/>
      <c r="H617" s="408"/>
      <c r="I617" s="424"/>
      <c r="J617" s="430" t="s">
        <v>633</v>
      </c>
      <c r="K617" s="430"/>
      <c r="L617" s="408"/>
      <c r="M617" s="408"/>
      <c r="N617" s="779">
        <f t="shared" si="189"/>
        <v>60</v>
      </c>
      <c r="O617" s="776">
        <f t="shared" si="193"/>
        <v>132</v>
      </c>
      <c r="P617" s="777">
        <f t="shared" si="194"/>
        <v>132</v>
      </c>
      <c r="Q617" s="776">
        <f t="shared" si="195"/>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6"/>
        <v>5</v>
      </c>
      <c r="D618" s="403"/>
      <c r="E618" s="460"/>
      <c r="F618" s="460"/>
      <c r="G618" s="403"/>
      <c r="H618" s="408"/>
      <c r="I618" s="424"/>
      <c r="J618" s="430" t="s">
        <v>634</v>
      </c>
      <c r="K618" s="430"/>
      <c r="L618" s="408"/>
      <c r="M618" s="408"/>
      <c r="N618" s="779">
        <f t="shared" si="189"/>
        <v>60</v>
      </c>
      <c r="O618" s="776">
        <f t="shared" si="193"/>
        <v>132</v>
      </c>
      <c r="P618" s="777">
        <f t="shared" si="194"/>
        <v>132</v>
      </c>
      <c r="Q618" s="776">
        <f t="shared" si="195"/>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6"/>
        <v>5</v>
      </c>
      <c r="D619" s="403"/>
      <c r="E619" s="460"/>
      <c r="F619" s="460"/>
      <c r="G619" s="403"/>
      <c r="H619" s="408"/>
      <c r="I619" s="424"/>
      <c r="J619" s="430" t="s">
        <v>635</v>
      </c>
      <c r="K619" s="430"/>
      <c r="L619" s="408"/>
      <c r="M619" s="408"/>
      <c r="N619" s="779">
        <f t="shared" si="189"/>
        <v>61</v>
      </c>
      <c r="O619" s="776">
        <f t="shared" si="193"/>
        <v>133</v>
      </c>
      <c r="P619" s="777">
        <f t="shared" si="194"/>
        <v>133</v>
      </c>
      <c r="Q619" s="776">
        <f t="shared" si="195"/>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6"/>
        <v>5</v>
      </c>
      <c r="D620" s="403"/>
      <c r="E620" s="460"/>
      <c r="F620" s="460"/>
      <c r="G620" s="403"/>
      <c r="H620" s="408"/>
      <c r="I620" s="424"/>
      <c r="J620" s="430" t="s">
        <v>636</v>
      </c>
      <c r="K620" s="430"/>
      <c r="L620" s="408"/>
      <c r="M620" s="408"/>
      <c r="N620" s="779">
        <f t="shared" si="189"/>
        <v>61</v>
      </c>
      <c r="O620" s="776">
        <f t="shared" si="193"/>
        <v>133</v>
      </c>
      <c r="P620" s="777">
        <f t="shared" si="194"/>
        <v>133</v>
      </c>
      <c r="Q620" s="776">
        <f t="shared" si="195"/>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6"/>
        <v>5</v>
      </c>
      <c r="D621" s="403"/>
      <c r="E621" s="460"/>
      <c r="F621" s="460"/>
      <c r="G621" s="403"/>
      <c r="H621" s="408"/>
      <c r="I621" s="424"/>
      <c r="J621" s="430" t="s">
        <v>609</v>
      </c>
      <c r="K621" s="430"/>
      <c r="L621" s="408"/>
      <c r="M621" s="408"/>
      <c r="N621" s="779">
        <f t="shared" si="189"/>
        <v>62</v>
      </c>
      <c r="O621" s="776">
        <f t="shared" si="193"/>
        <v>134</v>
      </c>
      <c r="P621" s="777">
        <f t="shared" si="194"/>
        <v>134</v>
      </c>
      <c r="Q621" s="776">
        <f t="shared" si="195"/>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442</v>
      </c>
      <c r="AP622" s="388"/>
      <c r="AQ622" s="376"/>
      <c r="AR622" s="376"/>
      <c r="AS622" s="376"/>
    </row>
    <row r="623" spans="1:45" outlineLevel="2" x14ac:dyDescent="0.25">
      <c r="A623" s="376"/>
      <c r="B623" s="385"/>
      <c r="C623" s="378">
        <f>INT($C$242)+2</f>
        <v>3</v>
      </c>
      <c r="D623" s="403"/>
      <c r="E623" s="460"/>
      <c r="F623" s="460"/>
      <c r="G623" s="403"/>
      <c r="H623" s="473" t="s">
        <v>620</v>
      </c>
      <c r="I623" s="431" t="s">
        <v>637</v>
      </c>
      <c r="J623" s="431"/>
      <c r="K623" s="523"/>
      <c r="L623" s="521">
        <f>COUNTA($I624:$I$648)/COUNTA($H624:$H$648)</f>
        <v>8</v>
      </c>
      <c r="M623" s="408"/>
      <c r="N623" s="431"/>
      <c r="O623" s="431"/>
      <c r="P623" s="431"/>
      <c r="Q623" s="431"/>
      <c r="R623" s="431" t="s">
        <v>638</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197">INT($C$242)+3</f>
        <v>4</v>
      </c>
      <c r="D624" s="403"/>
      <c r="E624" s="460"/>
      <c r="F624" s="460"/>
      <c r="G624" s="403"/>
      <c r="H624" s="424" t="str">
        <f>H$261</f>
        <v>Aut</v>
      </c>
      <c r="I624" s="430" t="s">
        <v>583</v>
      </c>
      <c r="J624" s="430"/>
      <c r="K624" s="408"/>
      <c r="L624" s="407"/>
      <c r="M624" s="408"/>
      <c r="N624" s="408"/>
      <c r="O624" s="408"/>
      <c r="P624" s="408"/>
      <c r="Q624" s="408"/>
      <c r="R624" s="425">
        <v>20</v>
      </c>
      <c r="S624" s="776">
        <f t="shared" ref="S624:S647" si="198">IF(R624=0,0,R624+72)</f>
        <v>92</v>
      </c>
      <c r="T624" s="777">
        <f t="shared" ref="T624:T647" si="199">S624</f>
        <v>92</v>
      </c>
      <c r="U624" s="776">
        <f t="shared" ref="U624:U647" si="200">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197"/>
        <v>4</v>
      </c>
      <c r="D625" s="403"/>
      <c r="E625" s="460"/>
      <c r="F625" s="460"/>
      <c r="G625" s="403"/>
      <c r="H625" s="424"/>
      <c r="I625" s="430" t="s">
        <v>584</v>
      </c>
      <c r="J625" s="430"/>
      <c r="K625" s="408"/>
      <c r="L625" s="408"/>
      <c r="M625" s="408"/>
      <c r="N625" s="408"/>
      <c r="O625" s="408"/>
      <c r="P625" s="408"/>
      <c r="Q625" s="408"/>
      <c r="R625" s="425">
        <v>21</v>
      </c>
      <c r="S625" s="776">
        <f t="shared" si="198"/>
        <v>93</v>
      </c>
      <c r="T625" s="777">
        <f t="shared" si="199"/>
        <v>93</v>
      </c>
      <c r="U625" s="776">
        <f t="shared" si="200"/>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197"/>
        <v>4</v>
      </c>
      <c r="D626" s="403"/>
      <c r="E626" s="460"/>
      <c r="F626" s="460"/>
      <c r="G626" s="403"/>
      <c r="H626" s="424"/>
      <c r="I626" s="430" t="s">
        <v>585</v>
      </c>
      <c r="J626" s="430"/>
      <c r="K626" s="408"/>
      <c r="L626" s="408"/>
      <c r="M626" s="408"/>
      <c r="N626" s="408"/>
      <c r="O626" s="408"/>
      <c r="P626" s="408"/>
      <c r="Q626" s="408"/>
      <c r="R626" s="408">
        <v>0</v>
      </c>
      <c r="S626" s="776">
        <f t="shared" si="198"/>
        <v>0</v>
      </c>
      <c r="T626" s="777">
        <f t="shared" si="199"/>
        <v>0</v>
      </c>
      <c r="U626" s="776">
        <f t="shared" si="200"/>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197"/>
        <v>4</v>
      </c>
      <c r="D627" s="403"/>
      <c r="E627" s="460"/>
      <c r="F627" s="460"/>
      <c r="G627" s="403"/>
      <c r="H627" s="424"/>
      <c r="I627" s="430" t="s">
        <v>570</v>
      </c>
      <c r="J627" s="430"/>
      <c r="K627" s="408"/>
      <c r="L627" s="408"/>
      <c r="M627" s="408"/>
      <c r="N627" s="408"/>
      <c r="O627" s="408"/>
      <c r="P627" s="408"/>
      <c r="Q627" s="408"/>
      <c r="R627" s="408">
        <v>0</v>
      </c>
      <c r="S627" s="776">
        <f t="shared" si="198"/>
        <v>0</v>
      </c>
      <c r="T627" s="777">
        <f t="shared" si="199"/>
        <v>0</v>
      </c>
      <c r="U627" s="776">
        <f t="shared" si="200"/>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197"/>
        <v>4</v>
      </c>
      <c r="D628" s="403"/>
      <c r="E628" s="460"/>
      <c r="F628" s="460"/>
      <c r="G628" s="403"/>
      <c r="H628" s="424"/>
      <c r="I628" s="430" t="s">
        <v>571</v>
      </c>
      <c r="J628" s="430"/>
      <c r="K628" s="408"/>
      <c r="L628" s="408"/>
      <c r="M628" s="408"/>
      <c r="N628" s="408"/>
      <c r="O628" s="408"/>
      <c r="P628" s="408"/>
      <c r="Q628" s="408"/>
      <c r="R628" s="408">
        <v>0</v>
      </c>
      <c r="S628" s="776">
        <f t="shared" si="198"/>
        <v>0</v>
      </c>
      <c r="T628" s="777">
        <f t="shared" si="199"/>
        <v>0</v>
      </c>
      <c r="U628" s="776">
        <f t="shared" si="200"/>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197"/>
        <v>4</v>
      </c>
      <c r="D629" s="403"/>
      <c r="E629" s="460"/>
      <c r="F629" s="460"/>
      <c r="G629" s="403"/>
      <c r="H629" s="424"/>
      <c r="I629" s="430" t="s">
        <v>572</v>
      </c>
      <c r="J629" s="430"/>
      <c r="K629" s="408"/>
      <c r="L629" s="408"/>
      <c r="M629" s="408"/>
      <c r="N629" s="408"/>
      <c r="O629" s="408"/>
      <c r="P629" s="408"/>
      <c r="Q629" s="408"/>
      <c r="R629" s="408">
        <v>0</v>
      </c>
      <c r="S629" s="776">
        <f t="shared" si="198"/>
        <v>0</v>
      </c>
      <c r="T629" s="777">
        <f t="shared" si="199"/>
        <v>0</v>
      </c>
      <c r="U629" s="776">
        <f t="shared" si="200"/>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197"/>
        <v>4</v>
      </c>
      <c r="D630" s="403"/>
      <c r="E630" s="460"/>
      <c r="F630" s="460"/>
      <c r="G630" s="403"/>
      <c r="H630" s="424"/>
      <c r="I630" s="430" t="s">
        <v>573</v>
      </c>
      <c r="J630" s="430"/>
      <c r="K630" s="408"/>
      <c r="L630" s="408"/>
      <c r="M630" s="408"/>
      <c r="N630" s="408"/>
      <c r="O630" s="408"/>
      <c r="P630" s="408"/>
      <c r="Q630" s="408"/>
      <c r="R630" s="408">
        <v>0</v>
      </c>
      <c r="S630" s="776">
        <f t="shared" si="198"/>
        <v>0</v>
      </c>
      <c r="T630" s="777">
        <f t="shared" si="199"/>
        <v>0</v>
      </c>
      <c r="U630" s="776">
        <f t="shared" si="200"/>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197"/>
        <v>4</v>
      </c>
      <c r="D631" s="403"/>
      <c r="E631" s="460"/>
      <c r="F631" s="460"/>
      <c r="G631" s="403"/>
      <c r="H631" s="424"/>
      <c r="I631" s="430" t="s">
        <v>574</v>
      </c>
      <c r="J631" s="430"/>
      <c r="K631" s="408"/>
      <c r="L631" s="408"/>
      <c r="M631" s="408"/>
      <c r="N631" s="408"/>
      <c r="O631" s="408"/>
      <c r="P631" s="408"/>
      <c r="Q631" s="408"/>
      <c r="R631" s="408">
        <v>0</v>
      </c>
      <c r="S631" s="776">
        <f t="shared" si="198"/>
        <v>0</v>
      </c>
      <c r="T631" s="777">
        <f t="shared" si="199"/>
        <v>0</v>
      </c>
      <c r="U631" s="776">
        <f t="shared" si="200"/>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197"/>
        <v>4</v>
      </c>
      <c r="D632" s="403"/>
      <c r="E632" s="460"/>
      <c r="F632" s="460"/>
      <c r="G632" s="403"/>
      <c r="H632" s="424" t="str">
        <f>H$262</f>
        <v>Win</v>
      </c>
      <c r="I632" s="430" t="s">
        <v>583</v>
      </c>
      <c r="J632" s="430"/>
      <c r="K632" s="408"/>
      <c r="L632" s="408"/>
      <c r="M632" s="408"/>
      <c r="N632" s="408"/>
      <c r="O632" s="408"/>
      <c r="P632" s="408"/>
      <c r="Q632" s="408"/>
      <c r="R632" s="780">
        <f>IF(R624=0,0,R624+24)</f>
        <v>44</v>
      </c>
      <c r="S632" s="776">
        <f t="shared" si="198"/>
        <v>116</v>
      </c>
      <c r="T632" s="777">
        <f t="shared" si="199"/>
        <v>116</v>
      </c>
      <c r="U632" s="776">
        <f t="shared" si="200"/>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197"/>
        <v>4</v>
      </c>
      <c r="D633" s="403"/>
      <c r="E633" s="460"/>
      <c r="F633" s="460"/>
      <c r="G633" s="403"/>
      <c r="H633" s="424"/>
      <c r="I633" s="430" t="s">
        <v>584</v>
      </c>
      <c r="J633" s="430"/>
      <c r="K633" s="408"/>
      <c r="L633" s="408"/>
      <c r="M633" s="408"/>
      <c r="N633" s="408"/>
      <c r="O633" s="408"/>
      <c r="P633" s="408"/>
      <c r="Q633" s="408"/>
      <c r="R633" s="780">
        <f>IF(R625=0,0,R625+24)</f>
        <v>45</v>
      </c>
      <c r="S633" s="776">
        <f t="shared" si="198"/>
        <v>117</v>
      </c>
      <c r="T633" s="777">
        <f t="shared" si="199"/>
        <v>117</v>
      </c>
      <c r="U633" s="776">
        <f t="shared" si="200"/>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197"/>
        <v>4</v>
      </c>
      <c r="D634" s="403"/>
      <c r="E634" s="460"/>
      <c r="F634" s="460"/>
      <c r="G634" s="403"/>
      <c r="H634" s="424"/>
      <c r="I634" s="430" t="s">
        <v>585</v>
      </c>
      <c r="J634" s="430"/>
      <c r="K634" s="408"/>
      <c r="L634" s="408"/>
      <c r="M634" s="408"/>
      <c r="N634" s="408"/>
      <c r="O634" s="408"/>
      <c r="P634" s="408"/>
      <c r="Q634" s="408"/>
      <c r="R634" s="408">
        <v>0</v>
      </c>
      <c r="S634" s="776">
        <f t="shared" si="198"/>
        <v>0</v>
      </c>
      <c r="T634" s="777">
        <f t="shared" si="199"/>
        <v>0</v>
      </c>
      <c r="U634" s="776">
        <f t="shared" si="200"/>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197"/>
        <v>4</v>
      </c>
      <c r="D635" s="403"/>
      <c r="E635" s="460"/>
      <c r="F635" s="460"/>
      <c r="G635" s="403"/>
      <c r="H635" s="424"/>
      <c r="I635" s="430" t="s">
        <v>570</v>
      </c>
      <c r="J635" s="430"/>
      <c r="K635" s="408"/>
      <c r="L635" s="408"/>
      <c r="M635" s="408"/>
      <c r="N635" s="408"/>
      <c r="O635" s="408"/>
      <c r="P635" s="408"/>
      <c r="Q635" s="408"/>
      <c r="R635" s="408">
        <v>0</v>
      </c>
      <c r="S635" s="776">
        <f t="shared" si="198"/>
        <v>0</v>
      </c>
      <c r="T635" s="777">
        <f t="shared" si="199"/>
        <v>0</v>
      </c>
      <c r="U635" s="776">
        <f t="shared" si="200"/>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197"/>
        <v>4</v>
      </c>
      <c r="D636" s="403"/>
      <c r="E636" s="460"/>
      <c r="F636" s="460"/>
      <c r="G636" s="403"/>
      <c r="H636" s="424"/>
      <c r="I636" s="430" t="s">
        <v>571</v>
      </c>
      <c r="J636" s="430"/>
      <c r="K636" s="408"/>
      <c r="L636" s="408"/>
      <c r="M636" s="408"/>
      <c r="N636" s="408"/>
      <c r="O636" s="408"/>
      <c r="P636" s="408"/>
      <c r="Q636" s="408"/>
      <c r="R636" s="408">
        <v>0</v>
      </c>
      <c r="S636" s="776">
        <f t="shared" si="198"/>
        <v>0</v>
      </c>
      <c r="T636" s="777">
        <f t="shared" si="199"/>
        <v>0</v>
      </c>
      <c r="U636" s="776">
        <f t="shared" si="200"/>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197"/>
        <v>4</v>
      </c>
      <c r="D637" s="403"/>
      <c r="E637" s="460"/>
      <c r="F637" s="460"/>
      <c r="G637" s="403"/>
      <c r="H637" s="424"/>
      <c r="I637" s="430" t="s">
        <v>572</v>
      </c>
      <c r="J637" s="430"/>
      <c r="K637" s="408"/>
      <c r="L637" s="408"/>
      <c r="M637" s="408"/>
      <c r="N637" s="408"/>
      <c r="O637" s="408"/>
      <c r="P637" s="408"/>
      <c r="Q637" s="408"/>
      <c r="R637" s="408">
        <v>0</v>
      </c>
      <c r="S637" s="776">
        <f t="shared" si="198"/>
        <v>0</v>
      </c>
      <c r="T637" s="777">
        <f t="shared" si="199"/>
        <v>0</v>
      </c>
      <c r="U637" s="776">
        <f t="shared" si="200"/>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197"/>
        <v>4</v>
      </c>
      <c r="D638" s="403"/>
      <c r="E638" s="460"/>
      <c r="F638" s="460"/>
      <c r="G638" s="403"/>
      <c r="H638" s="424"/>
      <c r="I638" s="430" t="s">
        <v>573</v>
      </c>
      <c r="J638" s="430"/>
      <c r="K638" s="408"/>
      <c r="L638" s="408"/>
      <c r="M638" s="408"/>
      <c r="N638" s="408"/>
      <c r="O638" s="408"/>
      <c r="P638" s="408"/>
      <c r="Q638" s="408"/>
      <c r="R638" s="408">
        <v>0</v>
      </c>
      <c r="S638" s="776">
        <f t="shared" si="198"/>
        <v>0</v>
      </c>
      <c r="T638" s="777">
        <f t="shared" si="199"/>
        <v>0</v>
      </c>
      <c r="U638" s="776">
        <f t="shared" si="200"/>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197"/>
        <v>4</v>
      </c>
      <c r="D639" s="403"/>
      <c r="E639" s="460"/>
      <c r="F639" s="460"/>
      <c r="G639" s="403"/>
      <c r="H639" s="424"/>
      <c r="I639" s="430" t="s">
        <v>574</v>
      </c>
      <c r="J639" s="430"/>
      <c r="K639" s="408"/>
      <c r="L639" s="408"/>
      <c r="M639" s="408"/>
      <c r="N639" s="408"/>
      <c r="O639" s="408"/>
      <c r="P639" s="408"/>
      <c r="Q639" s="408"/>
      <c r="R639" s="408">
        <v>0</v>
      </c>
      <c r="S639" s="776">
        <f t="shared" si="198"/>
        <v>0</v>
      </c>
      <c r="T639" s="777">
        <f t="shared" si="199"/>
        <v>0</v>
      </c>
      <c r="U639" s="776">
        <f t="shared" si="200"/>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197"/>
        <v>4</v>
      </c>
      <c r="D640" s="403"/>
      <c r="E640" s="460"/>
      <c r="F640" s="460"/>
      <c r="G640" s="403"/>
      <c r="H640" s="424" t="str">
        <f>H$263</f>
        <v>Spr</v>
      </c>
      <c r="I640" s="430" t="s">
        <v>583</v>
      </c>
      <c r="J640" s="430"/>
      <c r="K640" s="408"/>
      <c r="L640" s="408"/>
      <c r="M640" s="408"/>
      <c r="N640" s="408"/>
      <c r="O640" s="408"/>
      <c r="P640" s="408"/>
      <c r="Q640" s="408"/>
      <c r="R640" s="780">
        <f>IF(R632=0,0,R632+24)</f>
        <v>68</v>
      </c>
      <c r="S640" s="776">
        <f t="shared" si="198"/>
        <v>140</v>
      </c>
      <c r="T640" s="777">
        <f t="shared" si="199"/>
        <v>140</v>
      </c>
      <c r="U640" s="776">
        <f t="shared" si="200"/>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197"/>
        <v>4</v>
      </c>
      <c r="D641" s="403"/>
      <c r="E641" s="460"/>
      <c r="F641" s="460"/>
      <c r="G641" s="403"/>
      <c r="H641" s="424"/>
      <c r="I641" s="430" t="s">
        <v>584</v>
      </c>
      <c r="J641" s="430"/>
      <c r="K641" s="408"/>
      <c r="L641" s="408"/>
      <c r="M641" s="408"/>
      <c r="N641" s="408"/>
      <c r="O641" s="408"/>
      <c r="P641" s="408"/>
      <c r="Q641" s="408"/>
      <c r="R641" s="780">
        <f>IF(R633=0,0,R633+24)</f>
        <v>69</v>
      </c>
      <c r="S641" s="776">
        <f t="shared" si="198"/>
        <v>141</v>
      </c>
      <c r="T641" s="777">
        <f t="shared" si="199"/>
        <v>141</v>
      </c>
      <c r="U641" s="776">
        <f t="shared" si="200"/>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197"/>
        <v>4</v>
      </c>
      <c r="D642" s="403"/>
      <c r="E642" s="460"/>
      <c r="F642" s="460"/>
      <c r="G642" s="403"/>
      <c r="H642" s="424"/>
      <c r="I642" s="430" t="s">
        <v>585</v>
      </c>
      <c r="J642" s="430"/>
      <c r="K642" s="408"/>
      <c r="L642" s="408"/>
      <c r="M642" s="408"/>
      <c r="N642" s="408"/>
      <c r="O642" s="408"/>
      <c r="P642" s="408"/>
      <c r="Q642" s="408"/>
      <c r="R642" s="408">
        <v>0</v>
      </c>
      <c r="S642" s="776">
        <f t="shared" si="198"/>
        <v>0</v>
      </c>
      <c r="T642" s="777">
        <f t="shared" si="199"/>
        <v>0</v>
      </c>
      <c r="U642" s="776">
        <f t="shared" si="200"/>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197"/>
        <v>4</v>
      </c>
      <c r="D643" s="403"/>
      <c r="E643" s="460"/>
      <c r="F643" s="460"/>
      <c r="G643" s="403"/>
      <c r="H643" s="424"/>
      <c r="I643" s="430" t="s">
        <v>570</v>
      </c>
      <c r="J643" s="430"/>
      <c r="K643" s="408"/>
      <c r="L643" s="408"/>
      <c r="M643" s="408"/>
      <c r="N643" s="408"/>
      <c r="O643" s="408"/>
      <c r="P643" s="408"/>
      <c r="Q643" s="408"/>
      <c r="R643" s="408">
        <v>0</v>
      </c>
      <c r="S643" s="776">
        <f t="shared" si="198"/>
        <v>0</v>
      </c>
      <c r="T643" s="777">
        <f t="shared" si="199"/>
        <v>0</v>
      </c>
      <c r="U643" s="776">
        <f t="shared" si="200"/>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197"/>
        <v>4</v>
      </c>
      <c r="D644" s="403"/>
      <c r="E644" s="460"/>
      <c r="F644" s="460"/>
      <c r="G644" s="403"/>
      <c r="H644" s="424"/>
      <c r="I644" s="430" t="s">
        <v>571</v>
      </c>
      <c r="J644" s="430"/>
      <c r="K644" s="408"/>
      <c r="L644" s="408"/>
      <c r="M644" s="408"/>
      <c r="N644" s="408"/>
      <c r="O644" s="408"/>
      <c r="P644" s="408"/>
      <c r="Q644" s="408"/>
      <c r="R644" s="408">
        <v>0</v>
      </c>
      <c r="S644" s="776">
        <f t="shared" si="198"/>
        <v>0</v>
      </c>
      <c r="T644" s="777">
        <f t="shared" si="199"/>
        <v>0</v>
      </c>
      <c r="U644" s="776">
        <f t="shared" si="200"/>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197"/>
        <v>4</v>
      </c>
      <c r="D645" s="403"/>
      <c r="E645" s="460"/>
      <c r="F645" s="460"/>
      <c r="G645" s="403"/>
      <c r="H645" s="424"/>
      <c r="I645" s="430" t="s">
        <v>572</v>
      </c>
      <c r="J645" s="430"/>
      <c r="K645" s="408"/>
      <c r="L645" s="408"/>
      <c r="M645" s="408"/>
      <c r="N645" s="408"/>
      <c r="O645" s="408"/>
      <c r="P645" s="408"/>
      <c r="Q645" s="408"/>
      <c r="R645" s="408">
        <v>0</v>
      </c>
      <c r="S645" s="776">
        <f t="shared" si="198"/>
        <v>0</v>
      </c>
      <c r="T645" s="777">
        <f t="shared" si="199"/>
        <v>0</v>
      </c>
      <c r="U645" s="776">
        <f t="shared" si="200"/>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197"/>
        <v>4</v>
      </c>
      <c r="D646" s="403"/>
      <c r="E646" s="460"/>
      <c r="F646" s="460"/>
      <c r="G646" s="403"/>
      <c r="H646" s="424"/>
      <c r="I646" s="430" t="s">
        <v>573</v>
      </c>
      <c r="J646" s="430"/>
      <c r="K646" s="408"/>
      <c r="L646" s="408"/>
      <c r="M646" s="408"/>
      <c r="N646" s="408"/>
      <c r="O646" s="408"/>
      <c r="P646" s="408"/>
      <c r="Q646" s="408"/>
      <c r="R646" s="408">
        <v>0</v>
      </c>
      <c r="S646" s="776">
        <f t="shared" si="198"/>
        <v>0</v>
      </c>
      <c r="T646" s="777">
        <f t="shared" si="199"/>
        <v>0</v>
      </c>
      <c r="U646" s="776">
        <f t="shared" si="200"/>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197"/>
        <v>4</v>
      </c>
      <c r="D647" s="403"/>
      <c r="E647" s="460"/>
      <c r="F647" s="460"/>
      <c r="G647" s="403"/>
      <c r="H647" s="424"/>
      <c r="I647" s="430" t="s">
        <v>574</v>
      </c>
      <c r="J647" s="430"/>
      <c r="K647" s="408"/>
      <c r="L647" s="408"/>
      <c r="M647" s="408"/>
      <c r="N647" s="408"/>
      <c r="O647" s="408"/>
      <c r="P647" s="408"/>
      <c r="Q647" s="408"/>
      <c r="R647" s="408">
        <v>0</v>
      </c>
      <c r="S647" s="776">
        <f t="shared" si="198"/>
        <v>0</v>
      </c>
      <c r="T647" s="777">
        <f t="shared" si="199"/>
        <v>0</v>
      </c>
      <c r="U647" s="776">
        <f t="shared" si="200"/>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442</v>
      </c>
      <c r="AP648" s="388"/>
      <c r="AQ648" s="376"/>
      <c r="AR648" s="376"/>
      <c r="AS648" s="376"/>
    </row>
    <row r="649" spans="1:45" outlineLevel="2" x14ac:dyDescent="0.25">
      <c r="A649" s="376"/>
      <c r="B649" s="385"/>
      <c r="C649" s="378">
        <f>INT($C$242)+2</f>
        <v>3</v>
      </c>
      <c r="D649" s="403"/>
      <c r="E649" s="460"/>
      <c r="F649" s="460"/>
      <c r="G649" s="403"/>
      <c r="H649" s="473" t="s">
        <v>620</v>
      </c>
      <c r="I649" s="431" t="s">
        <v>959</v>
      </c>
      <c r="J649" s="431"/>
      <c r="K649" s="523"/>
      <c r="L649" s="521">
        <f>COUNTA($I650:$I$662)/COUNTA($H650:$H$662)</f>
        <v>4</v>
      </c>
      <c r="M649" s="408"/>
      <c r="N649" s="431"/>
      <c r="O649" s="431"/>
      <c r="P649" s="431"/>
      <c r="Q649" s="431"/>
      <c r="R649" s="431" t="s">
        <v>638</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1">INT($C$242)+3</f>
        <v>4</v>
      </c>
      <c r="D650" s="403"/>
      <c r="E650" s="460"/>
      <c r="F650" s="460"/>
      <c r="G650" s="403"/>
      <c r="H650" s="424" t="str">
        <f>H$261</f>
        <v>Aut</v>
      </c>
      <c r="I650" s="430" t="s">
        <v>627</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1"/>
        <v>4</v>
      </c>
      <c r="D651" s="403"/>
      <c r="E651" s="460"/>
      <c r="F651" s="460"/>
      <c r="G651" s="403"/>
      <c r="H651" s="424"/>
      <c r="I651" s="430" t="s">
        <v>640</v>
      </c>
      <c r="J651" s="430"/>
      <c r="K651" s="408"/>
      <c r="L651" s="407"/>
      <c r="M651" s="408"/>
      <c r="N651" s="408"/>
      <c r="O651" s="408"/>
      <c r="P651" s="408"/>
      <c r="Q651" s="408"/>
      <c r="R651" s="408">
        <v>0</v>
      </c>
      <c r="S651" s="776">
        <f>IF(R651=0,0,R651+72)</f>
        <v>0</v>
      </c>
      <c r="T651" s="777">
        <f t="shared" ref="T651:T653" si="202">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1"/>
        <v>4</v>
      </c>
      <c r="D652" s="403"/>
      <c r="E652" s="460"/>
      <c r="F652" s="460"/>
      <c r="G652" s="403"/>
      <c r="H652" s="424"/>
      <c r="I652" s="430" t="s">
        <v>641</v>
      </c>
      <c r="J652" s="430"/>
      <c r="K652" s="408"/>
      <c r="L652" s="408"/>
      <c r="M652" s="408"/>
      <c r="N652" s="408"/>
      <c r="O652" s="408"/>
      <c r="P652" s="408"/>
      <c r="Q652" s="408"/>
      <c r="R652" s="425">
        <v>24</v>
      </c>
      <c r="S652" s="776">
        <f>IF(R652=0,0,R652+72)</f>
        <v>96</v>
      </c>
      <c r="T652" s="777">
        <f t="shared" si="202"/>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1"/>
        <v>4</v>
      </c>
      <c r="D653" s="403"/>
      <c r="E653" s="460"/>
      <c r="F653" s="460"/>
      <c r="G653" s="403"/>
      <c r="H653" s="424"/>
      <c r="I653" s="430" t="s">
        <v>642</v>
      </c>
      <c r="J653" s="430"/>
      <c r="K653" s="408"/>
      <c r="L653" s="408"/>
      <c r="M653" s="408"/>
      <c r="N653" s="408"/>
      <c r="O653" s="408"/>
      <c r="P653" s="408"/>
      <c r="Q653" s="408"/>
      <c r="R653" s="425">
        <v>0</v>
      </c>
      <c r="S653" s="776">
        <f>IF(R653=0,0,R653+72)</f>
        <v>0</v>
      </c>
      <c r="T653" s="777">
        <f t="shared" si="202"/>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1"/>
        <v>4</v>
      </c>
      <c r="D654" s="403"/>
      <c r="E654" s="460"/>
      <c r="F654" s="460"/>
      <c r="G654" s="403"/>
      <c r="H654" s="424" t="str">
        <f>H$262</f>
        <v>Win</v>
      </c>
      <c r="I654" s="430" t="s">
        <v>627</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1"/>
        <v>4</v>
      </c>
      <c r="D655" s="403"/>
      <c r="E655" s="460"/>
      <c r="F655" s="460"/>
      <c r="G655" s="403"/>
      <c r="H655" s="424"/>
      <c r="I655" s="430" t="s">
        <v>640</v>
      </c>
      <c r="J655" s="430"/>
      <c r="K655" s="408"/>
      <c r="L655" s="408"/>
      <c r="M655" s="408"/>
      <c r="N655" s="408"/>
      <c r="O655" s="408"/>
      <c r="P655" s="408"/>
      <c r="Q655" s="408"/>
      <c r="R655" s="408">
        <v>0</v>
      </c>
      <c r="S655" s="776">
        <f>IF(R655=0,0,R655+72)</f>
        <v>0</v>
      </c>
      <c r="T655" s="777">
        <f t="shared" ref="T655:T657" si="203">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1"/>
        <v>4</v>
      </c>
      <c r="D656" s="403"/>
      <c r="E656" s="460"/>
      <c r="F656" s="460"/>
      <c r="G656" s="403"/>
      <c r="H656" s="424"/>
      <c r="I656" s="430" t="s">
        <v>641</v>
      </c>
      <c r="J656" s="430"/>
      <c r="K656" s="408"/>
      <c r="L656" s="408"/>
      <c r="M656" s="408"/>
      <c r="N656" s="408"/>
      <c r="O656" s="408"/>
      <c r="P656" s="408"/>
      <c r="Q656" s="408"/>
      <c r="R656" s="778">
        <f>IF(R652=0,0,R652+24)</f>
        <v>48</v>
      </c>
      <c r="S656" s="776">
        <f>IF(R656=0,0,R656+72)</f>
        <v>120</v>
      </c>
      <c r="T656" s="777">
        <f t="shared" si="203"/>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1"/>
        <v>4</v>
      </c>
      <c r="D657" s="403"/>
      <c r="E657" s="460"/>
      <c r="F657" s="460"/>
      <c r="G657" s="403"/>
      <c r="H657" s="424"/>
      <c r="I657" s="430" t="s">
        <v>642</v>
      </c>
      <c r="J657" s="430"/>
      <c r="K657" s="408"/>
      <c r="L657" s="408"/>
      <c r="M657" s="408"/>
      <c r="N657" s="408"/>
      <c r="O657" s="408"/>
      <c r="P657" s="408"/>
      <c r="Q657" s="408"/>
      <c r="R657" s="778">
        <f>IF(R653=0,0,R653+24)</f>
        <v>0</v>
      </c>
      <c r="S657" s="776">
        <f>IF(R657=0,0,R657+72)</f>
        <v>0</v>
      </c>
      <c r="T657" s="777">
        <f t="shared" si="203"/>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1"/>
        <v>4</v>
      </c>
      <c r="D658" s="403"/>
      <c r="E658" s="460"/>
      <c r="F658" s="460"/>
      <c r="G658" s="403"/>
      <c r="H658" s="424" t="str">
        <f>H$263</f>
        <v>Spr</v>
      </c>
      <c r="I658" s="430" t="s">
        <v>627</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1"/>
        <v>4</v>
      </c>
      <c r="D659" s="403"/>
      <c r="E659" s="460"/>
      <c r="F659" s="460"/>
      <c r="G659" s="403"/>
      <c r="H659" s="424"/>
      <c r="I659" s="430" t="s">
        <v>640</v>
      </c>
      <c r="J659" s="430"/>
      <c r="K659" s="408"/>
      <c r="L659" s="408"/>
      <c r="M659" s="408"/>
      <c r="N659" s="408"/>
      <c r="O659" s="408"/>
      <c r="P659" s="408"/>
      <c r="Q659" s="408"/>
      <c r="R659" s="408">
        <v>0</v>
      </c>
      <c r="S659" s="776">
        <f>IF(R659=0,0,R659+72)</f>
        <v>0</v>
      </c>
      <c r="T659" s="777">
        <f t="shared" ref="T659:T661" si="204">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1"/>
        <v>4</v>
      </c>
      <c r="D660" s="403"/>
      <c r="E660" s="460"/>
      <c r="F660" s="460"/>
      <c r="G660" s="403"/>
      <c r="H660" s="424"/>
      <c r="I660" s="430" t="s">
        <v>641</v>
      </c>
      <c r="J660" s="430"/>
      <c r="K660" s="408"/>
      <c r="L660" s="408"/>
      <c r="M660" s="408"/>
      <c r="N660" s="408"/>
      <c r="O660" s="408"/>
      <c r="P660" s="408"/>
      <c r="Q660" s="408"/>
      <c r="R660" s="778">
        <f>IF(R656=0,0,R656+24)</f>
        <v>72</v>
      </c>
      <c r="S660" s="776">
        <f>IF(R660=0,0,R660+72)</f>
        <v>144</v>
      </c>
      <c r="T660" s="777">
        <f t="shared" si="204"/>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1"/>
        <v>4</v>
      </c>
      <c r="D661" s="403"/>
      <c r="E661" s="460"/>
      <c r="F661" s="460"/>
      <c r="G661" s="403"/>
      <c r="H661" s="424"/>
      <c r="I661" s="430" t="s">
        <v>642</v>
      </c>
      <c r="J661" s="430"/>
      <c r="K661" s="408"/>
      <c r="L661" s="408"/>
      <c r="M661" s="408"/>
      <c r="N661" s="408"/>
      <c r="O661" s="408"/>
      <c r="P661" s="408"/>
      <c r="Q661" s="408"/>
      <c r="R661" s="778">
        <f>IF(R657=0,0,R657+24)</f>
        <v>0</v>
      </c>
      <c r="S661" s="776">
        <f>IF(R661=0,0,R661+72)</f>
        <v>0</v>
      </c>
      <c r="T661" s="777">
        <f t="shared" si="204"/>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442</v>
      </c>
      <c r="AP662" s="388"/>
      <c r="AQ662" s="376"/>
      <c r="AR662" s="376"/>
      <c r="AS662" s="376"/>
    </row>
    <row r="663" spans="1:45" outlineLevel="2" x14ac:dyDescent="0.25">
      <c r="A663" s="376"/>
      <c r="B663" s="385"/>
      <c r="C663" s="378">
        <f>INT($C$242)+2</f>
        <v>3</v>
      </c>
      <c r="D663" s="403"/>
      <c r="E663" s="460"/>
      <c r="F663" s="460"/>
      <c r="G663" s="403"/>
      <c r="H663" s="473" t="s">
        <v>620</v>
      </c>
      <c r="I663" s="431" t="s">
        <v>960</v>
      </c>
      <c r="J663" s="431"/>
      <c r="K663" s="523"/>
      <c r="L663" s="521">
        <f>COUNTA($I664:$I$679)/COUNTA($H664:$H$679)</f>
        <v>5</v>
      </c>
      <c r="M663" s="408"/>
      <c r="N663" s="431"/>
      <c r="O663" s="431"/>
      <c r="P663" s="431"/>
      <c r="Q663" s="431"/>
      <c r="R663" s="431" t="s">
        <v>638</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5">INT($C$242)+3</f>
        <v>4</v>
      </c>
      <c r="D664" s="403"/>
      <c r="E664" s="460"/>
      <c r="F664" s="460"/>
      <c r="G664" s="403"/>
      <c r="H664" s="424" t="str">
        <f>H$261</f>
        <v>Aut</v>
      </c>
      <c r="I664" s="430" t="s">
        <v>627</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5"/>
        <v>4</v>
      </c>
      <c r="D665" s="403"/>
      <c r="E665" s="460"/>
      <c r="F665" s="460"/>
      <c r="G665" s="403"/>
      <c r="H665" s="424"/>
      <c r="I665" s="430" t="s">
        <v>639</v>
      </c>
      <c r="J665" s="430"/>
      <c r="K665" s="408"/>
      <c r="L665" s="408"/>
      <c r="M665" s="408"/>
      <c r="N665" s="408"/>
      <c r="O665" s="408"/>
      <c r="P665" s="408"/>
      <c r="Q665" s="408"/>
      <c r="R665" s="425">
        <v>0</v>
      </c>
      <c r="S665" s="776">
        <f>IF(R665=0,0,R665+72)</f>
        <v>0</v>
      </c>
      <c r="T665" s="777">
        <f t="shared" ref="T665:T668" si="206">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5"/>
        <v>4</v>
      </c>
      <c r="D666" s="403"/>
      <c r="E666" s="460"/>
      <c r="F666" s="460"/>
      <c r="G666" s="403"/>
      <c r="H666" s="424"/>
      <c r="I666" s="430" t="s">
        <v>608</v>
      </c>
      <c r="J666" s="430"/>
      <c r="K666" s="408"/>
      <c r="L666" s="408"/>
      <c r="M666" s="408"/>
      <c r="N666" s="408"/>
      <c r="O666" s="408"/>
      <c r="P666" s="408"/>
      <c r="Q666" s="408"/>
      <c r="R666" s="425">
        <v>22</v>
      </c>
      <c r="S666" s="776">
        <f>IF(R666=0,0,R666+72)</f>
        <v>94</v>
      </c>
      <c r="T666" s="777">
        <f t="shared" si="206"/>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5"/>
        <v>4</v>
      </c>
      <c r="D667" s="403"/>
      <c r="E667" s="460"/>
      <c r="F667" s="460"/>
      <c r="G667" s="403"/>
      <c r="H667" s="424"/>
      <c r="I667" s="430" t="s">
        <v>636</v>
      </c>
      <c r="J667" s="430"/>
      <c r="K667" s="408"/>
      <c r="L667" s="408"/>
      <c r="M667" s="408"/>
      <c r="N667" s="408"/>
      <c r="O667" s="408"/>
      <c r="P667" s="408"/>
      <c r="Q667" s="408"/>
      <c r="R667" s="425">
        <v>22</v>
      </c>
      <c r="S667" s="776">
        <f>IF(R667=0,0,R667+72)</f>
        <v>94</v>
      </c>
      <c r="T667" s="777">
        <f t="shared" si="206"/>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5"/>
        <v>4</v>
      </c>
      <c r="D668" s="403"/>
      <c r="E668" s="460"/>
      <c r="F668" s="460"/>
      <c r="G668" s="403"/>
      <c r="H668" s="424"/>
      <c r="I668" s="430" t="s">
        <v>609</v>
      </c>
      <c r="J668" s="430"/>
      <c r="K668" s="408"/>
      <c r="L668" s="408"/>
      <c r="M668" s="408"/>
      <c r="N668" s="408"/>
      <c r="O668" s="408"/>
      <c r="P668" s="408"/>
      <c r="Q668" s="408"/>
      <c r="R668" s="425">
        <v>23</v>
      </c>
      <c r="S668" s="776">
        <f>IF(R668=0,0,R668+72)</f>
        <v>95</v>
      </c>
      <c r="T668" s="777">
        <f t="shared" si="206"/>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5"/>
        <v>4</v>
      </c>
      <c r="D669" s="403"/>
      <c r="E669" s="460"/>
      <c r="F669" s="460"/>
      <c r="G669" s="403"/>
      <c r="H669" s="424" t="str">
        <f>H$262</f>
        <v>Win</v>
      </c>
      <c r="I669" s="430" t="s">
        <v>627</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5"/>
        <v>4</v>
      </c>
      <c r="D670" s="403"/>
      <c r="E670" s="460"/>
      <c r="F670" s="460"/>
      <c r="G670" s="403"/>
      <c r="H670" s="424"/>
      <c r="I670" s="430" t="s">
        <v>639</v>
      </c>
      <c r="J670" s="430"/>
      <c r="K670" s="408"/>
      <c r="L670" s="408"/>
      <c r="M670" s="408"/>
      <c r="N670" s="408"/>
      <c r="O670" s="408"/>
      <c r="P670" s="408"/>
      <c r="Q670" s="408"/>
      <c r="R670" s="782">
        <f>IF(R665=0,0,R665+24)</f>
        <v>0</v>
      </c>
      <c r="S670" s="776">
        <f>IF(R670=0,0,R670+72)</f>
        <v>0</v>
      </c>
      <c r="T670" s="777">
        <f t="shared" ref="T670:T673" si="207">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5"/>
        <v>4</v>
      </c>
      <c r="D671" s="403"/>
      <c r="E671" s="460"/>
      <c r="F671" s="460"/>
      <c r="G671" s="403"/>
      <c r="H671" s="424"/>
      <c r="I671" s="430" t="s">
        <v>608</v>
      </c>
      <c r="J671" s="430"/>
      <c r="K671" s="408"/>
      <c r="L671" s="408"/>
      <c r="M671" s="408"/>
      <c r="N671" s="408"/>
      <c r="O671" s="408"/>
      <c r="P671" s="408"/>
      <c r="Q671" s="408"/>
      <c r="R671" s="782">
        <f>IF(R666=0,0,R666+24)</f>
        <v>46</v>
      </c>
      <c r="S671" s="776">
        <f>IF(R671=0,0,R671+72)</f>
        <v>118</v>
      </c>
      <c r="T671" s="777">
        <f t="shared" si="207"/>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5"/>
        <v>4</v>
      </c>
      <c r="D672" s="403"/>
      <c r="E672" s="460"/>
      <c r="F672" s="460"/>
      <c r="G672" s="403"/>
      <c r="H672" s="424"/>
      <c r="I672" s="430" t="s">
        <v>636</v>
      </c>
      <c r="J672" s="430"/>
      <c r="K672" s="408"/>
      <c r="L672" s="408"/>
      <c r="M672" s="408"/>
      <c r="N672" s="408"/>
      <c r="O672" s="408"/>
      <c r="P672" s="408"/>
      <c r="Q672" s="408"/>
      <c r="R672" s="782">
        <f>IF(R667=0,0,R667+24)</f>
        <v>46</v>
      </c>
      <c r="S672" s="776">
        <f>IF(R672=0,0,R672+72)</f>
        <v>118</v>
      </c>
      <c r="T672" s="777">
        <f t="shared" si="207"/>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5"/>
        <v>4</v>
      </c>
      <c r="D673" s="403"/>
      <c r="E673" s="460"/>
      <c r="F673" s="460"/>
      <c r="G673" s="403"/>
      <c r="H673" s="424"/>
      <c r="I673" s="430" t="s">
        <v>609</v>
      </c>
      <c r="J673" s="430"/>
      <c r="K673" s="408"/>
      <c r="L673" s="408"/>
      <c r="M673" s="408"/>
      <c r="N673" s="408"/>
      <c r="O673" s="408"/>
      <c r="P673" s="408"/>
      <c r="Q673" s="408"/>
      <c r="R673" s="782">
        <f>IF(R668=0,0,R668+24)</f>
        <v>47</v>
      </c>
      <c r="S673" s="776">
        <f>IF(R673=0,0,R673+72)</f>
        <v>119</v>
      </c>
      <c r="T673" s="777">
        <f t="shared" si="207"/>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5"/>
        <v>4</v>
      </c>
      <c r="D674" s="403"/>
      <c r="E674" s="460"/>
      <c r="F674" s="460"/>
      <c r="G674" s="403"/>
      <c r="H674" s="424" t="str">
        <f>H$263</f>
        <v>Spr</v>
      </c>
      <c r="I674" s="430" t="s">
        <v>627</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5"/>
        <v>4</v>
      </c>
      <c r="D675" s="403"/>
      <c r="E675" s="460"/>
      <c r="F675" s="460"/>
      <c r="G675" s="403"/>
      <c r="H675" s="424"/>
      <c r="I675" s="430" t="s">
        <v>639</v>
      </c>
      <c r="J675" s="430"/>
      <c r="K675" s="408"/>
      <c r="L675" s="408"/>
      <c r="M675" s="408"/>
      <c r="N675" s="408"/>
      <c r="O675" s="408"/>
      <c r="P675" s="408"/>
      <c r="Q675" s="408"/>
      <c r="R675" s="782">
        <f>IF(R670=0,0,R670+24)</f>
        <v>0</v>
      </c>
      <c r="S675" s="776">
        <f>IF(R675=0,0,R675+72)</f>
        <v>0</v>
      </c>
      <c r="T675" s="777">
        <f t="shared" ref="T675:T678" si="208">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5"/>
        <v>4</v>
      </c>
      <c r="D676" s="403"/>
      <c r="E676" s="460"/>
      <c r="F676" s="460"/>
      <c r="G676" s="403"/>
      <c r="H676" s="424"/>
      <c r="I676" s="430" t="s">
        <v>608</v>
      </c>
      <c r="J676" s="430"/>
      <c r="K676" s="408"/>
      <c r="L676" s="408"/>
      <c r="M676" s="408"/>
      <c r="N676" s="408"/>
      <c r="O676" s="408"/>
      <c r="P676" s="408"/>
      <c r="Q676" s="408"/>
      <c r="R676" s="782">
        <f>IF(R671=0,0,R671+24)</f>
        <v>70</v>
      </c>
      <c r="S676" s="776">
        <f>IF(R676=0,0,R676+72)</f>
        <v>142</v>
      </c>
      <c r="T676" s="777">
        <f t="shared" si="208"/>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5"/>
        <v>4</v>
      </c>
      <c r="D677" s="403"/>
      <c r="E677" s="460"/>
      <c r="F677" s="460"/>
      <c r="G677" s="403"/>
      <c r="H677" s="424"/>
      <c r="I677" s="430" t="s">
        <v>636</v>
      </c>
      <c r="J677" s="430"/>
      <c r="K677" s="408"/>
      <c r="L677" s="408"/>
      <c r="M677" s="408"/>
      <c r="N677" s="408"/>
      <c r="O677" s="408"/>
      <c r="P677" s="408"/>
      <c r="Q677" s="408"/>
      <c r="R677" s="782">
        <f>IF(R672=0,0,R672+24)</f>
        <v>70</v>
      </c>
      <c r="S677" s="776">
        <f>IF(R677=0,0,R677+72)</f>
        <v>142</v>
      </c>
      <c r="T677" s="777">
        <f t="shared" si="208"/>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5"/>
        <v>4</v>
      </c>
      <c r="D678" s="403"/>
      <c r="E678" s="460"/>
      <c r="F678" s="460"/>
      <c r="G678" s="403"/>
      <c r="H678" s="424"/>
      <c r="I678" s="430" t="s">
        <v>609</v>
      </c>
      <c r="J678" s="430"/>
      <c r="K678" s="408"/>
      <c r="L678" s="408"/>
      <c r="M678" s="408"/>
      <c r="N678" s="408"/>
      <c r="O678" s="408"/>
      <c r="P678" s="408"/>
      <c r="Q678" s="408"/>
      <c r="R678" s="782">
        <f>IF(R673=0,0,R673+24)</f>
        <v>71</v>
      </c>
      <c r="S678" s="776">
        <f>IF(R678=0,0,R678+72)</f>
        <v>143</v>
      </c>
      <c r="T678" s="777">
        <f t="shared" si="208"/>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442</v>
      </c>
      <c r="AP679" s="388"/>
      <c r="AQ679" s="376"/>
      <c r="AR679" s="376"/>
      <c r="AS679" s="376"/>
    </row>
    <row r="680" spans="1:45" outlineLevel="1" x14ac:dyDescent="0.25">
      <c r="A680" s="376"/>
      <c r="B680" s="385"/>
      <c r="C680" s="378">
        <f>INT($C$242)+1</f>
        <v>2</v>
      </c>
      <c r="D680" s="403"/>
      <c r="E680" s="460"/>
      <c r="F680" s="460"/>
      <c r="G680" s="403"/>
      <c r="H680" s="463" t="s">
        <v>643</v>
      </c>
      <c r="I680" s="421" t="s">
        <v>644</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438</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09">INT($C$242)+2</f>
        <v>3</v>
      </c>
      <c r="D682" s="403"/>
      <c r="E682" s="460"/>
      <c r="F682" s="460"/>
      <c r="G682" s="403"/>
      <c r="H682" s="424" t="str">
        <f>"Birth: "&amp;H$261</f>
        <v>Birth: Aut</v>
      </c>
      <c r="I682" s="430" t="s">
        <v>553</v>
      </c>
      <c r="J682" s="430"/>
      <c r="K682" s="469">
        <f t="shared" ref="K682:Q682" si="210">K261</f>
        <v>43600</v>
      </c>
      <c r="L682" s="469">
        <f t="shared" si="210"/>
        <v>43600</v>
      </c>
      <c r="M682" s="469">
        <f t="shared" si="210"/>
        <v>43600</v>
      </c>
      <c r="N682" s="469">
        <f t="shared" si="210"/>
        <v>43600</v>
      </c>
      <c r="O682" s="469">
        <f t="shared" si="210"/>
        <v>43600</v>
      </c>
      <c r="P682" s="469">
        <f t="shared" si="210"/>
        <v>43600</v>
      </c>
      <c r="Q682" s="469">
        <f t="shared" si="210"/>
        <v>43600</v>
      </c>
      <c r="R682" s="525">
        <f>R270</f>
        <v>43600</v>
      </c>
      <c r="S682" s="525">
        <f>S270</f>
        <v>43600</v>
      </c>
      <c r="T682" s="525">
        <f>T270</f>
        <v>43600</v>
      </c>
      <c r="U682" s="525">
        <f>U270</f>
        <v>43600</v>
      </c>
      <c r="V682" s="408" t="s">
        <v>883</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09"/>
        <v>3</v>
      </c>
      <c r="D683" s="403"/>
      <c r="E683" s="460"/>
      <c r="F683" s="460"/>
      <c r="G683" s="403"/>
      <c r="H683" s="473"/>
      <c r="I683" s="430" t="s">
        <v>645</v>
      </c>
      <c r="J683" s="430"/>
      <c r="K683" s="526">
        <f t="shared" ref="K683:U683" si="211">K682+INDEX($R$364:$U$364,1,K$250+1)</f>
        <v>43691</v>
      </c>
      <c r="L683" s="526">
        <f t="shared" si="211"/>
        <v>43691</v>
      </c>
      <c r="M683" s="526">
        <f t="shared" si="211"/>
        <v>43691</v>
      </c>
      <c r="N683" s="526">
        <f t="shared" si="211"/>
        <v>43691</v>
      </c>
      <c r="O683" s="526">
        <f t="shared" si="211"/>
        <v>43691</v>
      </c>
      <c r="P683" s="526">
        <f t="shared" si="211"/>
        <v>43691</v>
      </c>
      <c r="Q683" s="526">
        <f t="shared" si="211"/>
        <v>43691</v>
      </c>
      <c r="R683" s="526">
        <f t="shared" si="211"/>
        <v>43691</v>
      </c>
      <c r="S683" s="526">
        <f t="shared" si="211"/>
        <v>43691</v>
      </c>
      <c r="T683" s="526">
        <f t="shared" si="211"/>
        <v>43691</v>
      </c>
      <c r="U683" s="526">
        <f t="shared" si="211"/>
        <v>43691</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09"/>
        <v>3</v>
      </c>
      <c r="D684" s="403"/>
      <c r="E684" s="460"/>
      <c r="F684" s="460"/>
      <c r="G684" s="403"/>
      <c r="H684" s="424" t="str">
        <f>"Birth: "&amp;H$262</f>
        <v>Birth: Win</v>
      </c>
      <c r="I684" s="430" t="s">
        <v>553</v>
      </c>
      <c r="J684" s="430"/>
      <c r="K684" s="472">
        <f t="shared" ref="K684:Q684" si="212">K262</f>
        <v>43617</v>
      </c>
      <c r="L684" s="472">
        <f t="shared" si="212"/>
        <v>43617</v>
      </c>
      <c r="M684" s="472">
        <f t="shared" si="212"/>
        <v>43617</v>
      </c>
      <c r="N684" s="472">
        <f t="shared" si="212"/>
        <v>43617</v>
      </c>
      <c r="O684" s="472">
        <f t="shared" si="212"/>
        <v>43617</v>
      </c>
      <c r="P684" s="472">
        <f t="shared" si="212"/>
        <v>43617</v>
      </c>
      <c r="Q684" s="472">
        <f t="shared" si="212"/>
        <v>43617</v>
      </c>
      <c r="R684" s="482">
        <f>R278</f>
        <v>43617</v>
      </c>
      <c r="S684" s="482">
        <f>S278</f>
        <v>43617</v>
      </c>
      <c r="T684" s="482">
        <f>T278</f>
        <v>43617</v>
      </c>
      <c r="U684" s="482">
        <f>U278</f>
        <v>43617</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09"/>
        <v>3</v>
      </c>
      <c r="D685" s="403"/>
      <c r="E685" s="460"/>
      <c r="F685" s="460"/>
      <c r="G685" s="403"/>
      <c r="H685" s="473"/>
      <c r="I685" s="430" t="s">
        <v>645</v>
      </c>
      <c r="J685" s="430"/>
      <c r="K685" s="527">
        <f t="shared" ref="K685:U685" si="213">K684+INDEX($R$364:$U$364,1,K$250+1)</f>
        <v>43708</v>
      </c>
      <c r="L685" s="527">
        <f t="shared" si="213"/>
        <v>43708</v>
      </c>
      <c r="M685" s="526">
        <f t="shared" si="213"/>
        <v>43708</v>
      </c>
      <c r="N685" s="526">
        <f t="shared" si="213"/>
        <v>43708</v>
      </c>
      <c r="O685" s="526">
        <f t="shared" si="213"/>
        <v>43708</v>
      </c>
      <c r="P685" s="526">
        <f t="shared" si="213"/>
        <v>43708</v>
      </c>
      <c r="Q685" s="526">
        <f t="shared" si="213"/>
        <v>43708</v>
      </c>
      <c r="R685" s="526">
        <f t="shared" si="213"/>
        <v>43708</v>
      </c>
      <c r="S685" s="526">
        <f t="shared" si="213"/>
        <v>43708</v>
      </c>
      <c r="T685" s="526">
        <f t="shared" si="213"/>
        <v>43708</v>
      </c>
      <c r="U685" s="526">
        <f t="shared" si="213"/>
        <v>43708</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09"/>
        <v>3</v>
      </c>
      <c r="D686" s="403"/>
      <c r="E686" s="460"/>
      <c r="F686" s="460"/>
      <c r="G686" s="403"/>
      <c r="H686" s="424" t="str">
        <f>"Birth: "&amp;H$263</f>
        <v>Birth: Spr</v>
      </c>
      <c r="I686" s="430" t="s">
        <v>553</v>
      </c>
      <c r="J686" s="430"/>
      <c r="K686" s="472">
        <f t="shared" ref="K686:Q686" si="214">K263</f>
        <v>43669</v>
      </c>
      <c r="L686" s="472">
        <f t="shared" si="214"/>
        <v>43669</v>
      </c>
      <c r="M686" s="472">
        <f t="shared" si="214"/>
        <v>43669</v>
      </c>
      <c r="N686" s="472">
        <f t="shared" si="214"/>
        <v>43669</v>
      </c>
      <c r="O686" s="472">
        <f t="shared" si="214"/>
        <v>43669</v>
      </c>
      <c r="P686" s="472">
        <f t="shared" si="214"/>
        <v>43669</v>
      </c>
      <c r="Q686" s="472">
        <f t="shared" si="214"/>
        <v>43669</v>
      </c>
      <c r="R686" s="482">
        <f>R286</f>
        <v>43669</v>
      </c>
      <c r="S686" s="482">
        <f>S286</f>
        <v>43669</v>
      </c>
      <c r="T686" s="482">
        <f>T286</f>
        <v>43669</v>
      </c>
      <c r="U686" s="482">
        <f>U286</f>
        <v>43669</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09"/>
        <v>3</v>
      </c>
      <c r="D687" s="403"/>
      <c r="E687" s="460"/>
      <c r="F687" s="460"/>
      <c r="G687" s="403"/>
      <c r="H687" s="473"/>
      <c r="I687" s="430" t="s">
        <v>645</v>
      </c>
      <c r="J687" s="430"/>
      <c r="K687" s="527">
        <f t="shared" ref="K687:U687" si="215">K686+INDEX($R$364:$U$364,1,K$250+1)</f>
        <v>43760</v>
      </c>
      <c r="L687" s="527">
        <f t="shared" si="215"/>
        <v>43760</v>
      </c>
      <c r="M687" s="526">
        <f t="shared" si="215"/>
        <v>43760</v>
      </c>
      <c r="N687" s="526">
        <f t="shared" si="215"/>
        <v>43760</v>
      </c>
      <c r="O687" s="526">
        <f t="shared" si="215"/>
        <v>43760</v>
      </c>
      <c r="P687" s="526">
        <f t="shared" si="215"/>
        <v>43760</v>
      </c>
      <c r="Q687" s="526">
        <f t="shared" si="215"/>
        <v>43760</v>
      </c>
      <c r="R687" s="526">
        <f t="shared" si="215"/>
        <v>43760</v>
      </c>
      <c r="S687" s="526">
        <f t="shared" si="215"/>
        <v>43760</v>
      </c>
      <c r="T687" s="526">
        <f t="shared" si="215"/>
        <v>43760</v>
      </c>
      <c r="U687" s="526">
        <f t="shared" si="215"/>
        <v>43760</v>
      </c>
      <c r="V687" s="408"/>
      <c r="W687" s="408"/>
      <c r="X687" s="408"/>
      <c r="Y687" s="408"/>
      <c r="Z687" s="408"/>
      <c r="AA687" s="408"/>
      <c r="AB687" s="408"/>
      <c r="AC687" s="408"/>
      <c r="AD687" s="522" t="s">
        <v>1160</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09"/>
        <v>3</v>
      </c>
      <c r="D688" s="403"/>
      <c r="E688" s="460"/>
      <c r="F688" s="460"/>
      <c r="G688" s="403"/>
      <c r="H688" s="473" t="s">
        <v>560</v>
      </c>
      <c r="I688" s="431" t="s">
        <v>646</v>
      </c>
      <c r="J688" s="520" t="s">
        <v>647</v>
      </c>
      <c r="K688" s="521">
        <f>COUNTA($H$689:$H$761)</f>
        <v>3</v>
      </c>
      <c r="L688" s="521">
        <f>COUNTA($I$689:$I$761)/K688</f>
        <v>8</v>
      </c>
      <c r="M688" s="475">
        <f>COUNTA($J$689:$J$764)/(L688*K688)</f>
        <v>3</v>
      </c>
      <c r="N688" s="528" t="s">
        <v>648</v>
      </c>
      <c r="O688" s="529"/>
      <c r="P688" s="529"/>
      <c r="Q688" s="529"/>
      <c r="R688" s="529"/>
      <c r="S688" s="529"/>
      <c r="T688" s="529"/>
      <c r="U688" s="503"/>
      <c r="V688" s="424" t="s">
        <v>649</v>
      </c>
      <c r="W688" s="408"/>
      <c r="X688" s="430" t="s">
        <v>650</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09"/>
        <v>3</v>
      </c>
      <c r="D689" s="403"/>
      <c r="E689" s="460"/>
      <c r="F689" s="460"/>
      <c r="G689" s="403"/>
      <c r="H689" s="424" t="str">
        <f>H$261</f>
        <v>Aut</v>
      </c>
      <c r="I689" s="424">
        <v>0</v>
      </c>
      <c r="J689" s="450" t="s">
        <v>541</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6">R689&lt;(MAX(R$267:R$274)+MAX($I$364*R$364,$I$365*R$365,$I$366*R$366))</f>
        <v>0</v>
      </c>
      <c r="Y689" s="408" t="b">
        <f t="shared" si="216"/>
        <v>0</v>
      </c>
      <c r="Z689" s="408" t="b">
        <f t="shared" si="216"/>
        <v>0</v>
      </c>
      <c r="AA689" s="408" t="b">
        <f t="shared" si="216"/>
        <v>0</v>
      </c>
      <c r="AB689" s="408"/>
      <c r="AC689" s="1043">
        <f>MIN(363,INT((K689 - DATE(YEAR(K689),1,1))))+364*(YEAR(K689)-i_startyear)</f>
        <v>318</v>
      </c>
      <c r="AD689" s="1043">
        <f>MIN(363,INT((L689 - DATE(YEAR(L689),1,1))))+364*(YEAR(L689)-i_startyear)</f>
        <v>318</v>
      </c>
      <c r="AE689" s="1043">
        <f>MIN(363,INT((M689 - DATE(YEAR(M689),1,1))))+364*(YEAR(M689)-i_startyear)</f>
        <v>318</v>
      </c>
      <c r="AF689" s="408"/>
      <c r="AG689" s="408"/>
      <c r="AH689" s="408"/>
      <c r="AI689" s="408"/>
      <c r="AJ689" s="1043">
        <f t="shared" ref="AJ689:AJ720" si="217">MIN(363,INT((R689 - DATE(YEAR(R689),1,1))))+364*(YEAR(R689)-i_startyear)</f>
        <v>318</v>
      </c>
      <c r="AK689" s="1043">
        <f t="shared" ref="AK689:AK720" si="218">MIN(363,INT((S689 - DATE(YEAR(S689),1,1))))+364*(YEAR(S689)-i_startyear)</f>
        <v>318</v>
      </c>
      <c r="AL689" s="1043">
        <f t="shared" ref="AL689:AL720" si="219">MIN(363,INT((T689 - DATE(YEAR(T689),1,1))))+364*(YEAR(T689)-i_startyear)</f>
        <v>318</v>
      </c>
      <c r="AM689" s="1043">
        <f t="shared" ref="AM689:AM720" si="220">MIN(363,INT((U689 - DATE(YEAR(U689),1,1))))+364*(YEAR(U689)-i_startyear)</f>
        <v>318</v>
      </c>
      <c r="AN689" s="408"/>
      <c r="AO689" s="403"/>
      <c r="AP689" s="388"/>
      <c r="AQ689" s="376"/>
      <c r="AR689" s="376"/>
      <c r="AS689" s="376"/>
    </row>
    <row r="690" spans="1:45" outlineLevel="3" x14ac:dyDescent="0.25">
      <c r="A690" s="376"/>
      <c r="B690" s="385"/>
      <c r="C690" s="378">
        <f t="shared" si="209"/>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6"/>
        <v>0</v>
      </c>
      <c r="Y690" s="408" t="b">
        <f t="shared" si="216"/>
        <v>0</v>
      </c>
      <c r="Z690" s="408" t="b">
        <f t="shared" si="216"/>
        <v>0</v>
      </c>
      <c r="AA690" s="408" t="b">
        <f t="shared" si="216"/>
        <v>0</v>
      </c>
      <c r="AB690" s="408"/>
      <c r="AC690" s="408"/>
      <c r="AD690" s="408"/>
      <c r="AE690" s="408"/>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17"/>
        <v>318</v>
      </c>
      <c r="AK690" s="1043">
        <f t="shared" si="218"/>
        <v>318</v>
      </c>
      <c r="AL690" s="1043">
        <f t="shared" si="219"/>
        <v>318</v>
      </c>
      <c r="AM690" s="1043">
        <f t="shared" si="220"/>
        <v>318</v>
      </c>
      <c r="AN690" s="408"/>
      <c r="AO690" s="403"/>
      <c r="AP690" s="388"/>
      <c r="AQ690" s="376"/>
      <c r="AR690" s="376"/>
      <c r="AS690" s="376"/>
    </row>
    <row r="691" spans="1:45" outlineLevel="3" x14ac:dyDescent="0.25">
      <c r="A691" s="376"/>
      <c r="B691" s="385"/>
      <c r="C691" s="378">
        <f t="shared" si="209"/>
        <v>3</v>
      </c>
      <c r="D691" s="403"/>
      <c r="E691" s="460"/>
      <c r="F691" s="460"/>
      <c r="G691" s="403"/>
      <c r="H691" s="424"/>
      <c r="I691" s="424"/>
      <c r="J691" s="450" t="s">
        <v>850</v>
      </c>
      <c r="K691" s="408"/>
      <c r="L691" s="408"/>
      <c r="M691" s="408"/>
      <c r="N691" s="408"/>
      <c r="O691" s="408"/>
      <c r="P691" s="408"/>
      <c r="Q691" s="408"/>
      <c r="R691" s="531">
        <v>43784</v>
      </c>
      <c r="S691" s="531">
        <v>43784</v>
      </c>
      <c r="T691" s="531">
        <v>43784</v>
      </c>
      <c r="U691" s="531">
        <v>43784</v>
      </c>
      <c r="V691" s="451">
        <v>0.5</v>
      </c>
      <c r="W691" s="408"/>
      <c r="X691" s="408" t="b">
        <f t="shared" si="216"/>
        <v>0</v>
      </c>
      <c r="Y691" s="408" t="b">
        <f t="shared" si="216"/>
        <v>0</v>
      </c>
      <c r="Z691" s="408" t="b">
        <f t="shared" si="216"/>
        <v>0</v>
      </c>
      <c r="AA691" s="408" t="b">
        <f t="shared" si="216"/>
        <v>0</v>
      </c>
      <c r="AB691" s="408"/>
      <c r="AC691" s="408"/>
      <c r="AD691" s="408"/>
      <c r="AE691" s="408"/>
      <c r="AF691" s="408"/>
      <c r="AG691" s="408"/>
      <c r="AH691" s="408"/>
      <c r="AI691" s="408"/>
      <c r="AJ691" s="1043">
        <f t="shared" si="217"/>
        <v>318</v>
      </c>
      <c r="AK691" s="1043">
        <f t="shared" si="218"/>
        <v>318</v>
      </c>
      <c r="AL691" s="1043">
        <f t="shared" si="219"/>
        <v>318</v>
      </c>
      <c r="AM691" s="1043">
        <f t="shared" si="220"/>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651</v>
      </c>
      <c r="K692" s="496">
        <f>DATE(YEAR(K689)+1,MONTH(K689),DAY(K689))</f>
        <v>44150</v>
      </c>
      <c r="L692" s="496">
        <f>DATE(YEAR(L689)+1,MONTH(L689),DAY(L689))</f>
        <v>44150</v>
      </c>
      <c r="M692" s="496">
        <f>DATE(YEAR(M689)+1,MONTH(M689),DAY(M689))</f>
        <v>44150</v>
      </c>
      <c r="N692" s="408"/>
      <c r="O692" s="408"/>
      <c r="P692" s="408"/>
      <c r="Q692" s="408"/>
      <c r="R692" s="496">
        <f t="shared" ref="R692:U712" si="221">DATE(YEAR(R689)+1,MONTH(R689),DAY(R689))</f>
        <v>44150</v>
      </c>
      <c r="S692" s="496">
        <f t="shared" si="221"/>
        <v>44150</v>
      </c>
      <c r="T692" s="496">
        <f t="shared" si="221"/>
        <v>44150</v>
      </c>
      <c r="U692" s="496">
        <f t="shared" si="221"/>
        <v>44150</v>
      </c>
      <c r="V692" s="408"/>
      <c r="W692" s="408"/>
      <c r="X692" s="408"/>
      <c r="Y692" s="408"/>
      <c r="Z692" s="408"/>
      <c r="AA692" s="408"/>
      <c r="AB692" s="408"/>
      <c r="AC692" s="1043">
        <f>MIN(363,INT((K692 - DATE(YEAR(K692),1,1))))+364*(YEAR(K692)-i_startyear)</f>
        <v>683</v>
      </c>
      <c r="AD692" s="1043">
        <f>MIN(363,INT((L692 - DATE(YEAR(L692),1,1))))+364*(YEAR(L692)-i_startyear)</f>
        <v>683</v>
      </c>
      <c r="AE692" s="1043">
        <f>MIN(363,INT((M692 - DATE(YEAR(M692),1,1))))+364*(YEAR(M692)-i_startyear)</f>
        <v>683</v>
      </c>
      <c r="AF692" s="408"/>
      <c r="AG692" s="408"/>
      <c r="AH692" s="408"/>
      <c r="AI692" s="408"/>
      <c r="AJ692" s="1043">
        <f t="shared" si="217"/>
        <v>683</v>
      </c>
      <c r="AK692" s="1043">
        <f t="shared" si="218"/>
        <v>683</v>
      </c>
      <c r="AL692" s="1043">
        <f t="shared" si="219"/>
        <v>683</v>
      </c>
      <c r="AM692" s="1043">
        <f t="shared" si="220"/>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641</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1"/>
        <v>44150</v>
      </c>
      <c r="S693" s="496">
        <f t="shared" si="221"/>
        <v>44150</v>
      </c>
      <c r="T693" s="496">
        <f t="shared" si="221"/>
        <v>44150</v>
      </c>
      <c r="U693" s="496">
        <f t="shared" si="221"/>
        <v>44150</v>
      </c>
      <c r="V693" s="408"/>
      <c r="W693" s="408"/>
      <c r="X693" s="408"/>
      <c r="Y693" s="408"/>
      <c r="Z693" s="408"/>
      <c r="AA693" s="408"/>
      <c r="AB693" s="408"/>
      <c r="AC693" s="408"/>
      <c r="AD693" s="408"/>
      <c r="AE693" s="408"/>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17"/>
        <v>683</v>
      </c>
      <c r="AK693" s="1043">
        <f t="shared" si="218"/>
        <v>683</v>
      </c>
      <c r="AL693" s="1043">
        <f t="shared" si="219"/>
        <v>683</v>
      </c>
      <c r="AM693" s="1043">
        <f t="shared" si="220"/>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642</v>
      </c>
      <c r="K694" s="408"/>
      <c r="L694" s="408"/>
      <c r="M694" s="408"/>
      <c r="N694" s="408"/>
      <c r="O694" s="408"/>
      <c r="P694" s="408"/>
      <c r="Q694" s="408"/>
      <c r="R694" s="496">
        <f t="shared" si="221"/>
        <v>44150</v>
      </c>
      <c r="S694" s="496">
        <f t="shared" si="221"/>
        <v>44150</v>
      </c>
      <c r="T694" s="496">
        <f t="shared" si="221"/>
        <v>44150</v>
      </c>
      <c r="U694" s="496">
        <f t="shared" si="221"/>
        <v>44150</v>
      </c>
      <c r="V694" s="408"/>
      <c r="W694" s="408"/>
      <c r="X694" s="408"/>
      <c r="Y694" s="408"/>
      <c r="Z694" s="408"/>
      <c r="AA694" s="408"/>
      <c r="AB694" s="408"/>
      <c r="AC694" s="408"/>
      <c r="AD694" s="408"/>
      <c r="AE694" s="408"/>
      <c r="AF694" s="408"/>
      <c r="AG694" s="408"/>
      <c r="AH694" s="408"/>
      <c r="AI694" s="408"/>
      <c r="AJ694" s="1043">
        <f t="shared" si="217"/>
        <v>683</v>
      </c>
      <c r="AK694" s="1043">
        <f t="shared" si="218"/>
        <v>683</v>
      </c>
      <c r="AL694" s="1043">
        <f t="shared" si="219"/>
        <v>683</v>
      </c>
      <c r="AM694" s="1043">
        <f t="shared" si="220"/>
        <v>683</v>
      </c>
      <c r="AN694" s="408"/>
      <c r="AO694" s="403"/>
      <c r="AP694" s="388"/>
      <c r="AQ694" s="376"/>
      <c r="AR694" s="376"/>
      <c r="AS694" s="376"/>
    </row>
    <row r="695" spans="1:45" outlineLevel="3" x14ac:dyDescent="0.25">
      <c r="A695" s="376"/>
      <c r="B695" s="385"/>
      <c r="C695" s="378">
        <f t="shared" ref="C695:C751" si="222">INT($C$242+3)</f>
        <v>4</v>
      </c>
      <c r="D695" s="403"/>
      <c r="E695" s="460"/>
      <c r="F695" s="460"/>
      <c r="G695" s="403"/>
      <c r="H695" s="408"/>
      <c r="I695" s="424">
        <v>2</v>
      </c>
      <c r="J695" s="424" t="s">
        <v>651</v>
      </c>
      <c r="K695" s="496">
        <f>DATE(YEAR(K692)+1,MONTH(K692),DAY(K692))</f>
        <v>44515</v>
      </c>
      <c r="L695" s="496">
        <f>DATE(YEAR(L692)+1,MONTH(L692),DAY(L692))</f>
        <v>44515</v>
      </c>
      <c r="M695" s="496">
        <f>DATE(YEAR(M692)+1,MONTH(M692),DAY(M692))</f>
        <v>44515</v>
      </c>
      <c r="N695" s="408"/>
      <c r="O695" s="408"/>
      <c r="P695" s="408"/>
      <c r="Q695" s="408"/>
      <c r="R695" s="496">
        <f t="shared" si="221"/>
        <v>44515</v>
      </c>
      <c r="S695" s="496">
        <f t="shared" si="221"/>
        <v>44515</v>
      </c>
      <c r="T695" s="496">
        <f t="shared" si="221"/>
        <v>44515</v>
      </c>
      <c r="U695" s="496">
        <f t="shared" si="221"/>
        <v>44515</v>
      </c>
      <c r="V695" s="408"/>
      <c r="W695" s="408"/>
      <c r="X695" s="408"/>
      <c r="Y695" s="408"/>
      <c r="Z695" s="408"/>
      <c r="AA695" s="408"/>
      <c r="AB695" s="408"/>
      <c r="AC695" s="1043">
        <f>MIN(363,INT((K695 - DATE(YEAR(K695),1,1))))+364*(YEAR(K695)-i_startyear)</f>
        <v>1046</v>
      </c>
      <c r="AD695" s="1043">
        <f>MIN(363,INT((L695 - DATE(YEAR(L695),1,1))))+364*(YEAR(L695)-i_startyear)</f>
        <v>1046</v>
      </c>
      <c r="AE695" s="1043">
        <f>MIN(363,INT((M695 - DATE(YEAR(M695),1,1))))+364*(YEAR(M695)-i_startyear)</f>
        <v>1046</v>
      </c>
      <c r="AF695" s="408"/>
      <c r="AG695" s="408"/>
      <c r="AH695" s="408"/>
      <c r="AI695" s="408"/>
      <c r="AJ695" s="1043">
        <f t="shared" si="217"/>
        <v>1046</v>
      </c>
      <c r="AK695" s="1043">
        <f t="shared" si="218"/>
        <v>1046</v>
      </c>
      <c r="AL695" s="1043">
        <f t="shared" si="219"/>
        <v>1046</v>
      </c>
      <c r="AM695" s="1043">
        <f t="shared" si="220"/>
        <v>1046</v>
      </c>
      <c r="AN695" s="408"/>
      <c r="AO695" s="403"/>
      <c r="AP695" s="388"/>
      <c r="AQ695" s="376"/>
      <c r="AR695" s="376"/>
      <c r="AS695" s="376"/>
    </row>
    <row r="696" spans="1:45" outlineLevel="3" x14ac:dyDescent="0.25">
      <c r="A696" s="376"/>
      <c r="B696" s="385"/>
      <c r="C696" s="378">
        <f t="shared" si="222"/>
        <v>4</v>
      </c>
      <c r="D696" s="403"/>
      <c r="E696" s="460"/>
      <c r="F696" s="460"/>
      <c r="G696" s="403"/>
      <c r="H696" s="408"/>
      <c r="I696" s="424"/>
      <c r="J696" s="424" t="s">
        <v>641</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1"/>
        <v>44515</v>
      </c>
      <c r="S696" s="496">
        <f t="shared" si="221"/>
        <v>44515</v>
      </c>
      <c r="T696" s="496">
        <f t="shared" si="221"/>
        <v>44515</v>
      </c>
      <c r="U696" s="496">
        <f t="shared" si="221"/>
        <v>44515</v>
      </c>
      <c r="V696" s="408"/>
      <c r="W696" s="408"/>
      <c r="X696" s="408"/>
      <c r="Y696" s="408"/>
      <c r="Z696" s="408"/>
      <c r="AA696" s="408"/>
      <c r="AB696" s="408"/>
      <c r="AC696" s="408"/>
      <c r="AD696" s="408"/>
      <c r="AE696" s="408"/>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17"/>
        <v>1046</v>
      </c>
      <c r="AK696" s="1043">
        <f t="shared" si="218"/>
        <v>1046</v>
      </c>
      <c r="AL696" s="1043">
        <f t="shared" si="219"/>
        <v>1046</v>
      </c>
      <c r="AM696" s="1043">
        <f t="shared" si="220"/>
        <v>1046</v>
      </c>
      <c r="AN696" s="408"/>
      <c r="AO696" s="403"/>
      <c r="AP696" s="388"/>
      <c r="AQ696" s="376"/>
      <c r="AR696" s="376"/>
      <c r="AS696" s="376"/>
    </row>
    <row r="697" spans="1:45" outlineLevel="3" x14ac:dyDescent="0.25">
      <c r="A697" s="376"/>
      <c r="B697" s="385"/>
      <c r="C697" s="378">
        <f t="shared" si="222"/>
        <v>4</v>
      </c>
      <c r="D697" s="403"/>
      <c r="E697" s="460"/>
      <c r="F697" s="460"/>
      <c r="G697" s="403"/>
      <c r="H697" s="408"/>
      <c r="I697" s="424"/>
      <c r="J697" s="424" t="s">
        <v>642</v>
      </c>
      <c r="K697" s="408"/>
      <c r="L697" s="408"/>
      <c r="M697" s="408"/>
      <c r="N697" s="408"/>
      <c r="O697" s="408"/>
      <c r="P697" s="408"/>
      <c r="Q697" s="408"/>
      <c r="R697" s="496">
        <f t="shared" si="221"/>
        <v>44515</v>
      </c>
      <c r="S697" s="496">
        <f t="shared" si="221"/>
        <v>44515</v>
      </c>
      <c r="T697" s="496">
        <f t="shared" si="221"/>
        <v>44515</v>
      </c>
      <c r="U697" s="496">
        <f t="shared" si="221"/>
        <v>44515</v>
      </c>
      <c r="V697" s="408"/>
      <c r="W697" s="408"/>
      <c r="X697" s="408"/>
      <c r="Y697" s="408"/>
      <c r="Z697" s="408"/>
      <c r="AA697" s="408"/>
      <c r="AB697" s="408"/>
      <c r="AC697" s="408"/>
      <c r="AD697" s="408"/>
      <c r="AE697" s="408"/>
      <c r="AF697" s="408"/>
      <c r="AG697" s="408"/>
      <c r="AH697" s="408"/>
      <c r="AI697" s="408"/>
      <c r="AJ697" s="1043">
        <f t="shared" si="217"/>
        <v>1046</v>
      </c>
      <c r="AK697" s="1043">
        <f t="shared" si="218"/>
        <v>1046</v>
      </c>
      <c r="AL697" s="1043">
        <f t="shared" si="219"/>
        <v>1046</v>
      </c>
      <c r="AM697" s="1043">
        <f t="shared" si="220"/>
        <v>1046</v>
      </c>
      <c r="AN697" s="408"/>
      <c r="AO697" s="403"/>
      <c r="AP697" s="388"/>
      <c r="AQ697" s="376"/>
      <c r="AR697" s="376"/>
      <c r="AS697" s="376"/>
    </row>
    <row r="698" spans="1:45" outlineLevel="3" x14ac:dyDescent="0.25">
      <c r="A698" s="376"/>
      <c r="B698" s="385"/>
      <c r="C698" s="378">
        <f t="shared" si="222"/>
        <v>4</v>
      </c>
      <c r="D698" s="403"/>
      <c r="E698" s="460"/>
      <c r="F698" s="460"/>
      <c r="G698" s="403"/>
      <c r="H698" s="408"/>
      <c r="I698" s="424">
        <v>3</v>
      </c>
      <c r="J698" s="424" t="s">
        <v>651</v>
      </c>
      <c r="K698" s="496">
        <f>DATE(YEAR(K695)+1,MONTH(K695),DAY(K695))</f>
        <v>44880</v>
      </c>
      <c r="L698" s="496">
        <f>DATE(YEAR(L695)+1,MONTH(L695),DAY(L695))</f>
        <v>44880</v>
      </c>
      <c r="M698" s="496">
        <f>DATE(YEAR(M695)+1,MONTH(M695),DAY(M695))</f>
        <v>44880</v>
      </c>
      <c r="N698" s="408"/>
      <c r="O698" s="408"/>
      <c r="P698" s="408"/>
      <c r="Q698" s="408"/>
      <c r="R698" s="496">
        <f t="shared" si="221"/>
        <v>44880</v>
      </c>
      <c r="S698" s="496">
        <f t="shared" si="221"/>
        <v>44880</v>
      </c>
      <c r="T698" s="496">
        <f t="shared" si="221"/>
        <v>44880</v>
      </c>
      <c r="U698" s="496">
        <f t="shared" si="221"/>
        <v>44880</v>
      </c>
      <c r="V698" s="408"/>
      <c r="W698" s="408"/>
      <c r="X698" s="408"/>
      <c r="Y698" s="408"/>
      <c r="Z698" s="408"/>
      <c r="AA698" s="408"/>
      <c r="AB698" s="408"/>
      <c r="AC698" s="1043">
        <f>MIN(363,INT((K698 - DATE(YEAR(K698),1,1))))+364*(YEAR(K698)-i_startyear)</f>
        <v>1410</v>
      </c>
      <c r="AD698" s="1043">
        <f>MIN(363,INT((L698 - DATE(YEAR(L698),1,1))))+364*(YEAR(L698)-i_startyear)</f>
        <v>1410</v>
      </c>
      <c r="AE698" s="1043">
        <f>MIN(363,INT((M698 - DATE(YEAR(M698),1,1))))+364*(YEAR(M698)-i_startyear)</f>
        <v>1410</v>
      </c>
      <c r="AF698" s="408"/>
      <c r="AG698" s="408"/>
      <c r="AH698" s="408"/>
      <c r="AI698" s="408"/>
      <c r="AJ698" s="1043">
        <f t="shared" si="217"/>
        <v>1410</v>
      </c>
      <c r="AK698" s="1043">
        <f t="shared" si="218"/>
        <v>1410</v>
      </c>
      <c r="AL698" s="1043">
        <f t="shared" si="219"/>
        <v>1410</v>
      </c>
      <c r="AM698" s="1043">
        <f t="shared" si="220"/>
        <v>1410</v>
      </c>
      <c r="AN698" s="408"/>
      <c r="AO698" s="403"/>
      <c r="AP698" s="388"/>
      <c r="AQ698" s="376"/>
      <c r="AR698" s="376"/>
      <c r="AS698" s="376"/>
    </row>
    <row r="699" spans="1:45" outlineLevel="3" x14ac:dyDescent="0.25">
      <c r="A699" s="376"/>
      <c r="B699" s="385"/>
      <c r="C699" s="378">
        <f t="shared" si="222"/>
        <v>4</v>
      </c>
      <c r="D699" s="403"/>
      <c r="E699" s="460"/>
      <c r="F699" s="460"/>
      <c r="G699" s="403"/>
      <c r="H699" s="408"/>
      <c r="I699" s="424"/>
      <c r="J699" s="424" t="s">
        <v>641</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1"/>
        <v>44880</v>
      </c>
      <c r="S699" s="496">
        <f t="shared" si="221"/>
        <v>44880</v>
      </c>
      <c r="T699" s="496">
        <f t="shared" si="221"/>
        <v>44880</v>
      </c>
      <c r="U699" s="496">
        <f t="shared" si="221"/>
        <v>44880</v>
      </c>
      <c r="V699" s="408"/>
      <c r="W699" s="408"/>
      <c r="X699" s="408"/>
      <c r="Y699" s="408"/>
      <c r="Z699" s="408"/>
      <c r="AA699" s="408"/>
      <c r="AB699" s="408"/>
      <c r="AC699" s="408"/>
      <c r="AD699" s="408"/>
      <c r="AE699" s="408"/>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17"/>
        <v>1410</v>
      </c>
      <c r="AK699" s="1043">
        <f t="shared" si="218"/>
        <v>1410</v>
      </c>
      <c r="AL699" s="1043">
        <f t="shared" si="219"/>
        <v>1410</v>
      </c>
      <c r="AM699" s="1043">
        <f t="shared" si="220"/>
        <v>1410</v>
      </c>
      <c r="AN699" s="408"/>
      <c r="AO699" s="403"/>
      <c r="AP699" s="388"/>
      <c r="AQ699" s="376"/>
      <c r="AR699" s="376"/>
      <c r="AS699" s="376"/>
    </row>
    <row r="700" spans="1:45" outlineLevel="3" x14ac:dyDescent="0.25">
      <c r="A700" s="376"/>
      <c r="B700" s="385"/>
      <c r="C700" s="378">
        <f t="shared" si="222"/>
        <v>4</v>
      </c>
      <c r="D700" s="403"/>
      <c r="E700" s="460"/>
      <c r="F700" s="460"/>
      <c r="G700" s="403"/>
      <c r="H700" s="408"/>
      <c r="I700" s="424"/>
      <c r="J700" s="424" t="s">
        <v>642</v>
      </c>
      <c r="K700" s="408"/>
      <c r="L700" s="408"/>
      <c r="M700" s="408"/>
      <c r="N700" s="408"/>
      <c r="O700" s="408"/>
      <c r="P700" s="408"/>
      <c r="Q700" s="408"/>
      <c r="R700" s="496">
        <f t="shared" si="221"/>
        <v>44880</v>
      </c>
      <c r="S700" s="496">
        <f t="shared" si="221"/>
        <v>44880</v>
      </c>
      <c r="T700" s="496">
        <f t="shared" si="221"/>
        <v>44880</v>
      </c>
      <c r="U700" s="496">
        <f t="shared" si="221"/>
        <v>44880</v>
      </c>
      <c r="V700" s="408"/>
      <c r="W700" s="408"/>
      <c r="X700" s="408"/>
      <c r="Y700" s="408"/>
      <c r="Z700" s="408"/>
      <c r="AA700" s="408"/>
      <c r="AB700" s="408"/>
      <c r="AC700" s="408"/>
      <c r="AD700" s="408"/>
      <c r="AE700" s="408"/>
      <c r="AF700" s="408"/>
      <c r="AG700" s="408"/>
      <c r="AH700" s="408"/>
      <c r="AI700" s="408"/>
      <c r="AJ700" s="1043">
        <f t="shared" si="217"/>
        <v>1410</v>
      </c>
      <c r="AK700" s="1043">
        <f t="shared" si="218"/>
        <v>1410</v>
      </c>
      <c r="AL700" s="1043">
        <f t="shared" si="219"/>
        <v>1410</v>
      </c>
      <c r="AM700" s="1043">
        <f t="shared" si="220"/>
        <v>1410</v>
      </c>
      <c r="AN700" s="408"/>
      <c r="AO700" s="403"/>
      <c r="AP700" s="388"/>
      <c r="AQ700" s="376"/>
      <c r="AR700" s="376"/>
      <c r="AS700" s="376"/>
    </row>
    <row r="701" spans="1:45" outlineLevel="3" x14ac:dyDescent="0.25">
      <c r="A701" s="376"/>
      <c r="B701" s="385"/>
      <c r="C701" s="378">
        <f t="shared" si="222"/>
        <v>4</v>
      </c>
      <c r="D701" s="403"/>
      <c r="E701" s="460"/>
      <c r="F701" s="460"/>
      <c r="G701" s="403"/>
      <c r="H701" s="408"/>
      <c r="I701" s="424">
        <v>4</v>
      </c>
      <c r="J701" s="424" t="s">
        <v>651</v>
      </c>
      <c r="K701" s="496">
        <f>DATE(YEAR(K698)+1,MONTH(K698),DAY(K698))</f>
        <v>45245</v>
      </c>
      <c r="L701" s="496">
        <f>DATE(YEAR(L698)+1,MONTH(L698),DAY(L698))</f>
        <v>45245</v>
      </c>
      <c r="M701" s="496">
        <f>DATE(YEAR(M698)+1,MONTH(M698),DAY(M698))</f>
        <v>45245</v>
      </c>
      <c r="N701" s="408"/>
      <c r="O701" s="408"/>
      <c r="P701" s="408"/>
      <c r="Q701" s="408"/>
      <c r="R701" s="496">
        <f t="shared" si="221"/>
        <v>45245</v>
      </c>
      <c r="S701" s="496">
        <f t="shared" si="221"/>
        <v>45245</v>
      </c>
      <c r="T701" s="496">
        <f t="shared" si="221"/>
        <v>45245</v>
      </c>
      <c r="U701" s="496">
        <f t="shared" si="221"/>
        <v>45245</v>
      </c>
      <c r="V701" s="408"/>
      <c r="W701" s="408"/>
      <c r="X701" s="408"/>
      <c r="Y701" s="408"/>
      <c r="Z701" s="408"/>
      <c r="AA701" s="408"/>
      <c r="AB701" s="408"/>
      <c r="AC701" s="1043">
        <f>MIN(363,INT((K701 - DATE(YEAR(K701),1,1))))+364*(YEAR(K701)-i_startyear)</f>
        <v>1774</v>
      </c>
      <c r="AD701" s="1043">
        <f>MIN(363,INT((L701 - DATE(YEAR(L701),1,1))))+364*(YEAR(L701)-i_startyear)</f>
        <v>1774</v>
      </c>
      <c r="AE701" s="1043">
        <f>MIN(363,INT((M701 - DATE(YEAR(M701),1,1))))+364*(YEAR(M701)-i_startyear)</f>
        <v>1774</v>
      </c>
      <c r="AF701" s="408"/>
      <c r="AG701" s="408"/>
      <c r="AH701" s="408"/>
      <c r="AI701" s="408"/>
      <c r="AJ701" s="1043">
        <f t="shared" si="217"/>
        <v>1774</v>
      </c>
      <c r="AK701" s="1043">
        <f t="shared" si="218"/>
        <v>1774</v>
      </c>
      <c r="AL701" s="1043">
        <f t="shared" si="219"/>
        <v>1774</v>
      </c>
      <c r="AM701" s="1043">
        <f t="shared" si="220"/>
        <v>1774</v>
      </c>
      <c r="AN701" s="408"/>
      <c r="AO701" s="403"/>
      <c r="AP701" s="388"/>
      <c r="AQ701" s="376"/>
      <c r="AR701" s="376"/>
      <c r="AS701" s="376"/>
    </row>
    <row r="702" spans="1:45" outlineLevel="3" x14ac:dyDescent="0.25">
      <c r="A702" s="376"/>
      <c r="B702" s="385"/>
      <c r="C702" s="378">
        <f t="shared" si="222"/>
        <v>4</v>
      </c>
      <c r="D702" s="403"/>
      <c r="E702" s="460"/>
      <c r="F702" s="460"/>
      <c r="G702" s="403"/>
      <c r="H702" s="408"/>
      <c r="I702" s="424"/>
      <c r="J702" s="424" t="s">
        <v>641</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1"/>
        <v>45245</v>
      </c>
      <c r="S702" s="496">
        <f t="shared" si="221"/>
        <v>45245</v>
      </c>
      <c r="T702" s="496">
        <f t="shared" si="221"/>
        <v>45245</v>
      </c>
      <c r="U702" s="496">
        <f t="shared" si="221"/>
        <v>45245</v>
      </c>
      <c r="V702" s="408"/>
      <c r="W702" s="408"/>
      <c r="X702" s="408"/>
      <c r="Y702" s="408"/>
      <c r="Z702" s="408"/>
      <c r="AA702" s="408"/>
      <c r="AB702" s="408"/>
      <c r="AC702" s="408"/>
      <c r="AD702" s="408"/>
      <c r="AE702" s="408"/>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17"/>
        <v>1774</v>
      </c>
      <c r="AK702" s="1043">
        <f t="shared" si="218"/>
        <v>1774</v>
      </c>
      <c r="AL702" s="1043">
        <f t="shared" si="219"/>
        <v>1774</v>
      </c>
      <c r="AM702" s="1043">
        <f t="shared" si="220"/>
        <v>1774</v>
      </c>
      <c r="AN702" s="408"/>
      <c r="AO702" s="403"/>
      <c r="AP702" s="388"/>
      <c r="AQ702" s="376"/>
      <c r="AR702" s="376"/>
      <c r="AS702" s="376"/>
    </row>
    <row r="703" spans="1:45" outlineLevel="3" x14ac:dyDescent="0.25">
      <c r="A703" s="376"/>
      <c r="B703" s="385"/>
      <c r="C703" s="378">
        <f t="shared" si="222"/>
        <v>4</v>
      </c>
      <c r="D703" s="403"/>
      <c r="E703" s="460"/>
      <c r="F703" s="460"/>
      <c r="G703" s="403"/>
      <c r="H703" s="408"/>
      <c r="I703" s="424"/>
      <c r="J703" s="424" t="s">
        <v>642</v>
      </c>
      <c r="K703" s="408"/>
      <c r="L703" s="408"/>
      <c r="M703" s="408"/>
      <c r="N703" s="408"/>
      <c r="O703" s="408"/>
      <c r="P703" s="408"/>
      <c r="Q703" s="408"/>
      <c r="R703" s="496">
        <f t="shared" si="221"/>
        <v>45245</v>
      </c>
      <c r="S703" s="496">
        <f t="shared" si="221"/>
        <v>45245</v>
      </c>
      <c r="T703" s="496">
        <f t="shared" si="221"/>
        <v>45245</v>
      </c>
      <c r="U703" s="496">
        <f t="shared" si="221"/>
        <v>45245</v>
      </c>
      <c r="V703" s="408"/>
      <c r="W703" s="408"/>
      <c r="X703" s="408"/>
      <c r="Y703" s="408"/>
      <c r="Z703" s="408"/>
      <c r="AA703" s="408"/>
      <c r="AB703" s="408"/>
      <c r="AC703" s="408"/>
      <c r="AD703" s="408"/>
      <c r="AE703" s="408"/>
      <c r="AF703" s="408"/>
      <c r="AG703" s="408"/>
      <c r="AH703" s="408"/>
      <c r="AI703" s="408"/>
      <c r="AJ703" s="1043">
        <f t="shared" si="217"/>
        <v>1774</v>
      </c>
      <c r="AK703" s="1043">
        <f t="shared" si="218"/>
        <v>1774</v>
      </c>
      <c r="AL703" s="1043">
        <f t="shared" si="219"/>
        <v>1774</v>
      </c>
      <c r="AM703" s="1043">
        <f t="shared" si="220"/>
        <v>1774</v>
      </c>
      <c r="AN703" s="408"/>
      <c r="AO703" s="403"/>
      <c r="AP703" s="388"/>
      <c r="AQ703" s="376"/>
      <c r="AR703" s="376"/>
      <c r="AS703" s="376"/>
    </row>
    <row r="704" spans="1:45" outlineLevel="3" x14ac:dyDescent="0.25">
      <c r="A704" s="376"/>
      <c r="B704" s="385"/>
      <c r="C704" s="378">
        <f t="shared" si="222"/>
        <v>4</v>
      </c>
      <c r="D704" s="403"/>
      <c r="E704" s="460"/>
      <c r="F704" s="460"/>
      <c r="G704" s="403"/>
      <c r="H704" s="408"/>
      <c r="I704" s="424">
        <v>5</v>
      </c>
      <c r="J704" s="424" t="s">
        <v>651</v>
      </c>
      <c r="K704" s="496">
        <f>DATE(YEAR(K701)+1,MONTH(K701),DAY(K701))</f>
        <v>45611</v>
      </c>
      <c r="L704" s="496">
        <f>DATE(YEAR(L701)+1,MONTH(L701),DAY(L701))</f>
        <v>45611</v>
      </c>
      <c r="M704" s="496">
        <f>DATE(YEAR(M701)+1,MONTH(M701),DAY(M701))</f>
        <v>45611</v>
      </c>
      <c r="N704" s="408"/>
      <c r="O704" s="408"/>
      <c r="P704" s="408"/>
      <c r="Q704" s="408"/>
      <c r="R704" s="496">
        <f t="shared" si="221"/>
        <v>45611</v>
      </c>
      <c r="S704" s="496">
        <f t="shared" si="221"/>
        <v>45611</v>
      </c>
      <c r="T704" s="496">
        <f t="shared" si="221"/>
        <v>45611</v>
      </c>
      <c r="U704" s="496">
        <f t="shared" si="221"/>
        <v>45611</v>
      </c>
      <c r="V704" s="408"/>
      <c r="W704" s="408"/>
      <c r="X704" s="408"/>
      <c r="Y704" s="408"/>
      <c r="Z704" s="408"/>
      <c r="AA704" s="408"/>
      <c r="AB704" s="408"/>
      <c r="AC704" s="1043">
        <f>MIN(363,INT((K704 - DATE(YEAR(K704),1,1))))+364*(YEAR(K704)-i_startyear)</f>
        <v>2139</v>
      </c>
      <c r="AD704" s="1043">
        <f>MIN(363,INT((L704 - DATE(YEAR(L704),1,1))))+364*(YEAR(L704)-i_startyear)</f>
        <v>2139</v>
      </c>
      <c r="AE704" s="1043">
        <f>MIN(363,INT((M704 - DATE(YEAR(M704),1,1))))+364*(YEAR(M704)-i_startyear)</f>
        <v>2139</v>
      </c>
      <c r="AF704" s="408"/>
      <c r="AG704" s="408"/>
      <c r="AH704" s="408"/>
      <c r="AI704" s="408"/>
      <c r="AJ704" s="1043">
        <f t="shared" si="217"/>
        <v>2139</v>
      </c>
      <c r="AK704" s="1043">
        <f t="shared" si="218"/>
        <v>2139</v>
      </c>
      <c r="AL704" s="1043">
        <f t="shared" si="219"/>
        <v>2139</v>
      </c>
      <c r="AM704" s="1043">
        <f t="shared" si="220"/>
        <v>2139</v>
      </c>
      <c r="AN704" s="408"/>
      <c r="AO704" s="403"/>
      <c r="AP704" s="388"/>
      <c r="AQ704" s="376"/>
      <c r="AR704" s="376"/>
      <c r="AS704" s="376"/>
    </row>
    <row r="705" spans="1:45" outlineLevel="3" x14ac:dyDescent="0.25">
      <c r="A705" s="376"/>
      <c r="B705" s="385"/>
      <c r="C705" s="378">
        <f t="shared" si="222"/>
        <v>4</v>
      </c>
      <c r="D705" s="403"/>
      <c r="E705" s="460"/>
      <c r="F705" s="460"/>
      <c r="G705" s="403"/>
      <c r="H705" s="408"/>
      <c r="I705" s="424"/>
      <c r="J705" s="424" t="s">
        <v>641</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1"/>
        <v>45611</v>
      </c>
      <c r="S705" s="496">
        <f t="shared" si="221"/>
        <v>45611</v>
      </c>
      <c r="T705" s="496">
        <f t="shared" si="221"/>
        <v>45611</v>
      </c>
      <c r="U705" s="496">
        <f t="shared" si="221"/>
        <v>45611</v>
      </c>
      <c r="V705" s="408"/>
      <c r="W705" s="408"/>
      <c r="X705" s="408"/>
      <c r="Y705" s="408"/>
      <c r="Z705" s="408"/>
      <c r="AA705" s="408"/>
      <c r="AB705" s="408"/>
      <c r="AC705" s="408"/>
      <c r="AD705" s="408"/>
      <c r="AE705" s="408"/>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17"/>
        <v>2139</v>
      </c>
      <c r="AK705" s="1043">
        <f t="shared" si="218"/>
        <v>2139</v>
      </c>
      <c r="AL705" s="1043">
        <f t="shared" si="219"/>
        <v>2139</v>
      </c>
      <c r="AM705" s="1043">
        <f t="shared" si="220"/>
        <v>2139</v>
      </c>
      <c r="AN705" s="408"/>
      <c r="AO705" s="403"/>
      <c r="AP705" s="388"/>
      <c r="AQ705" s="376"/>
      <c r="AR705" s="376"/>
      <c r="AS705" s="376"/>
    </row>
    <row r="706" spans="1:45" outlineLevel="3" x14ac:dyDescent="0.25">
      <c r="A706" s="376"/>
      <c r="B706" s="385"/>
      <c r="C706" s="378">
        <f t="shared" si="222"/>
        <v>4</v>
      </c>
      <c r="D706" s="403"/>
      <c r="E706" s="460"/>
      <c r="F706" s="460"/>
      <c r="G706" s="403"/>
      <c r="H706" s="408"/>
      <c r="I706" s="424"/>
      <c r="J706" s="424" t="s">
        <v>642</v>
      </c>
      <c r="K706" s="408"/>
      <c r="L706" s="408"/>
      <c r="M706" s="408"/>
      <c r="N706" s="408"/>
      <c r="O706" s="408"/>
      <c r="P706" s="408"/>
      <c r="Q706" s="408"/>
      <c r="R706" s="496">
        <f t="shared" si="221"/>
        <v>45611</v>
      </c>
      <c r="S706" s="496">
        <f t="shared" si="221"/>
        <v>45611</v>
      </c>
      <c r="T706" s="496">
        <f t="shared" si="221"/>
        <v>45611</v>
      </c>
      <c r="U706" s="496">
        <f t="shared" si="221"/>
        <v>45611</v>
      </c>
      <c r="V706" s="408"/>
      <c r="W706" s="408"/>
      <c r="X706" s="408"/>
      <c r="Y706" s="408"/>
      <c r="Z706" s="408"/>
      <c r="AA706" s="408"/>
      <c r="AB706" s="408"/>
      <c r="AC706" s="408"/>
      <c r="AD706" s="408"/>
      <c r="AE706" s="408"/>
      <c r="AF706" s="408"/>
      <c r="AG706" s="408"/>
      <c r="AH706" s="408"/>
      <c r="AI706" s="408"/>
      <c r="AJ706" s="1043">
        <f t="shared" si="217"/>
        <v>2139</v>
      </c>
      <c r="AK706" s="1043">
        <f t="shared" si="218"/>
        <v>2139</v>
      </c>
      <c r="AL706" s="1043">
        <f t="shared" si="219"/>
        <v>2139</v>
      </c>
      <c r="AM706" s="1043">
        <f t="shared" si="220"/>
        <v>2139</v>
      </c>
      <c r="AN706" s="408"/>
      <c r="AO706" s="403"/>
      <c r="AP706" s="388"/>
      <c r="AQ706" s="376"/>
      <c r="AR706" s="376"/>
      <c r="AS706" s="376"/>
    </row>
    <row r="707" spans="1:45" outlineLevel="3" x14ac:dyDescent="0.25">
      <c r="A707" s="376"/>
      <c r="B707" s="385"/>
      <c r="C707" s="378">
        <f t="shared" si="222"/>
        <v>4</v>
      </c>
      <c r="D707" s="403"/>
      <c r="E707" s="460"/>
      <c r="F707" s="460"/>
      <c r="G707" s="403"/>
      <c r="H707" s="408"/>
      <c r="I707" s="424">
        <v>6</v>
      </c>
      <c r="J707" s="424" t="s">
        <v>651</v>
      </c>
      <c r="K707" s="496">
        <f>DATE(YEAR(K704)+1,MONTH(K704),DAY(K704))</f>
        <v>45976</v>
      </c>
      <c r="L707" s="496">
        <f>DATE(YEAR(L704)+1,MONTH(L704),DAY(L704))</f>
        <v>45976</v>
      </c>
      <c r="M707" s="496">
        <f>DATE(YEAR(M704)+1,MONTH(M704),DAY(M704))</f>
        <v>45976</v>
      </c>
      <c r="N707" s="408"/>
      <c r="O707" s="408"/>
      <c r="P707" s="408"/>
      <c r="Q707" s="408"/>
      <c r="R707" s="496">
        <f t="shared" si="221"/>
        <v>45976</v>
      </c>
      <c r="S707" s="496">
        <f t="shared" si="221"/>
        <v>45976</v>
      </c>
      <c r="T707" s="496">
        <f t="shared" si="221"/>
        <v>45976</v>
      </c>
      <c r="U707" s="496">
        <f t="shared" si="221"/>
        <v>45976</v>
      </c>
      <c r="V707" s="408"/>
      <c r="W707" s="408"/>
      <c r="X707" s="408"/>
      <c r="Y707" s="408"/>
      <c r="Z707" s="408"/>
      <c r="AA707" s="408"/>
      <c r="AB707" s="408"/>
      <c r="AC707" s="1043">
        <f>MIN(363,INT((K707 - DATE(YEAR(K707),1,1))))+364*(YEAR(K707)-i_startyear)</f>
        <v>2502</v>
      </c>
      <c r="AD707" s="1043">
        <f>MIN(363,INT((L707 - DATE(YEAR(L707),1,1))))+364*(YEAR(L707)-i_startyear)</f>
        <v>2502</v>
      </c>
      <c r="AE707" s="1043">
        <f>MIN(363,INT((M707 - DATE(YEAR(M707),1,1))))+364*(YEAR(M707)-i_startyear)</f>
        <v>2502</v>
      </c>
      <c r="AF707" s="408"/>
      <c r="AG707" s="408"/>
      <c r="AH707" s="408"/>
      <c r="AI707" s="408"/>
      <c r="AJ707" s="1043">
        <f t="shared" si="217"/>
        <v>2502</v>
      </c>
      <c r="AK707" s="1043">
        <f t="shared" si="218"/>
        <v>2502</v>
      </c>
      <c r="AL707" s="1043">
        <f t="shared" si="219"/>
        <v>2502</v>
      </c>
      <c r="AM707" s="1043">
        <f t="shared" si="220"/>
        <v>2502</v>
      </c>
      <c r="AN707" s="408"/>
      <c r="AO707" s="403"/>
      <c r="AP707" s="388"/>
      <c r="AQ707" s="376"/>
      <c r="AR707" s="376"/>
      <c r="AS707" s="376"/>
    </row>
    <row r="708" spans="1:45" outlineLevel="3" x14ac:dyDescent="0.25">
      <c r="A708" s="376"/>
      <c r="B708" s="385"/>
      <c r="C708" s="378">
        <f t="shared" si="222"/>
        <v>4</v>
      </c>
      <c r="D708" s="403"/>
      <c r="E708" s="460"/>
      <c r="F708" s="460"/>
      <c r="G708" s="403"/>
      <c r="H708" s="408"/>
      <c r="I708" s="424"/>
      <c r="J708" s="424" t="s">
        <v>641</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1"/>
        <v>45976</v>
      </c>
      <c r="S708" s="496">
        <f t="shared" si="221"/>
        <v>45976</v>
      </c>
      <c r="T708" s="496">
        <f t="shared" si="221"/>
        <v>45976</v>
      </c>
      <c r="U708" s="496">
        <f t="shared" si="221"/>
        <v>45976</v>
      </c>
      <c r="V708" s="408"/>
      <c r="W708" s="408"/>
      <c r="X708" s="408"/>
      <c r="Y708" s="408"/>
      <c r="Z708" s="408"/>
      <c r="AA708" s="408"/>
      <c r="AB708" s="408"/>
      <c r="AC708" s="408"/>
      <c r="AD708" s="408"/>
      <c r="AE708" s="408"/>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17"/>
        <v>2502</v>
      </c>
      <c r="AK708" s="1043">
        <f t="shared" si="218"/>
        <v>2502</v>
      </c>
      <c r="AL708" s="1043">
        <f t="shared" si="219"/>
        <v>2502</v>
      </c>
      <c r="AM708" s="1043">
        <f t="shared" si="220"/>
        <v>2502</v>
      </c>
      <c r="AN708" s="408"/>
      <c r="AO708" s="403"/>
      <c r="AP708" s="388"/>
      <c r="AQ708" s="376"/>
      <c r="AR708" s="376"/>
      <c r="AS708" s="376"/>
    </row>
    <row r="709" spans="1:45" outlineLevel="3" x14ac:dyDescent="0.25">
      <c r="A709" s="376"/>
      <c r="B709" s="385"/>
      <c r="C709" s="378">
        <f t="shared" si="222"/>
        <v>4</v>
      </c>
      <c r="D709" s="403"/>
      <c r="E709" s="460"/>
      <c r="F709" s="460"/>
      <c r="G709" s="403"/>
      <c r="H709" s="408"/>
      <c r="I709" s="424"/>
      <c r="J709" s="424" t="s">
        <v>642</v>
      </c>
      <c r="K709" s="408"/>
      <c r="L709" s="408"/>
      <c r="M709" s="408"/>
      <c r="N709" s="408"/>
      <c r="O709" s="408"/>
      <c r="P709" s="408"/>
      <c r="Q709" s="408"/>
      <c r="R709" s="496">
        <f t="shared" si="221"/>
        <v>45976</v>
      </c>
      <c r="S709" s="496">
        <f t="shared" si="221"/>
        <v>45976</v>
      </c>
      <c r="T709" s="496">
        <f t="shared" si="221"/>
        <v>45976</v>
      </c>
      <c r="U709" s="496">
        <f t="shared" si="221"/>
        <v>45976</v>
      </c>
      <c r="V709" s="408"/>
      <c r="W709" s="408"/>
      <c r="X709" s="408"/>
      <c r="Y709" s="408"/>
      <c r="Z709" s="408"/>
      <c r="AA709" s="408"/>
      <c r="AB709" s="408"/>
      <c r="AC709" s="408"/>
      <c r="AD709" s="408"/>
      <c r="AE709" s="408"/>
      <c r="AF709" s="408"/>
      <c r="AG709" s="408"/>
      <c r="AH709" s="408"/>
      <c r="AI709" s="408"/>
      <c r="AJ709" s="1043">
        <f t="shared" si="217"/>
        <v>2502</v>
      </c>
      <c r="AK709" s="1043">
        <f t="shared" si="218"/>
        <v>2502</v>
      </c>
      <c r="AL709" s="1043">
        <f t="shared" si="219"/>
        <v>2502</v>
      </c>
      <c r="AM709" s="1043">
        <f t="shared" si="220"/>
        <v>2502</v>
      </c>
      <c r="AN709" s="408"/>
      <c r="AO709" s="403"/>
      <c r="AP709" s="388"/>
      <c r="AQ709" s="376"/>
      <c r="AR709" s="376"/>
      <c r="AS709" s="376"/>
    </row>
    <row r="710" spans="1:45" outlineLevel="3" x14ac:dyDescent="0.25">
      <c r="A710" s="376"/>
      <c r="B710" s="385"/>
      <c r="C710" s="378">
        <f t="shared" si="222"/>
        <v>4</v>
      </c>
      <c r="D710" s="403"/>
      <c r="E710" s="460"/>
      <c r="F710" s="460"/>
      <c r="G710" s="403"/>
      <c r="H710" s="408"/>
      <c r="I710" s="424">
        <v>7</v>
      </c>
      <c r="J710" s="424" t="s">
        <v>651</v>
      </c>
      <c r="K710" s="496">
        <f>DATE(YEAR(K707)+1,MONTH(K707),DAY(K707))</f>
        <v>46341</v>
      </c>
      <c r="L710" s="496">
        <f>DATE(YEAR(L707)+1,MONTH(L707),DAY(L707))</f>
        <v>46341</v>
      </c>
      <c r="M710" s="496">
        <f>DATE(YEAR(M707)+1,MONTH(M707),DAY(M707))</f>
        <v>46341</v>
      </c>
      <c r="N710" s="408"/>
      <c r="O710" s="408"/>
      <c r="P710" s="408"/>
      <c r="Q710" s="408"/>
      <c r="R710" s="496">
        <f t="shared" si="221"/>
        <v>46341</v>
      </c>
      <c r="S710" s="496">
        <f t="shared" si="221"/>
        <v>46341</v>
      </c>
      <c r="T710" s="496">
        <f t="shared" si="221"/>
        <v>46341</v>
      </c>
      <c r="U710" s="496">
        <f t="shared" si="221"/>
        <v>46341</v>
      </c>
      <c r="V710" s="408"/>
      <c r="W710" s="408"/>
      <c r="X710" s="408"/>
      <c r="Y710" s="408"/>
      <c r="Z710" s="408"/>
      <c r="AA710" s="408"/>
      <c r="AB710" s="408"/>
      <c r="AC710" s="1043">
        <f>MIN(363,INT((K710 - DATE(YEAR(K710),1,1))))+364*(YEAR(K710)-i_startyear)</f>
        <v>2866</v>
      </c>
      <c r="AD710" s="1043">
        <f>MIN(363,INT((L710 - DATE(YEAR(L710),1,1))))+364*(YEAR(L710)-i_startyear)</f>
        <v>2866</v>
      </c>
      <c r="AE710" s="1043">
        <f>MIN(363,INT((M710 - DATE(YEAR(M710),1,1))))+364*(YEAR(M710)-i_startyear)</f>
        <v>2866</v>
      </c>
      <c r="AF710" s="408"/>
      <c r="AG710" s="408"/>
      <c r="AH710" s="408"/>
      <c r="AI710" s="408"/>
      <c r="AJ710" s="1043">
        <f t="shared" si="217"/>
        <v>2866</v>
      </c>
      <c r="AK710" s="1043">
        <f t="shared" si="218"/>
        <v>2866</v>
      </c>
      <c r="AL710" s="1043">
        <f t="shared" si="219"/>
        <v>2866</v>
      </c>
      <c r="AM710" s="1043">
        <f t="shared" si="220"/>
        <v>2866</v>
      </c>
      <c r="AN710" s="408"/>
      <c r="AO710" s="403"/>
      <c r="AP710" s="388"/>
      <c r="AQ710" s="376"/>
      <c r="AR710" s="376"/>
      <c r="AS710" s="376"/>
    </row>
    <row r="711" spans="1:45" outlineLevel="3" x14ac:dyDescent="0.25">
      <c r="A711" s="376"/>
      <c r="B711" s="385"/>
      <c r="C711" s="378">
        <f t="shared" si="222"/>
        <v>4</v>
      </c>
      <c r="D711" s="403"/>
      <c r="E711" s="460"/>
      <c r="F711" s="460"/>
      <c r="G711" s="403"/>
      <c r="H711" s="408"/>
      <c r="I711" s="424"/>
      <c r="J711" s="424" t="s">
        <v>641</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1"/>
        <v>46341</v>
      </c>
      <c r="S711" s="496">
        <f t="shared" si="221"/>
        <v>46341</v>
      </c>
      <c r="T711" s="496">
        <f t="shared" si="221"/>
        <v>46341</v>
      </c>
      <c r="U711" s="496">
        <f t="shared" si="221"/>
        <v>46341</v>
      </c>
      <c r="V711" s="408"/>
      <c r="W711" s="408"/>
      <c r="X711" s="408"/>
      <c r="Y711" s="408"/>
      <c r="Z711" s="408"/>
      <c r="AA711" s="408"/>
      <c r="AB711" s="408"/>
      <c r="AC711" s="408"/>
      <c r="AD711" s="408"/>
      <c r="AE711" s="408"/>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17"/>
        <v>2866</v>
      </c>
      <c r="AK711" s="1043">
        <f t="shared" si="218"/>
        <v>2866</v>
      </c>
      <c r="AL711" s="1043">
        <f t="shared" si="219"/>
        <v>2866</v>
      </c>
      <c r="AM711" s="1043">
        <f t="shared" si="220"/>
        <v>2866</v>
      </c>
      <c r="AN711" s="408"/>
      <c r="AO711" s="403"/>
      <c r="AP711" s="388"/>
      <c r="AQ711" s="376"/>
      <c r="AR711" s="376"/>
      <c r="AS711" s="376"/>
    </row>
    <row r="712" spans="1:45" outlineLevel="3" x14ac:dyDescent="0.25">
      <c r="A712" s="376"/>
      <c r="B712" s="385"/>
      <c r="C712" s="378">
        <f t="shared" si="222"/>
        <v>4</v>
      </c>
      <c r="D712" s="403"/>
      <c r="E712" s="460"/>
      <c r="F712" s="460"/>
      <c r="G712" s="403"/>
      <c r="H712" s="408"/>
      <c r="I712" s="424"/>
      <c r="J712" s="424" t="s">
        <v>642</v>
      </c>
      <c r="K712" s="408"/>
      <c r="L712" s="408"/>
      <c r="M712" s="408"/>
      <c r="N712" s="408"/>
      <c r="O712" s="408"/>
      <c r="P712" s="408"/>
      <c r="Q712" s="408"/>
      <c r="R712" s="496">
        <f t="shared" si="221"/>
        <v>46341</v>
      </c>
      <c r="S712" s="496">
        <f t="shared" si="221"/>
        <v>46341</v>
      </c>
      <c r="T712" s="496">
        <f t="shared" si="221"/>
        <v>46341</v>
      </c>
      <c r="U712" s="496">
        <f t="shared" si="221"/>
        <v>46341</v>
      </c>
      <c r="V712" s="408"/>
      <c r="W712" s="408"/>
      <c r="X712" s="408"/>
      <c r="Y712" s="408"/>
      <c r="Z712" s="408"/>
      <c r="AA712" s="408"/>
      <c r="AB712" s="408"/>
      <c r="AC712" s="408"/>
      <c r="AD712" s="408"/>
      <c r="AE712" s="408"/>
      <c r="AF712" s="408"/>
      <c r="AG712" s="408"/>
      <c r="AH712" s="408"/>
      <c r="AI712" s="408"/>
      <c r="AJ712" s="1043">
        <f t="shared" si="217"/>
        <v>2866</v>
      </c>
      <c r="AK712" s="1043">
        <f t="shared" si="218"/>
        <v>2866</v>
      </c>
      <c r="AL712" s="1043">
        <f t="shared" si="219"/>
        <v>2866</v>
      </c>
      <c r="AM712" s="1043">
        <f t="shared" si="220"/>
        <v>2866</v>
      </c>
      <c r="AN712" s="408"/>
      <c r="AO712" s="403"/>
      <c r="AP712" s="388"/>
      <c r="AQ712" s="376"/>
      <c r="AR712" s="376"/>
      <c r="AS712" s="376"/>
    </row>
    <row r="713" spans="1:45" outlineLevel="3" x14ac:dyDescent="0.25">
      <c r="A713" s="376"/>
      <c r="B713" s="385"/>
      <c r="C713" s="378">
        <f t="shared" si="222"/>
        <v>4</v>
      </c>
      <c r="D713" s="403"/>
      <c r="E713" s="460"/>
      <c r="F713" s="460"/>
      <c r="G713" s="403"/>
      <c r="H713" s="424" t="str">
        <f>H$262</f>
        <v>Win</v>
      </c>
      <c r="I713" s="424">
        <v>0</v>
      </c>
      <c r="J713" s="424" t="s">
        <v>651</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3">R713&lt;(MAX(R$283:R$290)+MAX($I$364*R$364,$I$365*R$365,$I$366*R$366))</f>
        <v>0</v>
      </c>
      <c r="Y713" s="408" t="b">
        <f t="shared" si="223"/>
        <v>0</v>
      </c>
      <c r="Z713" s="408" t="b">
        <f t="shared" si="223"/>
        <v>0</v>
      </c>
      <c r="AA713" s="408" t="b">
        <f t="shared" si="223"/>
        <v>0</v>
      </c>
      <c r="AB713" s="408"/>
      <c r="AC713" s="1043">
        <f>MIN(363,INT((K713 - DATE(YEAR(K713),1,1))))+364*(YEAR(K713)-i_startyear)</f>
        <v>348</v>
      </c>
      <c r="AD713" s="1043">
        <f>MIN(363,INT((L713 - DATE(YEAR(L713),1,1))))+364*(YEAR(L713)-i_startyear)</f>
        <v>348</v>
      </c>
      <c r="AE713" s="1043">
        <f>MIN(363,INT((M713 - DATE(YEAR(M713),1,1))))+364*(YEAR(M713)-i_startyear)</f>
        <v>348</v>
      </c>
      <c r="AF713" s="408"/>
      <c r="AG713" s="408"/>
      <c r="AH713" s="408"/>
      <c r="AI713" s="408"/>
      <c r="AJ713" s="1043">
        <f t="shared" si="217"/>
        <v>348</v>
      </c>
      <c r="AK713" s="1043">
        <f t="shared" si="218"/>
        <v>348</v>
      </c>
      <c r="AL713" s="1043">
        <f t="shared" si="219"/>
        <v>348</v>
      </c>
      <c r="AM713" s="1043">
        <f t="shared" si="220"/>
        <v>348</v>
      </c>
      <c r="AN713" s="408"/>
      <c r="AO713" s="403"/>
      <c r="AP713" s="388"/>
      <c r="AQ713" s="376"/>
      <c r="AR713" s="376"/>
      <c r="AS713" s="376"/>
    </row>
    <row r="714" spans="1:45" outlineLevel="3" x14ac:dyDescent="0.25">
      <c r="A714" s="376"/>
      <c r="B714" s="385"/>
      <c r="C714" s="378">
        <f t="shared" si="222"/>
        <v>4</v>
      </c>
      <c r="D714" s="403"/>
      <c r="E714" s="460"/>
      <c r="F714" s="460"/>
      <c r="G714" s="403"/>
      <c r="H714" s="424"/>
      <c r="I714" s="424"/>
      <c r="J714" s="424" t="s">
        <v>641</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3"/>
        <v>0</v>
      </c>
      <c r="Y714" s="408" t="b">
        <f t="shared" si="223"/>
        <v>0</v>
      </c>
      <c r="Z714" s="408" t="b">
        <f t="shared" si="223"/>
        <v>0</v>
      </c>
      <c r="AA714" s="408" t="b">
        <f t="shared" si="223"/>
        <v>0</v>
      </c>
      <c r="AB714" s="408"/>
      <c r="AC714" s="408"/>
      <c r="AD714" s="408"/>
      <c r="AE714" s="408"/>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17"/>
        <v>348</v>
      </c>
      <c r="AK714" s="1043">
        <f t="shared" si="218"/>
        <v>348</v>
      </c>
      <c r="AL714" s="1043">
        <f t="shared" si="219"/>
        <v>348</v>
      </c>
      <c r="AM714" s="1043">
        <f t="shared" si="220"/>
        <v>348</v>
      </c>
      <c r="AN714" s="408"/>
      <c r="AO714" s="403"/>
      <c r="AP714" s="388"/>
      <c r="AQ714" s="376"/>
      <c r="AR714" s="376"/>
      <c r="AS714" s="376"/>
    </row>
    <row r="715" spans="1:45" outlineLevel="3" x14ac:dyDescent="0.25">
      <c r="A715" s="376"/>
      <c r="B715" s="385"/>
      <c r="C715" s="378">
        <f t="shared" si="222"/>
        <v>4</v>
      </c>
      <c r="D715" s="403"/>
      <c r="E715" s="460"/>
      <c r="F715" s="460"/>
      <c r="G715" s="403"/>
      <c r="H715" s="424"/>
      <c r="I715" s="424"/>
      <c r="J715" s="424" t="s">
        <v>642</v>
      </c>
      <c r="K715" s="408"/>
      <c r="L715" s="408"/>
      <c r="M715" s="408"/>
      <c r="N715" s="408"/>
      <c r="O715" s="408"/>
      <c r="P715" s="408"/>
      <c r="Q715" s="408"/>
      <c r="R715" s="531">
        <v>43814</v>
      </c>
      <c r="S715" s="531">
        <v>43814</v>
      </c>
      <c r="T715" s="531">
        <v>43814</v>
      </c>
      <c r="U715" s="531">
        <v>43814</v>
      </c>
      <c r="V715" s="408"/>
      <c r="W715" s="408"/>
      <c r="X715" s="408" t="b">
        <f t="shared" si="223"/>
        <v>0</v>
      </c>
      <c r="Y715" s="408" t="b">
        <f t="shared" si="223"/>
        <v>0</v>
      </c>
      <c r="Z715" s="408" t="b">
        <f t="shared" si="223"/>
        <v>0</v>
      </c>
      <c r="AA715" s="408" t="b">
        <f t="shared" si="223"/>
        <v>0</v>
      </c>
      <c r="AB715" s="408"/>
      <c r="AC715" s="408"/>
      <c r="AD715" s="408"/>
      <c r="AE715" s="408"/>
      <c r="AF715" s="408"/>
      <c r="AG715" s="408"/>
      <c r="AH715" s="408"/>
      <c r="AI715" s="408"/>
      <c r="AJ715" s="1043">
        <f t="shared" si="217"/>
        <v>348</v>
      </c>
      <c r="AK715" s="1043">
        <f t="shared" si="218"/>
        <v>348</v>
      </c>
      <c r="AL715" s="1043">
        <f t="shared" si="219"/>
        <v>348</v>
      </c>
      <c r="AM715" s="1043">
        <f t="shared" si="220"/>
        <v>348</v>
      </c>
      <c r="AN715" s="408"/>
      <c r="AO715" s="403"/>
      <c r="AP715" s="388"/>
      <c r="AQ715" s="376"/>
      <c r="AR715" s="376"/>
      <c r="AS715" s="376"/>
    </row>
    <row r="716" spans="1:45" outlineLevel="3" x14ac:dyDescent="0.25">
      <c r="A716" s="376"/>
      <c r="B716" s="385"/>
      <c r="C716" s="378">
        <f t="shared" si="222"/>
        <v>4</v>
      </c>
      <c r="D716" s="403"/>
      <c r="E716" s="460"/>
      <c r="F716" s="460"/>
      <c r="G716" s="403"/>
      <c r="H716" s="408"/>
      <c r="I716" s="424">
        <v>1</v>
      </c>
      <c r="J716" s="424" t="s">
        <v>651</v>
      </c>
      <c r="K716" s="496">
        <f>DATE(YEAR(K713)+1,MONTH(K713),DAY(K713))</f>
        <v>44180</v>
      </c>
      <c r="L716" s="496">
        <f>DATE(YEAR(L713)+1,MONTH(L713),DAY(L713))</f>
        <v>44180</v>
      </c>
      <c r="M716" s="496">
        <f>DATE(YEAR(M713)+1,MONTH(M713),DAY(M713))</f>
        <v>44180</v>
      </c>
      <c r="N716" s="408"/>
      <c r="O716" s="408"/>
      <c r="P716" s="408"/>
      <c r="Q716" s="408"/>
      <c r="R716" s="496">
        <f t="shared" ref="R716:U716" si="224">DATE(YEAR(R713)+1,MONTH(R713),DAY(R713))</f>
        <v>44180</v>
      </c>
      <c r="S716" s="496">
        <f t="shared" si="224"/>
        <v>44180</v>
      </c>
      <c r="T716" s="496">
        <f t="shared" si="224"/>
        <v>44180</v>
      </c>
      <c r="U716" s="496">
        <f t="shared" si="224"/>
        <v>44180</v>
      </c>
      <c r="V716" s="408"/>
      <c r="W716" s="408"/>
      <c r="X716" s="408"/>
      <c r="Y716" s="408"/>
      <c r="Z716" s="408"/>
      <c r="AA716" s="408"/>
      <c r="AB716" s="408"/>
      <c r="AC716" s="1043">
        <f>MIN(363,INT((K716 - DATE(YEAR(K716),1,1))))+364*(YEAR(K716)-i_startyear)</f>
        <v>713</v>
      </c>
      <c r="AD716" s="1043">
        <f>MIN(363,INT((L716 - DATE(YEAR(L716),1,1))))+364*(YEAR(L716)-i_startyear)</f>
        <v>713</v>
      </c>
      <c r="AE716" s="1043">
        <f>MIN(363,INT((M716 - DATE(YEAR(M716),1,1))))+364*(YEAR(M716)-i_startyear)</f>
        <v>713</v>
      </c>
      <c r="AF716" s="408"/>
      <c r="AG716" s="408"/>
      <c r="AH716" s="408"/>
      <c r="AI716" s="408"/>
      <c r="AJ716" s="1043">
        <f t="shared" si="217"/>
        <v>713</v>
      </c>
      <c r="AK716" s="1043">
        <f t="shared" si="218"/>
        <v>713</v>
      </c>
      <c r="AL716" s="1043">
        <f t="shared" si="219"/>
        <v>713</v>
      </c>
      <c r="AM716" s="1043">
        <f t="shared" si="220"/>
        <v>713</v>
      </c>
      <c r="AN716" s="408"/>
      <c r="AO716" s="403"/>
      <c r="AP716" s="388"/>
      <c r="AQ716" s="376"/>
      <c r="AR716" s="376"/>
      <c r="AS716" s="376"/>
    </row>
    <row r="717" spans="1:45" outlineLevel="3" x14ac:dyDescent="0.25">
      <c r="A717" s="376"/>
      <c r="B717" s="385"/>
      <c r="C717" s="378">
        <f t="shared" si="222"/>
        <v>4</v>
      </c>
      <c r="D717" s="403"/>
      <c r="E717" s="460"/>
      <c r="F717" s="460"/>
      <c r="G717" s="403"/>
      <c r="H717" s="408"/>
      <c r="I717" s="424"/>
      <c r="J717" s="424" t="s">
        <v>641</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5">DATE(YEAR(R714)+1,MONTH(R714),DAY(R714))</f>
        <v>44180</v>
      </c>
      <c r="S717" s="496">
        <f t="shared" si="225"/>
        <v>44180</v>
      </c>
      <c r="T717" s="496">
        <f t="shared" si="225"/>
        <v>44180</v>
      </c>
      <c r="U717" s="496">
        <f t="shared" si="225"/>
        <v>44180</v>
      </c>
      <c r="V717" s="408"/>
      <c r="W717" s="408"/>
      <c r="X717" s="408"/>
      <c r="Y717" s="408"/>
      <c r="Z717" s="408"/>
      <c r="AA717" s="408"/>
      <c r="AB717" s="408"/>
      <c r="AC717" s="408"/>
      <c r="AD717" s="408"/>
      <c r="AE717" s="408"/>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17"/>
        <v>713</v>
      </c>
      <c r="AK717" s="1043">
        <f t="shared" si="218"/>
        <v>713</v>
      </c>
      <c r="AL717" s="1043">
        <f t="shared" si="219"/>
        <v>713</v>
      </c>
      <c r="AM717" s="1043">
        <f t="shared" si="220"/>
        <v>713</v>
      </c>
      <c r="AN717" s="408"/>
      <c r="AO717" s="403"/>
      <c r="AP717" s="388"/>
      <c r="AQ717" s="376"/>
      <c r="AR717" s="376"/>
      <c r="AS717" s="376"/>
    </row>
    <row r="718" spans="1:45" outlineLevel="3" x14ac:dyDescent="0.25">
      <c r="A718" s="376"/>
      <c r="B718" s="385"/>
      <c r="C718" s="378">
        <f t="shared" si="222"/>
        <v>4</v>
      </c>
      <c r="D718" s="403"/>
      <c r="E718" s="460"/>
      <c r="F718" s="460"/>
      <c r="G718" s="403"/>
      <c r="H718" s="408"/>
      <c r="I718" s="424"/>
      <c r="J718" s="424" t="s">
        <v>642</v>
      </c>
      <c r="K718" s="408"/>
      <c r="L718" s="408"/>
      <c r="M718" s="408"/>
      <c r="N718" s="408"/>
      <c r="O718" s="408"/>
      <c r="P718" s="408"/>
      <c r="Q718" s="408"/>
      <c r="R718" s="496">
        <f t="shared" ref="R718:U718" si="226">DATE(YEAR(R715)+1,MONTH(R715),DAY(R715))</f>
        <v>44180</v>
      </c>
      <c r="S718" s="496">
        <f t="shared" si="226"/>
        <v>44180</v>
      </c>
      <c r="T718" s="496">
        <f t="shared" si="226"/>
        <v>44180</v>
      </c>
      <c r="U718" s="496">
        <f t="shared" si="226"/>
        <v>44180</v>
      </c>
      <c r="V718" s="408"/>
      <c r="W718" s="408"/>
      <c r="X718" s="408"/>
      <c r="Y718" s="408"/>
      <c r="Z718" s="408"/>
      <c r="AA718" s="408"/>
      <c r="AB718" s="408"/>
      <c r="AC718" s="408"/>
      <c r="AD718" s="408"/>
      <c r="AE718" s="408"/>
      <c r="AF718" s="408"/>
      <c r="AG718" s="408"/>
      <c r="AH718" s="408"/>
      <c r="AI718" s="408"/>
      <c r="AJ718" s="1043">
        <f t="shared" si="217"/>
        <v>713</v>
      </c>
      <c r="AK718" s="1043">
        <f t="shared" si="218"/>
        <v>713</v>
      </c>
      <c r="AL718" s="1043">
        <f t="shared" si="219"/>
        <v>713</v>
      </c>
      <c r="AM718" s="1043">
        <f t="shared" si="220"/>
        <v>713</v>
      </c>
      <c r="AN718" s="408"/>
      <c r="AO718" s="403"/>
      <c r="AP718" s="388"/>
      <c r="AQ718" s="376"/>
      <c r="AR718" s="376"/>
      <c r="AS718" s="376"/>
    </row>
    <row r="719" spans="1:45" outlineLevel="3" x14ac:dyDescent="0.25">
      <c r="A719" s="376"/>
      <c r="B719" s="385"/>
      <c r="C719" s="378">
        <f t="shared" si="222"/>
        <v>4</v>
      </c>
      <c r="D719" s="403"/>
      <c r="E719" s="460"/>
      <c r="F719" s="460"/>
      <c r="G719" s="403"/>
      <c r="H719" s="408"/>
      <c r="I719" s="424">
        <v>2</v>
      </c>
      <c r="J719" s="424" t="s">
        <v>651</v>
      </c>
      <c r="K719" s="496">
        <f>DATE(YEAR(K716)+1,MONTH(K716),DAY(K716))</f>
        <v>44545</v>
      </c>
      <c r="L719" s="496">
        <f>DATE(YEAR(L716)+1,MONTH(L716),DAY(L716))</f>
        <v>44545</v>
      </c>
      <c r="M719" s="496">
        <f>DATE(YEAR(M716)+1,MONTH(M716),DAY(M716))</f>
        <v>44545</v>
      </c>
      <c r="N719" s="408"/>
      <c r="O719" s="408"/>
      <c r="P719" s="408"/>
      <c r="Q719" s="408"/>
      <c r="R719" s="496">
        <f t="shared" ref="R719:U719" si="227">DATE(YEAR(R716)+1,MONTH(R716),DAY(R716))</f>
        <v>44545</v>
      </c>
      <c r="S719" s="496">
        <f t="shared" si="227"/>
        <v>44545</v>
      </c>
      <c r="T719" s="496">
        <f t="shared" si="227"/>
        <v>44545</v>
      </c>
      <c r="U719" s="496">
        <f t="shared" si="227"/>
        <v>44545</v>
      </c>
      <c r="V719" s="408"/>
      <c r="W719" s="408"/>
      <c r="X719" s="408"/>
      <c r="Y719" s="408"/>
      <c r="Z719" s="408"/>
      <c r="AA719" s="408"/>
      <c r="AB719" s="408"/>
      <c r="AC719" s="1043">
        <f>MIN(363,INT((K719 - DATE(YEAR(K719),1,1))))+364*(YEAR(K719)-i_startyear)</f>
        <v>1076</v>
      </c>
      <c r="AD719" s="1043">
        <f>MIN(363,INT((L719 - DATE(YEAR(L719),1,1))))+364*(YEAR(L719)-i_startyear)</f>
        <v>1076</v>
      </c>
      <c r="AE719" s="1043">
        <f>MIN(363,INT((M719 - DATE(YEAR(M719),1,1))))+364*(YEAR(M719)-i_startyear)</f>
        <v>1076</v>
      </c>
      <c r="AF719" s="408"/>
      <c r="AG719" s="408"/>
      <c r="AH719" s="408"/>
      <c r="AI719" s="408"/>
      <c r="AJ719" s="1043">
        <f t="shared" si="217"/>
        <v>1076</v>
      </c>
      <c r="AK719" s="1043">
        <f t="shared" si="218"/>
        <v>1076</v>
      </c>
      <c r="AL719" s="1043">
        <f t="shared" si="219"/>
        <v>1076</v>
      </c>
      <c r="AM719" s="1043">
        <f t="shared" si="220"/>
        <v>1076</v>
      </c>
      <c r="AN719" s="408"/>
      <c r="AO719" s="403"/>
      <c r="AP719" s="388"/>
      <c r="AQ719" s="376"/>
      <c r="AR719" s="376"/>
      <c r="AS719" s="376"/>
    </row>
    <row r="720" spans="1:45" outlineLevel="3" x14ac:dyDescent="0.25">
      <c r="A720" s="376"/>
      <c r="B720" s="385"/>
      <c r="C720" s="378">
        <f t="shared" si="222"/>
        <v>4</v>
      </c>
      <c r="D720" s="403"/>
      <c r="E720" s="460"/>
      <c r="F720" s="460"/>
      <c r="G720" s="403"/>
      <c r="H720" s="408"/>
      <c r="I720" s="424"/>
      <c r="J720" s="424" t="s">
        <v>641</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28">DATE(YEAR(R717)+1,MONTH(R717),DAY(R717))</f>
        <v>44545</v>
      </c>
      <c r="S720" s="496">
        <f t="shared" si="228"/>
        <v>44545</v>
      </c>
      <c r="T720" s="496">
        <f t="shared" si="228"/>
        <v>44545</v>
      </c>
      <c r="U720" s="496">
        <f t="shared" si="228"/>
        <v>44545</v>
      </c>
      <c r="V720" s="408"/>
      <c r="W720" s="408"/>
      <c r="X720" s="408"/>
      <c r="Y720" s="408"/>
      <c r="Z720" s="408"/>
      <c r="AA720" s="408"/>
      <c r="AB720" s="408"/>
      <c r="AC720" s="408"/>
      <c r="AD720" s="408"/>
      <c r="AE720" s="408"/>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17"/>
        <v>1076</v>
      </c>
      <c r="AK720" s="1043">
        <f t="shared" si="218"/>
        <v>1076</v>
      </c>
      <c r="AL720" s="1043">
        <f t="shared" si="219"/>
        <v>1076</v>
      </c>
      <c r="AM720" s="1043">
        <f t="shared" si="220"/>
        <v>1076</v>
      </c>
      <c r="AN720" s="408"/>
      <c r="AO720" s="403"/>
      <c r="AP720" s="388"/>
      <c r="AQ720" s="376"/>
      <c r="AR720" s="376"/>
      <c r="AS720" s="376"/>
    </row>
    <row r="721" spans="1:45" outlineLevel="3" x14ac:dyDescent="0.25">
      <c r="A721" s="376"/>
      <c r="B721" s="385"/>
      <c r="C721" s="378">
        <f t="shared" si="222"/>
        <v>4</v>
      </c>
      <c r="D721" s="403"/>
      <c r="E721" s="460"/>
      <c r="F721" s="460"/>
      <c r="G721" s="403"/>
      <c r="H721" s="408"/>
      <c r="I721" s="424"/>
      <c r="J721" s="424" t="s">
        <v>642</v>
      </c>
      <c r="K721" s="408"/>
      <c r="L721" s="408"/>
      <c r="M721" s="408"/>
      <c r="N721" s="408"/>
      <c r="O721" s="408"/>
      <c r="P721" s="408"/>
      <c r="Q721" s="408"/>
      <c r="R721" s="496">
        <f t="shared" ref="R721:U721" si="229">DATE(YEAR(R718)+1,MONTH(R718),DAY(R718))</f>
        <v>44545</v>
      </c>
      <c r="S721" s="496">
        <f t="shared" si="229"/>
        <v>44545</v>
      </c>
      <c r="T721" s="496">
        <f t="shared" si="229"/>
        <v>44545</v>
      </c>
      <c r="U721" s="496">
        <f t="shared" si="229"/>
        <v>44545</v>
      </c>
      <c r="V721" s="408"/>
      <c r="W721" s="408"/>
      <c r="X721" s="408"/>
      <c r="Y721" s="408"/>
      <c r="Z721" s="408"/>
      <c r="AA721" s="408"/>
      <c r="AB721" s="408"/>
      <c r="AC721" s="408"/>
      <c r="AD721" s="408"/>
      <c r="AE721" s="408"/>
      <c r="AF721" s="408"/>
      <c r="AG721" s="408"/>
      <c r="AH721" s="408"/>
      <c r="AI721" s="408"/>
      <c r="AJ721" s="1043">
        <f t="shared" ref="AJ721:AJ752" si="230">MIN(363,INT((R721 - DATE(YEAR(R721),1,1))))+364*(YEAR(R721)-i_startyear)</f>
        <v>1076</v>
      </c>
      <c r="AK721" s="1043">
        <f t="shared" ref="AK721:AK752" si="231">MIN(363,INT((S721 - DATE(YEAR(S721),1,1))))+364*(YEAR(S721)-i_startyear)</f>
        <v>1076</v>
      </c>
      <c r="AL721" s="1043">
        <f t="shared" ref="AL721:AL752" si="232">MIN(363,INT((T721 - DATE(YEAR(T721),1,1))))+364*(YEAR(T721)-i_startyear)</f>
        <v>1076</v>
      </c>
      <c r="AM721" s="1043">
        <f t="shared" ref="AM721:AM752" si="233">MIN(363,INT((U721 - DATE(YEAR(U721),1,1))))+364*(YEAR(U721)-i_startyear)</f>
        <v>1076</v>
      </c>
      <c r="AN721" s="408"/>
      <c r="AO721" s="403"/>
      <c r="AP721" s="388"/>
      <c r="AQ721" s="376"/>
      <c r="AR721" s="376"/>
      <c r="AS721" s="376"/>
    </row>
    <row r="722" spans="1:45" outlineLevel="3" x14ac:dyDescent="0.25">
      <c r="A722" s="376"/>
      <c r="B722" s="385"/>
      <c r="C722" s="378">
        <f t="shared" si="222"/>
        <v>4</v>
      </c>
      <c r="D722" s="403"/>
      <c r="E722" s="460"/>
      <c r="F722" s="460"/>
      <c r="G722" s="403"/>
      <c r="H722" s="408"/>
      <c r="I722" s="424">
        <v>3</v>
      </c>
      <c r="J722" s="424" t="s">
        <v>651</v>
      </c>
      <c r="K722" s="496">
        <f>DATE(YEAR(K719)+1,MONTH(K719),DAY(K719))</f>
        <v>44910</v>
      </c>
      <c r="L722" s="496">
        <f>DATE(YEAR(L719)+1,MONTH(L719),DAY(L719))</f>
        <v>44910</v>
      </c>
      <c r="M722" s="496">
        <f>DATE(YEAR(M719)+1,MONTH(M719),DAY(M719))</f>
        <v>44910</v>
      </c>
      <c r="N722" s="408"/>
      <c r="O722" s="408"/>
      <c r="P722" s="408"/>
      <c r="Q722" s="408"/>
      <c r="R722" s="496">
        <f t="shared" ref="R722:U722" si="234">DATE(YEAR(R719)+1,MONTH(R719),DAY(R719))</f>
        <v>44910</v>
      </c>
      <c r="S722" s="496">
        <f t="shared" si="234"/>
        <v>44910</v>
      </c>
      <c r="T722" s="496">
        <f t="shared" si="234"/>
        <v>44910</v>
      </c>
      <c r="U722" s="496">
        <f t="shared" si="234"/>
        <v>44910</v>
      </c>
      <c r="V722" s="408"/>
      <c r="W722" s="408"/>
      <c r="X722" s="408"/>
      <c r="Y722" s="408"/>
      <c r="Z722" s="408"/>
      <c r="AA722" s="408"/>
      <c r="AB722" s="408"/>
      <c r="AC722" s="1043">
        <f>MIN(363,INT((K722 - DATE(YEAR(K722),1,1))))+364*(YEAR(K722)-i_startyear)</f>
        <v>1440</v>
      </c>
      <c r="AD722" s="1043">
        <f>MIN(363,INT((L722 - DATE(YEAR(L722),1,1))))+364*(YEAR(L722)-i_startyear)</f>
        <v>1440</v>
      </c>
      <c r="AE722" s="1043">
        <f>MIN(363,INT((M722 - DATE(YEAR(M722),1,1))))+364*(YEAR(M722)-i_startyear)</f>
        <v>1440</v>
      </c>
      <c r="AF722" s="408"/>
      <c r="AG722" s="408"/>
      <c r="AH722" s="408"/>
      <c r="AI722" s="408"/>
      <c r="AJ722" s="1043">
        <f t="shared" si="230"/>
        <v>1440</v>
      </c>
      <c r="AK722" s="1043">
        <f t="shared" si="231"/>
        <v>1440</v>
      </c>
      <c r="AL722" s="1043">
        <f t="shared" si="232"/>
        <v>1440</v>
      </c>
      <c r="AM722" s="1043">
        <f t="shared" si="233"/>
        <v>1440</v>
      </c>
      <c r="AN722" s="408"/>
      <c r="AO722" s="403"/>
      <c r="AP722" s="388"/>
      <c r="AQ722" s="376"/>
      <c r="AR722" s="376"/>
      <c r="AS722" s="376"/>
    </row>
    <row r="723" spans="1:45" outlineLevel="3" x14ac:dyDescent="0.25">
      <c r="A723" s="376"/>
      <c r="B723" s="385"/>
      <c r="C723" s="378">
        <f t="shared" si="222"/>
        <v>4</v>
      </c>
      <c r="D723" s="403"/>
      <c r="E723" s="460"/>
      <c r="F723" s="460"/>
      <c r="G723" s="403"/>
      <c r="H723" s="408"/>
      <c r="I723" s="424"/>
      <c r="J723" s="424" t="s">
        <v>641</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5">DATE(YEAR(R720)+1,MONTH(R720),DAY(R720))</f>
        <v>44910</v>
      </c>
      <c r="S723" s="496">
        <f t="shared" si="235"/>
        <v>44910</v>
      </c>
      <c r="T723" s="496">
        <f t="shared" si="235"/>
        <v>44910</v>
      </c>
      <c r="U723" s="496">
        <f t="shared" si="235"/>
        <v>44910</v>
      </c>
      <c r="V723" s="408"/>
      <c r="W723" s="408"/>
      <c r="X723" s="408"/>
      <c r="Y723" s="408"/>
      <c r="Z723" s="408"/>
      <c r="AA723" s="408"/>
      <c r="AB723" s="408"/>
      <c r="AC723" s="408"/>
      <c r="AD723" s="408"/>
      <c r="AE723" s="408"/>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0"/>
        <v>1440</v>
      </c>
      <c r="AK723" s="1043">
        <f t="shared" si="231"/>
        <v>1440</v>
      </c>
      <c r="AL723" s="1043">
        <f t="shared" si="232"/>
        <v>1440</v>
      </c>
      <c r="AM723" s="1043">
        <f t="shared" si="233"/>
        <v>1440</v>
      </c>
      <c r="AN723" s="408"/>
      <c r="AO723" s="403"/>
      <c r="AP723" s="388"/>
      <c r="AQ723" s="376"/>
      <c r="AR723" s="376"/>
      <c r="AS723" s="376"/>
    </row>
    <row r="724" spans="1:45" outlineLevel="3" x14ac:dyDescent="0.25">
      <c r="A724" s="376"/>
      <c r="B724" s="385"/>
      <c r="C724" s="378">
        <f t="shared" si="222"/>
        <v>4</v>
      </c>
      <c r="D724" s="403"/>
      <c r="E724" s="460"/>
      <c r="F724" s="460"/>
      <c r="G724" s="403"/>
      <c r="H724" s="408"/>
      <c r="I724" s="424"/>
      <c r="J724" s="424" t="s">
        <v>642</v>
      </c>
      <c r="K724" s="408"/>
      <c r="L724" s="408"/>
      <c r="M724" s="408"/>
      <c r="N724" s="408"/>
      <c r="O724" s="408"/>
      <c r="P724" s="408"/>
      <c r="Q724" s="408"/>
      <c r="R724" s="496">
        <f t="shared" ref="R724:U724" si="236">DATE(YEAR(R721)+1,MONTH(R721),DAY(R721))</f>
        <v>44910</v>
      </c>
      <c r="S724" s="496">
        <f t="shared" si="236"/>
        <v>44910</v>
      </c>
      <c r="T724" s="496">
        <f t="shared" si="236"/>
        <v>44910</v>
      </c>
      <c r="U724" s="496">
        <f t="shared" si="236"/>
        <v>44910</v>
      </c>
      <c r="V724" s="408"/>
      <c r="W724" s="408"/>
      <c r="X724" s="408"/>
      <c r="Y724" s="408"/>
      <c r="Z724" s="408"/>
      <c r="AA724" s="408"/>
      <c r="AB724" s="408"/>
      <c r="AC724" s="408"/>
      <c r="AD724" s="408"/>
      <c r="AE724" s="408"/>
      <c r="AF724" s="408"/>
      <c r="AG724" s="408"/>
      <c r="AH724" s="408"/>
      <c r="AI724" s="408"/>
      <c r="AJ724" s="1043">
        <f t="shared" si="230"/>
        <v>1440</v>
      </c>
      <c r="AK724" s="1043">
        <f t="shared" si="231"/>
        <v>1440</v>
      </c>
      <c r="AL724" s="1043">
        <f t="shared" si="232"/>
        <v>1440</v>
      </c>
      <c r="AM724" s="1043">
        <f t="shared" si="233"/>
        <v>1440</v>
      </c>
      <c r="AN724" s="408"/>
      <c r="AO724" s="403"/>
      <c r="AP724" s="388"/>
      <c r="AQ724" s="376"/>
      <c r="AR724" s="376"/>
      <c r="AS724" s="376"/>
    </row>
    <row r="725" spans="1:45" outlineLevel="3" x14ac:dyDescent="0.25">
      <c r="A725" s="376"/>
      <c r="B725" s="385"/>
      <c r="C725" s="378">
        <f t="shared" si="222"/>
        <v>4</v>
      </c>
      <c r="D725" s="403"/>
      <c r="E725" s="460"/>
      <c r="F725" s="460"/>
      <c r="G725" s="403"/>
      <c r="H725" s="408"/>
      <c r="I725" s="424">
        <v>4</v>
      </c>
      <c r="J725" s="424" t="s">
        <v>651</v>
      </c>
      <c r="K725" s="496">
        <f>DATE(YEAR(K722)+1,MONTH(K722),DAY(K722))</f>
        <v>45275</v>
      </c>
      <c r="L725" s="496">
        <f>DATE(YEAR(L722)+1,MONTH(L722),DAY(L722))</f>
        <v>45275</v>
      </c>
      <c r="M725" s="496">
        <f>DATE(YEAR(M722)+1,MONTH(M722),DAY(M722))</f>
        <v>45275</v>
      </c>
      <c r="N725" s="408"/>
      <c r="O725" s="408"/>
      <c r="P725" s="408"/>
      <c r="Q725" s="408"/>
      <c r="R725" s="496">
        <f t="shared" ref="R725:U725" si="237">DATE(YEAR(R722)+1,MONTH(R722),DAY(R722))</f>
        <v>45275</v>
      </c>
      <c r="S725" s="496">
        <f t="shared" si="237"/>
        <v>45275</v>
      </c>
      <c r="T725" s="496">
        <f t="shared" si="237"/>
        <v>45275</v>
      </c>
      <c r="U725" s="496">
        <f t="shared" si="237"/>
        <v>45275</v>
      </c>
      <c r="V725" s="408"/>
      <c r="W725" s="408"/>
      <c r="X725" s="408"/>
      <c r="Y725" s="408"/>
      <c r="Z725" s="408"/>
      <c r="AA725" s="408"/>
      <c r="AB725" s="408"/>
      <c r="AC725" s="1043">
        <f>MIN(363,INT((K725 - DATE(YEAR(K725),1,1))))+364*(YEAR(K725)-i_startyear)</f>
        <v>1804</v>
      </c>
      <c r="AD725" s="1043">
        <f>MIN(363,INT((L725 - DATE(YEAR(L725),1,1))))+364*(YEAR(L725)-i_startyear)</f>
        <v>1804</v>
      </c>
      <c r="AE725" s="1043">
        <f>MIN(363,INT((M725 - DATE(YEAR(M725),1,1))))+364*(YEAR(M725)-i_startyear)</f>
        <v>1804</v>
      </c>
      <c r="AF725" s="408"/>
      <c r="AG725" s="408"/>
      <c r="AH725" s="408"/>
      <c r="AI725" s="408"/>
      <c r="AJ725" s="1043">
        <f t="shared" si="230"/>
        <v>1804</v>
      </c>
      <c r="AK725" s="1043">
        <f t="shared" si="231"/>
        <v>1804</v>
      </c>
      <c r="AL725" s="1043">
        <f t="shared" si="232"/>
        <v>1804</v>
      </c>
      <c r="AM725" s="1043">
        <f t="shared" si="233"/>
        <v>1804</v>
      </c>
      <c r="AN725" s="408"/>
      <c r="AO725" s="403"/>
      <c r="AP725" s="388"/>
      <c r="AQ725" s="376"/>
      <c r="AR725" s="376"/>
      <c r="AS725" s="376"/>
    </row>
    <row r="726" spans="1:45" outlineLevel="3" x14ac:dyDescent="0.25">
      <c r="A726" s="376"/>
      <c r="B726" s="385"/>
      <c r="C726" s="378">
        <f t="shared" si="222"/>
        <v>4</v>
      </c>
      <c r="D726" s="403"/>
      <c r="E726" s="460"/>
      <c r="F726" s="460"/>
      <c r="G726" s="403"/>
      <c r="H726" s="408"/>
      <c r="I726" s="424"/>
      <c r="J726" s="424" t="s">
        <v>641</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38">DATE(YEAR(R723)+1,MONTH(R723),DAY(R723))</f>
        <v>45275</v>
      </c>
      <c r="S726" s="496">
        <f t="shared" si="238"/>
        <v>45275</v>
      </c>
      <c r="T726" s="496">
        <f t="shared" si="238"/>
        <v>45275</v>
      </c>
      <c r="U726" s="496">
        <f t="shared" si="238"/>
        <v>45275</v>
      </c>
      <c r="V726" s="408"/>
      <c r="W726" s="408"/>
      <c r="X726" s="408"/>
      <c r="Y726" s="408"/>
      <c r="Z726" s="408"/>
      <c r="AA726" s="408"/>
      <c r="AB726" s="408"/>
      <c r="AC726" s="408"/>
      <c r="AD726" s="408"/>
      <c r="AE726" s="408"/>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0"/>
        <v>1804</v>
      </c>
      <c r="AK726" s="1043">
        <f t="shared" si="231"/>
        <v>1804</v>
      </c>
      <c r="AL726" s="1043">
        <f t="shared" si="232"/>
        <v>1804</v>
      </c>
      <c r="AM726" s="1043">
        <f t="shared" si="233"/>
        <v>1804</v>
      </c>
      <c r="AN726" s="408"/>
      <c r="AO726" s="403"/>
      <c r="AP726" s="388"/>
      <c r="AQ726" s="376"/>
      <c r="AR726" s="376"/>
      <c r="AS726" s="376"/>
    </row>
    <row r="727" spans="1:45" outlineLevel="3" x14ac:dyDescent="0.25">
      <c r="A727" s="376"/>
      <c r="B727" s="385"/>
      <c r="C727" s="378">
        <f t="shared" si="222"/>
        <v>4</v>
      </c>
      <c r="D727" s="403"/>
      <c r="E727" s="460"/>
      <c r="F727" s="460"/>
      <c r="G727" s="403"/>
      <c r="H727" s="408"/>
      <c r="I727" s="424"/>
      <c r="J727" s="424" t="s">
        <v>642</v>
      </c>
      <c r="K727" s="408"/>
      <c r="L727" s="408"/>
      <c r="M727" s="408"/>
      <c r="N727" s="408"/>
      <c r="O727" s="408"/>
      <c r="P727" s="408"/>
      <c r="Q727" s="408"/>
      <c r="R727" s="496">
        <f t="shared" ref="R727:U727" si="239">DATE(YEAR(R724)+1,MONTH(R724),DAY(R724))</f>
        <v>45275</v>
      </c>
      <c r="S727" s="496">
        <f t="shared" si="239"/>
        <v>45275</v>
      </c>
      <c r="T727" s="496">
        <f t="shared" si="239"/>
        <v>45275</v>
      </c>
      <c r="U727" s="496">
        <f t="shared" si="239"/>
        <v>45275</v>
      </c>
      <c r="V727" s="408"/>
      <c r="W727" s="408"/>
      <c r="X727" s="408"/>
      <c r="Y727" s="408"/>
      <c r="Z727" s="408"/>
      <c r="AA727" s="408"/>
      <c r="AB727" s="408"/>
      <c r="AC727" s="408"/>
      <c r="AD727" s="408"/>
      <c r="AE727" s="408"/>
      <c r="AF727" s="408"/>
      <c r="AG727" s="408"/>
      <c r="AH727" s="408"/>
      <c r="AI727" s="408"/>
      <c r="AJ727" s="1043">
        <f t="shared" si="230"/>
        <v>1804</v>
      </c>
      <c r="AK727" s="1043">
        <f t="shared" si="231"/>
        <v>1804</v>
      </c>
      <c r="AL727" s="1043">
        <f t="shared" si="232"/>
        <v>1804</v>
      </c>
      <c r="AM727" s="1043">
        <f t="shared" si="233"/>
        <v>1804</v>
      </c>
      <c r="AN727" s="408"/>
      <c r="AO727" s="403"/>
      <c r="AP727" s="388"/>
      <c r="AQ727" s="376"/>
      <c r="AR727" s="376"/>
      <c r="AS727" s="376"/>
    </row>
    <row r="728" spans="1:45" outlineLevel="3" x14ac:dyDescent="0.25">
      <c r="A728" s="376"/>
      <c r="B728" s="385"/>
      <c r="C728" s="378">
        <f t="shared" ref="C728:C736" si="240">INT($C$242)+3</f>
        <v>4</v>
      </c>
      <c r="D728" s="403"/>
      <c r="E728" s="460"/>
      <c r="F728" s="460"/>
      <c r="G728" s="403"/>
      <c r="H728" s="408"/>
      <c r="I728" s="424">
        <v>5</v>
      </c>
      <c r="J728" s="424" t="s">
        <v>651</v>
      </c>
      <c r="K728" s="496">
        <f>DATE(YEAR(K725)+1,MONTH(K725),DAY(K725))</f>
        <v>45641</v>
      </c>
      <c r="L728" s="496">
        <f>DATE(YEAR(L725)+1,MONTH(L725),DAY(L725))</f>
        <v>45641</v>
      </c>
      <c r="M728" s="496">
        <f>DATE(YEAR(M725)+1,MONTH(M725),DAY(M725))</f>
        <v>45641</v>
      </c>
      <c r="N728" s="408"/>
      <c r="O728" s="408"/>
      <c r="P728" s="408"/>
      <c r="Q728" s="408"/>
      <c r="R728" s="496">
        <f t="shared" ref="R728:U728" si="241">DATE(YEAR(R725)+1,MONTH(R725),DAY(R725))</f>
        <v>45641</v>
      </c>
      <c r="S728" s="496">
        <f t="shared" si="241"/>
        <v>45641</v>
      </c>
      <c r="T728" s="496">
        <f t="shared" si="241"/>
        <v>45641</v>
      </c>
      <c r="U728" s="496">
        <f t="shared" si="241"/>
        <v>45641</v>
      </c>
      <c r="V728" s="408"/>
      <c r="W728" s="408"/>
      <c r="X728" s="408"/>
      <c r="Y728" s="408"/>
      <c r="Z728" s="408"/>
      <c r="AA728" s="408"/>
      <c r="AB728" s="408"/>
      <c r="AC728" s="1043">
        <f>MIN(363,INT((K728 - DATE(YEAR(K728),1,1))))+364*(YEAR(K728)-i_startyear)</f>
        <v>2169</v>
      </c>
      <c r="AD728" s="1043">
        <f>MIN(363,INT((L728 - DATE(YEAR(L728),1,1))))+364*(YEAR(L728)-i_startyear)</f>
        <v>2169</v>
      </c>
      <c r="AE728" s="1043">
        <f>MIN(363,INT((M728 - DATE(YEAR(M728),1,1))))+364*(YEAR(M728)-i_startyear)</f>
        <v>2169</v>
      </c>
      <c r="AF728" s="408"/>
      <c r="AG728" s="408"/>
      <c r="AH728" s="408"/>
      <c r="AI728" s="408"/>
      <c r="AJ728" s="1043">
        <f t="shared" si="230"/>
        <v>2169</v>
      </c>
      <c r="AK728" s="1043">
        <f t="shared" si="231"/>
        <v>2169</v>
      </c>
      <c r="AL728" s="1043">
        <f t="shared" si="232"/>
        <v>2169</v>
      </c>
      <c r="AM728" s="1043">
        <f t="shared" si="233"/>
        <v>2169</v>
      </c>
      <c r="AN728" s="408"/>
      <c r="AO728" s="403"/>
      <c r="AP728" s="388"/>
      <c r="AQ728" s="376"/>
      <c r="AR728" s="376"/>
      <c r="AS728" s="376"/>
    </row>
    <row r="729" spans="1:45" outlineLevel="3" x14ac:dyDescent="0.25">
      <c r="A729" s="376"/>
      <c r="B729" s="385"/>
      <c r="C729" s="378">
        <f t="shared" si="240"/>
        <v>4</v>
      </c>
      <c r="D729" s="403"/>
      <c r="E729" s="460"/>
      <c r="F729" s="460"/>
      <c r="G729" s="403"/>
      <c r="H729" s="408"/>
      <c r="I729" s="424"/>
      <c r="J729" s="424" t="s">
        <v>641</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2">DATE(YEAR(R726)+1,MONTH(R726),DAY(R726))</f>
        <v>45641</v>
      </c>
      <c r="S729" s="496">
        <f t="shared" si="242"/>
        <v>45641</v>
      </c>
      <c r="T729" s="496">
        <f t="shared" si="242"/>
        <v>45641</v>
      </c>
      <c r="U729" s="496">
        <f t="shared" si="242"/>
        <v>45641</v>
      </c>
      <c r="V729" s="408"/>
      <c r="W729" s="408"/>
      <c r="X729" s="408"/>
      <c r="Y729" s="408"/>
      <c r="Z729" s="408"/>
      <c r="AA729" s="408"/>
      <c r="AB729" s="408"/>
      <c r="AC729" s="408"/>
      <c r="AD729" s="408"/>
      <c r="AE729" s="408"/>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0"/>
        <v>2169</v>
      </c>
      <c r="AK729" s="1043">
        <f t="shared" si="231"/>
        <v>2169</v>
      </c>
      <c r="AL729" s="1043">
        <f t="shared" si="232"/>
        <v>2169</v>
      </c>
      <c r="AM729" s="1043">
        <f t="shared" si="233"/>
        <v>2169</v>
      </c>
      <c r="AN729" s="408"/>
      <c r="AO729" s="403"/>
      <c r="AP729" s="388"/>
      <c r="AQ729" s="376"/>
      <c r="AR729" s="376"/>
      <c r="AS729" s="376"/>
    </row>
    <row r="730" spans="1:45" outlineLevel="3" x14ac:dyDescent="0.25">
      <c r="A730" s="376"/>
      <c r="B730" s="385"/>
      <c r="C730" s="378">
        <f t="shared" si="240"/>
        <v>4</v>
      </c>
      <c r="D730" s="403"/>
      <c r="E730" s="460"/>
      <c r="F730" s="460"/>
      <c r="G730" s="403"/>
      <c r="H730" s="408"/>
      <c r="I730" s="424"/>
      <c r="J730" s="424" t="s">
        <v>642</v>
      </c>
      <c r="K730" s="408"/>
      <c r="L730" s="408"/>
      <c r="M730" s="408"/>
      <c r="N730" s="408"/>
      <c r="O730" s="408"/>
      <c r="P730" s="408"/>
      <c r="Q730" s="408"/>
      <c r="R730" s="496">
        <f t="shared" ref="R730:U730" si="243">DATE(YEAR(R727)+1,MONTH(R727),DAY(R727))</f>
        <v>45641</v>
      </c>
      <c r="S730" s="496">
        <f t="shared" si="243"/>
        <v>45641</v>
      </c>
      <c r="T730" s="496">
        <f t="shared" si="243"/>
        <v>45641</v>
      </c>
      <c r="U730" s="496">
        <f t="shared" si="243"/>
        <v>45641</v>
      </c>
      <c r="V730" s="408"/>
      <c r="W730" s="408"/>
      <c r="X730" s="408"/>
      <c r="Y730" s="408"/>
      <c r="Z730" s="408"/>
      <c r="AA730" s="408"/>
      <c r="AB730" s="408"/>
      <c r="AC730" s="408"/>
      <c r="AD730" s="408"/>
      <c r="AE730" s="408"/>
      <c r="AF730" s="408"/>
      <c r="AG730" s="408"/>
      <c r="AH730" s="408"/>
      <c r="AI730" s="408"/>
      <c r="AJ730" s="1043">
        <f t="shared" si="230"/>
        <v>2169</v>
      </c>
      <c r="AK730" s="1043">
        <f t="shared" si="231"/>
        <v>2169</v>
      </c>
      <c r="AL730" s="1043">
        <f t="shared" si="232"/>
        <v>2169</v>
      </c>
      <c r="AM730" s="1043">
        <f t="shared" si="233"/>
        <v>2169</v>
      </c>
      <c r="AN730" s="408"/>
      <c r="AO730" s="403"/>
      <c r="AP730" s="388"/>
      <c r="AQ730" s="376"/>
      <c r="AR730" s="376"/>
      <c r="AS730" s="376"/>
    </row>
    <row r="731" spans="1:45" outlineLevel="3" x14ac:dyDescent="0.25">
      <c r="A731" s="376"/>
      <c r="B731" s="385"/>
      <c r="C731" s="378">
        <f t="shared" si="240"/>
        <v>4</v>
      </c>
      <c r="D731" s="403"/>
      <c r="E731" s="460"/>
      <c r="F731" s="460"/>
      <c r="G731" s="403"/>
      <c r="H731" s="408"/>
      <c r="I731" s="424">
        <v>6</v>
      </c>
      <c r="J731" s="424" t="s">
        <v>651</v>
      </c>
      <c r="K731" s="496">
        <f>DATE(YEAR(K728)+1,MONTH(K728),DAY(K728))</f>
        <v>46006</v>
      </c>
      <c r="L731" s="496">
        <f>DATE(YEAR(L728)+1,MONTH(L728),DAY(L728))</f>
        <v>46006</v>
      </c>
      <c r="M731" s="496">
        <f>DATE(YEAR(M728)+1,MONTH(M728),DAY(M728))</f>
        <v>46006</v>
      </c>
      <c r="N731" s="408"/>
      <c r="O731" s="408"/>
      <c r="P731" s="408"/>
      <c r="Q731" s="408"/>
      <c r="R731" s="496">
        <f t="shared" ref="R731:U731" si="244">DATE(YEAR(R728)+1,MONTH(R728),DAY(R728))</f>
        <v>46006</v>
      </c>
      <c r="S731" s="496">
        <f t="shared" si="244"/>
        <v>46006</v>
      </c>
      <c r="T731" s="496">
        <f t="shared" si="244"/>
        <v>46006</v>
      </c>
      <c r="U731" s="496">
        <f t="shared" si="244"/>
        <v>46006</v>
      </c>
      <c r="V731" s="408"/>
      <c r="W731" s="408"/>
      <c r="X731" s="408"/>
      <c r="Y731" s="408"/>
      <c r="Z731" s="408"/>
      <c r="AA731" s="408"/>
      <c r="AB731" s="408"/>
      <c r="AC731" s="1043">
        <f>MIN(363,INT((K731 - DATE(YEAR(K731),1,1))))+364*(YEAR(K731)-i_startyear)</f>
        <v>2532</v>
      </c>
      <c r="AD731" s="1043">
        <f>MIN(363,INT((L731 - DATE(YEAR(L731),1,1))))+364*(YEAR(L731)-i_startyear)</f>
        <v>2532</v>
      </c>
      <c r="AE731" s="1043">
        <f>MIN(363,INT((M731 - DATE(YEAR(M731),1,1))))+364*(YEAR(M731)-i_startyear)</f>
        <v>2532</v>
      </c>
      <c r="AF731" s="408"/>
      <c r="AG731" s="408"/>
      <c r="AH731" s="408"/>
      <c r="AI731" s="408"/>
      <c r="AJ731" s="1043">
        <f t="shared" si="230"/>
        <v>2532</v>
      </c>
      <c r="AK731" s="1043">
        <f t="shared" si="231"/>
        <v>2532</v>
      </c>
      <c r="AL731" s="1043">
        <f t="shared" si="232"/>
        <v>2532</v>
      </c>
      <c r="AM731" s="1043">
        <f t="shared" si="233"/>
        <v>2532</v>
      </c>
      <c r="AN731" s="408"/>
      <c r="AO731" s="403"/>
      <c r="AP731" s="388"/>
      <c r="AQ731" s="376"/>
      <c r="AR731" s="376"/>
      <c r="AS731" s="376"/>
    </row>
    <row r="732" spans="1:45" outlineLevel="3" x14ac:dyDescent="0.25">
      <c r="A732" s="376"/>
      <c r="B732" s="385"/>
      <c r="C732" s="378">
        <f t="shared" si="240"/>
        <v>4</v>
      </c>
      <c r="D732" s="403"/>
      <c r="E732" s="460"/>
      <c r="F732" s="460"/>
      <c r="G732" s="403"/>
      <c r="H732" s="408"/>
      <c r="I732" s="424"/>
      <c r="J732" s="424" t="s">
        <v>641</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5">DATE(YEAR(R729)+1,MONTH(R729),DAY(R729))</f>
        <v>46006</v>
      </c>
      <c r="S732" s="496">
        <f t="shared" si="245"/>
        <v>46006</v>
      </c>
      <c r="T732" s="496">
        <f t="shared" si="245"/>
        <v>46006</v>
      </c>
      <c r="U732" s="496">
        <f t="shared" si="245"/>
        <v>46006</v>
      </c>
      <c r="V732" s="408"/>
      <c r="W732" s="408"/>
      <c r="X732" s="408"/>
      <c r="Y732" s="408"/>
      <c r="Z732" s="408"/>
      <c r="AA732" s="408"/>
      <c r="AB732" s="408"/>
      <c r="AC732" s="408"/>
      <c r="AD732" s="408"/>
      <c r="AE732" s="408"/>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0"/>
        <v>2532</v>
      </c>
      <c r="AK732" s="1043">
        <f t="shared" si="231"/>
        <v>2532</v>
      </c>
      <c r="AL732" s="1043">
        <f t="shared" si="232"/>
        <v>2532</v>
      </c>
      <c r="AM732" s="1043">
        <f t="shared" si="233"/>
        <v>2532</v>
      </c>
      <c r="AN732" s="408"/>
      <c r="AO732" s="403"/>
      <c r="AP732" s="388"/>
      <c r="AQ732" s="376"/>
      <c r="AR732" s="376"/>
      <c r="AS732" s="376"/>
    </row>
    <row r="733" spans="1:45" outlineLevel="3" x14ac:dyDescent="0.25">
      <c r="A733" s="376"/>
      <c r="B733" s="385"/>
      <c r="C733" s="378">
        <f t="shared" si="240"/>
        <v>4</v>
      </c>
      <c r="D733" s="403"/>
      <c r="E733" s="460"/>
      <c r="F733" s="460"/>
      <c r="G733" s="403"/>
      <c r="H733" s="408"/>
      <c r="I733" s="424"/>
      <c r="J733" s="424" t="s">
        <v>642</v>
      </c>
      <c r="K733" s="408"/>
      <c r="L733" s="408"/>
      <c r="M733" s="408"/>
      <c r="N733" s="408"/>
      <c r="O733" s="408"/>
      <c r="P733" s="408"/>
      <c r="Q733" s="408"/>
      <c r="R733" s="496">
        <f t="shared" ref="R733:U733" si="246">DATE(YEAR(R730)+1,MONTH(R730),DAY(R730))</f>
        <v>46006</v>
      </c>
      <c r="S733" s="496">
        <f t="shared" si="246"/>
        <v>46006</v>
      </c>
      <c r="T733" s="496">
        <f t="shared" si="246"/>
        <v>46006</v>
      </c>
      <c r="U733" s="496">
        <f t="shared" si="246"/>
        <v>46006</v>
      </c>
      <c r="V733" s="408"/>
      <c r="W733" s="408"/>
      <c r="X733" s="408"/>
      <c r="Y733" s="408"/>
      <c r="Z733" s="408"/>
      <c r="AA733" s="408"/>
      <c r="AB733" s="408"/>
      <c r="AC733" s="408"/>
      <c r="AD733" s="408"/>
      <c r="AE733" s="408"/>
      <c r="AF733" s="408"/>
      <c r="AG733" s="408"/>
      <c r="AH733" s="408"/>
      <c r="AI733" s="408"/>
      <c r="AJ733" s="1043">
        <f t="shared" si="230"/>
        <v>2532</v>
      </c>
      <c r="AK733" s="1043">
        <f t="shared" si="231"/>
        <v>2532</v>
      </c>
      <c r="AL733" s="1043">
        <f t="shared" si="232"/>
        <v>2532</v>
      </c>
      <c r="AM733" s="1043">
        <f t="shared" si="233"/>
        <v>2532</v>
      </c>
      <c r="AN733" s="408"/>
      <c r="AO733" s="403"/>
      <c r="AP733" s="388"/>
      <c r="AQ733" s="376"/>
      <c r="AR733" s="376"/>
      <c r="AS733" s="376"/>
    </row>
    <row r="734" spans="1:45" outlineLevel="3" x14ac:dyDescent="0.25">
      <c r="A734" s="376"/>
      <c r="B734" s="385"/>
      <c r="C734" s="378">
        <f t="shared" si="240"/>
        <v>4</v>
      </c>
      <c r="D734" s="403"/>
      <c r="E734" s="460"/>
      <c r="F734" s="460"/>
      <c r="G734" s="403"/>
      <c r="H734" s="408"/>
      <c r="I734" s="424">
        <v>7</v>
      </c>
      <c r="J734" s="424" t="s">
        <v>651</v>
      </c>
      <c r="K734" s="496">
        <f>DATE(YEAR(K731)+1,MONTH(K731),DAY(K731))</f>
        <v>46371</v>
      </c>
      <c r="L734" s="496">
        <f>DATE(YEAR(L731)+1,MONTH(L731),DAY(L731))</f>
        <v>46371</v>
      </c>
      <c r="M734" s="496">
        <f>DATE(YEAR(M731)+1,MONTH(M731),DAY(M731))</f>
        <v>46371</v>
      </c>
      <c r="N734" s="408"/>
      <c r="O734" s="408"/>
      <c r="P734" s="408"/>
      <c r="Q734" s="408"/>
      <c r="R734" s="496">
        <f t="shared" ref="R734:U734" si="247">DATE(YEAR(R731)+1,MONTH(R731),DAY(R731))</f>
        <v>46371</v>
      </c>
      <c r="S734" s="496">
        <f t="shared" si="247"/>
        <v>46371</v>
      </c>
      <c r="T734" s="496">
        <f t="shared" si="247"/>
        <v>46371</v>
      </c>
      <c r="U734" s="496">
        <f t="shared" si="247"/>
        <v>46371</v>
      </c>
      <c r="V734" s="408"/>
      <c r="W734" s="408"/>
      <c r="X734" s="408"/>
      <c r="Y734" s="408"/>
      <c r="Z734" s="408"/>
      <c r="AA734" s="408"/>
      <c r="AB734" s="408"/>
      <c r="AC734" s="1043">
        <f>MIN(363,INT((K734 - DATE(YEAR(K734),1,1))))+364*(YEAR(K734)-i_startyear)</f>
        <v>2896</v>
      </c>
      <c r="AD734" s="1043">
        <f>MIN(363,INT((L734 - DATE(YEAR(L734),1,1))))+364*(YEAR(L734)-i_startyear)</f>
        <v>2896</v>
      </c>
      <c r="AE734" s="1043">
        <f>MIN(363,INT((M734 - DATE(YEAR(M734),1,1))))+364*(YEAR(M734)-i_startyear)</f>
        <v>2896</v>
      </c>
      <c r="AF734" s="408"/>
      <c r="AG734" s="408"/>
      <c r="AH734" s="408"/>
      <c r="AI734" s="408"/>
      <c r="AJ734" s="1043">
        <f t="shared" si="230"/>
        <v>2896</v>
      </c>
      <c r="AK734" s="1043">
        <f t="shared" si="231"/>
        <v>2896</v>
      </c>
      <c r="AL734" s="1043">
        <f t="shared" si="232"/>
        <v>2896</v>
      </c>
      <c r="AM734" s="1043">
        <f t="shared" si="233"/>
        <v>2896</v>
      </c>
      <c r="AN734" s="408"/>
      <c r="AO734" s="403"/>
      <c r="AP734" s="388"/>
      <c r="AQ734" s="376"/>
      <c r="AR734" s="376"/>
      <c r="AS734" s="376"/>
    </row>
    <row r="735" spans="1:45" outlineLevel="3" x14ac:dyDescent="0.25">
      <c r="A735" s="376"/>
      <c r="B735" s="385"/>
      <c r="C735" s="378">
        <f t="shared" si="240"/>
        <v>4</v>
      </c>
      <c r="D735" s="403"/>
      <c r="E735" s="460"/>
      <c r="F735" s="460"/>
      <c r="G735" s="403"/>
      <c r="H735" s="408"/>
      <c r="I735" s="424"/>
      <c r="J735" s="424" t="s">
        <v>641</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48">DATE(YEAR(R732)+1,MONTH(R732),DAY(R732))</f>
        <v>46371</v>
      </c>
      <c r="S735" s="496">
        <f t="shared" si="248"/>
        <v>46371</v>
      </c>
      <c r="T735" s="496">
        <f t="shared" si="248"/>
        <v>46371</v>
      </c>
      <c r="U735" s="496">
        <f t="shared" si="248"/>
        <v>46371</v>
      </c>
      <c r="V735" s="408"/>
      <c r="W735" s="408"/>
      <c r="X735" s="408"/>
      <c r="Y735" s="408"/>
      <c r="Z735" s="408"/>
      <c r="AA735" s="408"/>
      <c r="AB735" s="408"/>
      <c r="AC735" s="408"/>
      <c r="AD735" s="408"/>
      <c r="AE735" s="408"/>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0"/>
        <v>2896</v>
      </c>
      <c r="AK735" s="1043">
        <f t="shared" si="231"/>
        <v>2896</v>
      </c>
      <c r="AL735" s="1043">
        <f t="shared" si="232"/>
        <v>2896</v>
      </c>
      <c r="AM735" s="1043">
        <f t="shared" si="233"/>
        <v>2896</v>
      </c>
      <c r="AN735" s="408"/>
      <c r="AO735" s="403"/>
      <c r="AP735" s="388"/>
      <c r="AQ735" s="376"/>
      <c r="AR735" s="376"/>
      <c r="AS735" s="376"/>
    </row>
    <row r="736" spans="1:45" outlineLevel="3" x14ac:dyDescent="0.25">
      <c r="A736" s="376"/>
      <c r="B736" s="385"/>
      <c r="C736" s="378">
        <f t="shared" si="240"/>
        <v>4</v>
      </c>
      <c r="D736" s="403"/>
      <c r="E736" s="460"/>
      <c r="F736" s="460"/>
      <c r="G736" s="403"/>
      <c r="H736" s="408"/>
      <c r="I736" s="424"/>
      <c r="J736" s="424" t="s">
        <v>642</v>
      </c>
      <c r="K736" s="408"/>
      <c r="L736" s="408"/>
      <c r="M736" s="408"/>
      <c r="N736" s="408"/>
      <c r="O736" s="408"/>
      <c r="P736" s="408"/>
      <c r="Q736" s="408"/>
      <c r="R736" s="496">
        <f t="shared" ref="R736:U736" si="249">DATE(YEAR(R733)+1,MONTH(R733),DAY(R733))</f>
        <v>46371</v>
      </c>
      <c r="S736" s="496">
        <f t="shared" si="249"/>
        <v>46371</v>
      </c>
      <c r="T736" s="496">
        <f t="shared" si="249"/>
        <v>46371</v>
      </c>
      <c r="U736" s="496">
        <f t="shared" si="249"/>
        <v>46371</v>
      </c>
      <c r="V736" s="408"/>
      <c r="W736" s="408"/>
      <c r="X736" s="408"/>
      <c r="Y736" s="408"/>
      <c r="Z736" s="408"/>
      <c r="AA736" s="408"/>
      <c r="AB736" s="408"/>
      <c r="AC736" s="408"/>
      <c r="AD736" s="408"/>
      <c r="AE736" s="408"/>
      <c r="AF736" s="408"/>
      <c r="AG736" s="408"/>
      <c r="AH736" s="408"/>
      <c r="AI736" s="408"/>
      <c r="AJ736" s="1043">
        <f t="shared" si="230"/>
        <v>2896</v>
      </c>
      <c r="AK736" s="1043">
        <f t="shared" si="231"/>
        <v>2896</v>
      </c>
      <c r="AL736" s="1043">
        <f t="shared" si="232"/>
        <v>2896</v>
      </c>
      <c r="AM736" s="1043">
        <f t="shared" si="233"/>
        <v>2896</v>
      </c>
      <c r="AN736" s="408"/>
      <c r="AO736" s="403"/>
      <c r="AP736" s="388"/>
      <c r="AQ736" s="376"/>
      <c r="AR736" s="376"/>
      <c r="AS736" s="376"/>
    </row>
    <row r="737" spans="1:45" outlineLevel="3" x14ac:dyDescent="0.25">
      <c r="A737" s="376"/>
      <c r="B737" s="385"/>
      <c r="C737" s="378">
        <f t="shared" si="222"/>
        <v>4</v>
      </c>
      <c r="D737" s="403"/>
      <c r="E737" s="460"/>
      <c r="F737" s="460"/>
      <c r="G737" s="403"/>
      <c r="H737" s="424" t="str">
        <f>H$263</f>
        <v>Spr</v>
      </c>
      <c r="I737" s="424">
        <v>0</v>
      </c>
      <c r="J737" s="424" t="s">
        <v>651</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0">R737&lt;(MAX(R$283:R$290)+MAX($I$364*R$364,$I$365*R$365,$I$366*R$366))</f>
        <v>0</v>
      </c>
      <c r="Y737" s="408" t="b">
        <f t="shared" si="250"/>
        <v>0</v>
      </c>
      <c r="Z737" s="408" t="b">
        <f t="shared" si="250"/>
        <v>0</v>
      </c>
      <c r="AA737" s="408" t="b">
        <f t="shared" si="250"/>
        <v>0</v>
      </c>
      <c r="AB737" s="408"/>
      <c r="AC737" s="1043">
        <f>MIN(363,INT((K737 - DATE(YEAR(K737),1,1))))+364*(YEAR(K737)-i_startyear)</f>
        <v>378</v>
      </c>
      <c r="AD737" s="1043">
        <f>MIN(363,INT((L737 - DATE(YEAR(L737),1,1))))+364*(YEAR(L737)-i_startyear)</f>
        <v>378</v>
      </c>
      <c r="AE737" s="1043">
        <f>MIN(363,INT((M737 - DATE(YEAR(M737),1,1))))+364*(YEAR(M737)-i_startyear)</f>
        <v>378</v>
      </c>
      <c r="AF737" s="408"/>
      <c r="AG737" s="408"/>
      <c r="AH737" s="408"/>
      <c r="AI737" s="408"/>
      <c r="AJ737" s="1043">
        <f t="shared" si="230"/>
        <v>378</v>
      </c>
      <c r="AK737" s="1043">
        <f t="shared" si="231"/>
        <v>378</v>
      </c>
      <c r="AL737" s="1043">
        <f t="shared" si="232"/>
        <v>378</v>
      </c>
      <c r="AM737" s="1043">
        <f t="shared" si="233"/>
        <v>378</v>
      </c>
      <c r="AN737" s="408"/>
      <c r="AO737" s="403"/>
      <c r="AP737" s="388"/>
      <c r="AQ737" s="376"/>
      <c r="AR737" s="376"/>
      <c r="AS737" s="376"/>
    </row>
    <row r="738" spans="1:45" outlineLevel="3" x14ac:dyDescent="0.25">
      <c r="A738" s="376"/>
      <c r="B738" s="385"/>
      <c r="C738" s="378">
        <f t="shared" si="222"/>
        <v>4</v>
      </c>
      <c r="D738" s="403"/>
      <c r="E738" s="460"/>
      <c r="F738" s="460"/>
      <c r="G738" s="403"/>
      <c r="H738" s="424"/>
      <c r="I738" s="424"/>
      <c r="J738" s="424" t="s">
        <v>641</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0"/>
        <v>0</v>
      </c>
      <c r="Y738" s="408" t="b">
        <f t="shared" si="250"/>
        <v>0</v>
      </c>
      <c r="Z738" s="408" t="b">
        <f t="shared" si="250"/>
        <v>0</v>
      </c>
      <c r="AA738" s="408" t="b">
        <f t="shared" si="250"/>
        <v>0</v>
      </c>
      <c r="AB738" s="408"/>
      <c r="AC738" s="408"/>
      <c r="AD738" s="408"/>
      <c r="AE738" s="408"/>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0"/>
        <v>378</v>
      </c>
      <c r="AK738" s="1043">
        <f t="shared" si="231"/>
        <v>378</v>
      </c>
      <c r="AL738" s="1043">
        <f t="shared" si="232"/>
        <v>378</v>
      </c>
      <c r="AM738" s="1043">
        <f t="shared" si="233"/>
        <v>378</v>
      </c>
      <c r="AN738" s="408"/>
      <c r="AO738" s="403"/>
      <c r="AP738" s="388"/>
      <c r="AQ738" s="376"/>
      <c r="AR738" s="376"/>
      <c r="AS738" s="376"/>
    </row>
    <row r="739" spans="1:45" outlineLevel="3" x14ac:dyDescent="0.25">
      <c r="A739" s="376"/>
      <c r="B739" s="385"/>
      <c r="C739" s="378">
        <f t="shared" si="222"/>
        <v>4</v>
      </c>
      <c r="D739" s="403"/>
      <c r="E739" s="460"/>
      <c r="F739" s="460"/>
      <c r="G739" s="403"/>
      <c r="H739" s="424"/>
      <c r="I739" s="424"/>
      <c r="J739" s="424" t="s">
        <v>642</v>
      </c>
      <c r="K739" s="408"/>
      <c r="L739" s="408"/>
      <c r="M739" s="408"/>
      <c r="N739" s="408"/>
      <c r="O739" s="408"/>
      <c r="P739" s="408"/>
      <c r="Q739" s="408"/>
      <c r="R739" s="531">
        <v>43845</v>
      </c>
      <c r="S739" s="531">
        <v>43845</v>
      </c>
      <c r="T739" s="531">
        <v>43845</v>
      </c>
      <c r="U739" s="531">
        <v>43845</v>
      </c>
      <c r="V739" s="408"/>
      <c r="W739" s="408"/>
      <c r="X739" s="408" t="b">
        <f t="shared" si="250"/>
        <v>0</v>
      </c>
      <c r="Y739" s="408" t="b">
        <f t="shared" si="250"/>
        <v>0</v>
      </c>
      <c r="Z739" s="408" t="b">
        <f t="shared" si="250"/>
        <v>0</v>
      </c>
      <c r="AA739" s="408" t="b">
        <f t="shared" si="250"/>
        <v>0</v>
      </c>
      <c r="AB739" s="408"/>
      <c r="AC739" s="408"/>
      <c r="AD739" s="408"/>
      <c r="AE739" s="408"/>
      <c r="AF739" s="408"/>
      <c r="AG739" s="408"/>
      <c r="AH739" s="408"/>
      <c r="AI739" s="408"/>
      <c r="AJ739" s="1043">
        <f t="shared" si="230"/>
        <v>378</v>
      </c>
      <c r="AK739" s="1043">
        <f t="shared" si="231"/>
        <v>378</v>
      </c>
      <c r="AL739" s="1043">
        <f t="shared" si="232"/>
        <v>378</v>
      </c>
      <c r="AM739" s="1043">
        <f t="shared" si="233"/>
        <v>378</v>
      </c>
      <c r="AN739" s="408"/>
      <c r="AO739" s="403"/>
      <c r="AP739" s="388"/>
      <c r="AQ739" s="376"/>
      <c r="AR739" s="376"/>
      <c r="AS739" s="376"/>
    </row>
    <row r="740" spans="1:45" outlineLevel="3" x14ac:dyDescent="0.25">
      <c r="A740" s="376"/>
      <c r="B740" s="385"/>
      <c r="C740" s="378">
        <f t="shared" si="222"/>
        <v>4</v>
      </c>
      <c r="D740" s="403"/>
      <c r="E740" s="460"/>
      <c r="F740" s="460"/>
      <c r="G740" s="403"/>
      <c r="H740" s="408"/>
      <c r="I740" s="424">
        <v>1</v>
      </c>
      <c r="J740" s="424" t="s">
        <v>651</v>
      </c>
      <c r="K740" s="496">
        <f>DATE(YEAR(K737)+1,MONTH(K737),DAY(K737))</f>
        <v>44211</v>
      </c>
      <c r="L740" s="496">
        <f>DATE(YEAR(L737)+1,MONTH(L737),DAY(L737))</f>
        <v>44211</v>
      </c>
      <c r="M740" s="496">
        <f>DATE(YEAR(M737)+1,MONTH(M737),DAY(M737))</f>
        <v>44211</v>
      </c>
      <c r="N740" s="408"/>
      <c r="O740" s="408"/>
      <c r="P740" s="408"/>
      <c r="Q740" s="408"/>
      <c r="R740" s="496">
        <f t="shared" ref="R740:U760" si="251">DATE(YEAR(R737)+1,MONTH(R737),DAY(R737))</f>
        <v>44211</v>
      </c>
      <c r="S740" s="496">
        <f t="shared" si="251"/>
        <v>44211</v>
      </c>
      <c r="T740" s="496">
        <f t="shared" si="251"/>
        <v>44211</v>
      </c>
      <c r="U740" s="496">
        <f t="shared" si="251"/>
        <v>44211</v>
      </c>
      <c r="V740" s="408"/>
      <c r="W740" s="408"/>
      <c r="X740" s="408"/>
      <c r="Y740" s="408"/>
      <c r="Z740" s="408"/>
      <c r="AA740" s="408"/>
      <c r="AB740" s="408"/>
      <c r="AC740" s="1043">
        <f>MIN(363,INT((K740 - DATE(YEAR(K740),1,1))))+364*(YEAR(K740)-i_startyear)</f>
        <v>742</v>
      </c>
      <c r="AD740" s="1043">
        <f>MIN(363,INT((L740 - DATE(YEAR(L740),1,1))))+364*(YEAR(L740)-i_startyear)</f>
        <v>742</v>
      </c>
      <c r="AE740" s="1043">
        <f>MIN(363,INT((M740 - DATE(YEAR(M740),1,1))))+364*(YEAR(M740)-i_startyear)</f>
        <v>742</v>
      </c>
      <c r="AF740" s="408"/>
      <c r="AG740" s="408"/>
      <c r="AH740" s="408"/>
      <c r="AI740" s="408"/>
      <c r="AJ740" s="1043">
        <f t="shared" si="230"/>
        <v>742</v>
      </c>
      <c r="AK740" s="1043">
        <f t="shared" si="231"/>
        <v>742</v>
      </c>
      <c r="AL740" s="1043">
        <f t="shared" si="232"/>
        <v>742</v>
      </c>
      <c r="AM740" s="1043">
        <f t="shared" si="233"/>
        <v>742</v>
      </c>
      <c r="AN740" s="408"/>
      <c r="AO740" s="403"/>
      <c r="AP740" s="388"/>
      <c r="AQ740" s="376"/>
      <c r="AR740" s="376"/>
      <c r="AS740" s="376"/>
    </row>
    <row r="741" spans="1:45" outlineLevel="3" x14ac:dyDescent="0.25">
      <c r="A741" s="376"/>
      <c r="B741" s="385"/>
      <c r="C741" s="378">
        <f t="shared" si="222"/>
        <v>4</v>
      </c>
      <c r="D741" s="403"/>
      <c r="E741" s="460"/>
      <c r="F741" s="460"/>
      <c r="G741" s="403"/>
      <c r="H741" s="408"/>
      <c r="I741" s="424"/>
      <c r="J741" s="424" t="s">
        <v>641</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1"/>
        <v>44211</v>
      </c>
      <c r="S741" s="496">
        <f t="shared" si="251"/>
        <v>44211</v>
      </c>
      <c r="T741" s="496">
        <f t="shared" si="251"/>
        <v>44211</v>
      </c>
      <c r="U741" s="496">
        <f t="shared" si="251"/>
        <v>44211</v>
      </c>
      <c r="V741" s="408"/>
      <c r="W741" s="408"/>
      <c r="X741" s="408"/>
      <c r="Y741" s="408"/>
      <c r="Z741" s="408"/>
      <c r="AA741" s="408"/>
      <c r="AB741" s="408"/>
      <c r="AC741" s="408"/>
      <c r="AD741" s="408"/>
      <c r="AE741" s="408"/>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0"/>
        <v>742</v>
      </c>
      <c r="AK741" s="1043">
        <f t="shared" si="231"/>
        <v>742</v>
      </c>
      <c r="AL741" s="1043">
        <f t="shared" si="232"/>
        <v>742</v>
      </c>
      <c r="AM741" s="1043">
        <f t="shared" si="233"/>
        <v>742</v>
      </c>
      <c r="AN741" s="408"/>
      <c r="AO741" s="403"/>
      <c r="AP741" s="388"/>
      <c r="AQ741" s="376"/>
      <c r="AR741" s="376"/>
      <c r="AS741" s="376"/>
    </row>
    <row r="742" spans="1:45" outlineLevel="3" x14ac:dyDescent="0.25">
      <c r="A742" s="376"/>
      <c r="B742" s="385"/>
      <c r="C742" s="378">
        <f t="shared" si="222"/>
        <v>4</v>
      </c>
      <c r="D742" s="403"/>
      <c r="E742" s="460"/>
      <c r="F742" s="460"/>
      <c r="G742" s="403"/>
      <c r="H742" s="408"/>
      <c r="I742" s="424"/>
      <c r="J742" s="424" t="s">
        <v>642</v>
      </c>
      <c r="K742" s="408"/>
      <c r="L742" s="408"/>
      <c r="M742" s="408"/>
      <c r="N742" s="408"/>
      <c r="O742" s="408"/>
      <c r="P742" s="408"/>
      <c r="Q742" s="408"/>
      <c r="R742" s="496">
        <f t="shared" si="251"/>
        <v>44211</v>
      </c>
      <c r="S742" s="496">
        <f t="shared" si="251"/>
        <v>44211</v>
      </c>
      <c r="T742" s="496">
        <f t="shared" si="251"/>
        <v>44211</v>
      </c>
      <c r="U742" s="496">
        <f t="shared" si="251"/>
        <v>44211</v>
      </c>
      <c r="V742" s="408"/>
      <c r="W742" s="408"/>
      <c r="X742" s="408"/>
      <c r="Y742" s="408"/>
      <c r="Z742" s="408"/>
      <c r="AA742" s="408"/>
      <c r="AB742" s="408"/>
      <c r="AC742" s="408"/>
      <c r="AD742" s="408"/>
      <c r="AE742" s="408"/>
      <c r="AF742" s="408"/>
      <c r="AG742" s="408"/>
      <c r="AH742" s="408"/>
      <c r="AI742" s="408"/>
      <c r="AJ742" s="1043">
        <f t="shared" si="230"/>
        <v>742</v>
      </c>
      <c r="AK742" s="1043">
        <f t="shared" si="231"/>
        <v>742</v>
      </c>
      <c r="AL742" s="1043">
        <f t="shared" si="232"/>
        <v>742</v>
      </c>
      <c r="AM742" s="1043">
        <f t="shared" si="233"/>
        <v>742</v>
      </c>
      <c r="AN742" s="408"/>
      <c r="AO742" s="403"/>
      <c r="AP742" s="388"/>
      <c r="AQ742" s="376"/>
      <c r="AR742" s="376"/>
      <c r="AS742" s="376"/>
    </row>
    <row r="743" spans="1:45" outlineLevel="3" x14ac:dyDescent="0.25">
      <c r="A743" s="376"/>
      <c r="B743" s="385"/>
      <c r="C743" s="378">
        <f t="shared" si="222"/>
        <v>4</v>
      </c>
      <c r="D743" s="403"/>
      <c r="E743" s="460"/>
      <c r="F743" s="460"/>
      <c r="G743" s="403"/>
      <c r="H743" s="408"/>
      <c r="I743" s="424">
        <v>2</v>
      </c>
      <c r="J743" s="424" t="s">
        <v>651</v>
      </c>
      <c r="K743" s="496">
        <f>DATE(YEAR(K740)+1,MONTH(K740),DAY(K740))</f>
        <v>44576</v>
      </c>
      <c r="L743" s="496">
        <f>DATE(YEAR(L740)+1,MONTH(L740),DAY(L740))</f>
        <v>44576</v>
      </c>
      <c r="M743" s="496">
        <f>DATE(YEAR(M740)+1,MONTH(M740),DAY(M740))</f>
        <v>44576</v>
      </c>
      <c r="N743" s="408"/>
      <c r="O743" s="408"/>
      <c r="P743" s="408"/>
      <c r="Q743" s="408"/>
      <c r="R743" s="496">
        <f t="shared" si="251"/>
        <v>44576</v>
      </c>
      <c r="S743" s="496">
        <f t="shared" si="251"/>
        <v>44576</v>
      </c>
      <c r="T743" s="496">
        <f t="shared" si="251"/>
        <v>44576</v>
      </c>
      <c r="U743" s="496">
        <f t="shared" si="251"/>
        <v>44576</v>
      </c>
      <c r="V743" s="408"/>
      <c r="W743" s="408"/>
      <c r="X743" s="408"/>
      <c r="Y743" s="408"/>
      <c r="Z743" s="408"/>
      <c r="AA743" s="408"/>
      <c r="AB743" s="408"/>
      <c r="AC743" s="1043">
        <f>MIN(363,INT((K743 - DATE(YEAR(K743),1,1))))+364*(YEAR(K743)-i_startyear)</f>
        <v>1106</v>
      </c>
      <c r="AD743" s="1043">
        <f>MIN(363,INT((L743 - DATE(YEAR(L743),1,1))))+364*(YEAR(L743)-i_startyear)</f>
        <v>1106</v>
      </c>
      <c r="AE743" s="1043">
        <f>MIN(363,INT((M743 - DATE(YEAR(M743),1,1))))+364*(YEAR(M743)-i_startyear)</f>
        <v>1106</v>
      </c>
      <c r="AF743" s="408"/>
      <c r="AG743" s="408"/>
      <c r="AH743" s="408"/>
      <c r="AI743" s="408"/>
      <c r="AJ743" s="1043">
        <f t="shared" si="230"/>
        <v>1106</v>
      </c>
      <c r="AK743" s="1043">
        <f t="shared" si="231"/>
        <v>1106</v>
      </c>
      <c r="AL743" s="1043">
        <f t="shared" si="232"/>
        <v>1106</v>
      </c>
      <c r="AM743" s="1043">
        <f t="shared" si="233"/>
        <v>1106</v>
      </c>
      <c r="AN743" s="408"/>
      <c r="AO743" s="403"/>
      <c r="AP743" s="388"/>
      <c r="AQ743" s="376"/>
      <c r="AR743" s="376"/>
      <c r="AS743" s="376"/>
    </row>
    <row r="744" spans="1:45" outlineLevel="3" x14ac:dyDescent="0.25">
      <c r="A744" s="376"/>
      <c r="B744" s="385"/>
      <c r="C744" s="378">
        <f t="shared" si="222"/>
        <v>4</v>
      </c>
      <c r="D744" s="403"/>
      <c r="E744" s="460"/>
      <c r="F744" s="460"/>
      <c r="G744" s="403"/>
      <c r="H744" s="408"/>
      <c r="I744" s="424"/>
      <c r="J744" s="424" t="s">
        <v>641</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1"/>
        <v>44576</v>
      </c>
      <c r="S744" s="496">
        <f t="shared" si="251"/>
        <v>44576</v>
      </c>
      <c r="T744" s="496">
        <f t="shared" si="251"/>
        <v>44576</v>
      </c>
      <c r="U744" s="496">
        <f t="shared" si="251"/>
        <v>44576</v>
      </c>
      <c r="V744" s="408"/>
      <c r="W744" s="408"/>
      <c r="X744" s="408"/>
      <c r="Y744" s="408"/>
      <c r="Z744" s="408"/>
      <c r="AA744" s="408"/>
      <c r="AB744" s="408"/>
      <c r="AC744" s="408"/>
      <c r="AD744" s="408"/>
      <c r="AE744" s="408"/>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0"/>
        <v>1106</v>
      </c>
      <c r="AK744" s="1043">
        <f t="shared" si="231"/>
        <v>1106</v>
      </c>
      <c r="AL744" s="1043">
        <f t="shared" si="232"/>
        <v>1106</v>
      </c>
      <c r="AM744" s="1043">
        <f t="shared" si="233"/>
        <v>1106</v>
      </c>
      <c r="AN744" s="408"/>
      <c r="AO744" s="403"/>
      <c r="AP744" s="388"/>
      <c r="AQ744" s="376"/>
      <c r="AR744" s="376"/>
      <c r="AS744" s="376"/>
    </row>
    <row r="745" spans="1:45" outlineLevel="3" x14ac:dyDescent="0.25">
      <c r="A745" s="376"/>
      <c r="B745" s="385"/>
      <c r="C745" s="378">
        <f t="shared" si="222"/>
        <v>4</v>
      </c>
      <c r="D745" s="403"/>
      <c r="E745" s="460"/>
      <c r="F745" s="460"/>
      <c r="G745" s="403"/>
      <c r="H745" s="408"/>
      <c r="I745" s="424"/>
      <c r="J745" s="424" t="s">
        <v>642</v>
      </c>
      <c r="K745" s="408"/>
      <c r="L745" s="408"/>
      <c r="M745" s="408"/>
      <c r="N745" s="408"/>
      <c r="O745" s="408"/>
      <c r="P745" s="408"/>
      <c r="Q745" s="408"/>
      <c r="R745" s="496">
        <f t="shared" si="251"/>
        <v>44576</v>
      </c>
      <c r="S745" s="496">
        <f t="shared" si="251"/>
        <v>44576</v>
      </c>
      <c r="T745" s="496">
        <f t="shared" si="251"/>
        <v>44576</v>
      </c>
      <c r="U745" s="496">
        <f t="shared" si="251"/>
        <v>44576</v>
      </c>
      <c r="V745" s="408"/>
      <c r="W745" s="408"/>
      <c r="X745" s="408"/>
      <c r="Y745" s="408"/>
      <c r="Z745" s="408"/>
      <c r="AA745" s="408"/>
      <c r="AB745" s="408"/>
      <c r="AC745" s="408"/>
      <c r="AD745" s="408"/>
      <c r="AE745" s="408"/>
      <c r="AF745" s="408"/>
      <c r="AG745" s="408"/>
      <c r="AH745" s="408"/>
      <c r="AI745" s="408"/>
      <c r="AJ745" s="1043">
        <f t="shared" si="230"/>
        <v>1106</v>
      </c>
      <c r="AK745" s="1043">
        <f t="shared" si="231"/>
        <v>1106</v>
      </c>
      <c r="AL745" s="1043">
        <f t="shared" si="232"/>
        <v>1106</v>
      </c>
      <c r="AM745" s="1043">
        <f t="shared" si="233"/>
        <v>1106</v>
      </c>
      <c r="AN745" s="408"/>
      <c r="AO745" s="403"/>
      <c r="AP745" s="388"/>
      <c r="AQ745" s="376"/>
      <c r="AR745" s="376"/>
      <c r="AS745" s="376"/>
    </row>
    <row r="746" spans="1:45" outlineLevel="3" x14ac:dyDescent="0.25">
      <c r="A746" s="376"/>
      <c r="B746" s="385"/>
      <c r="C746" s="378">
        <f t="shared" si="222"/>
        <v>4</v>
      </c>
      <c r="D746" s="403"/>
      <c r="E746" s="460"/>
      <c r="F746" s="460"/>
      <c r="G746" s="403"/>
      <c r="H746" s="408"/>
      <c r="I746" s="424">
        <v>3</v>
      </c>
      <c r="J746" s="424" t="s">
        <v>651</v>
      </c>
      <c r="K746" s="496">
        <f>DATE(YEAR(K743)+1,MONTH(K743),DAY(K743))</f>
        <v>44941</v>
      </c>
      <c r="L746" s="496">
        <f>DATE(YEAR(L743)+1,MONTH(L743),DAY(L743))</f>
        <v>44941</v>
      </c>
      <c r="M746" s="496">
        <f>DATE(YEAR(M743)+1,MONTH(M743),DAY(M743))</f>
        <v>44941</v>
      </c>
      <c r="N746" s="408"/>
      <c r="O746" s="408"/>
      <c r="P746" s="408"/>
      <c r="Q746" s="408"/>
      <c r="R746" s="496">
        <f t="shared" si="251"/>
        <v>44941</v>
      </c>
      <c r="S746" s="496">
        <f t="shared" si="251"/>
        <v>44941</v>
      </c>
      <c r="T746" s="496">
        <f t="shared" si="251"/>
        <v>44941</v>
      </c>
      <c r="U746" s="496">
        <f t="shared" si="251"/>
        <v>44941</v>
      </c>
      <c r="V746" s="408"/>
      <c r="W746" s="408"/>
      <c r="X746" s="408"/>
      <c r="Y746" s="408"/>
      <c r="Z746" s="408"/>
      <c r="AA746" s="408"/>
      <c r="AB746" s="408"/>
      <c r="AC746" s="1043">
        <f>MIN(363,INT((K746 - DATE(YEAR(K746),1,1))))+364*(YEAR(K746)-i_startyear)</f>
        <v>1470</v>
      </c>
      <c r="AD746" s="1043">
        <f>MIN(363,INT((L746 - DATE(YEAR(L746),1,1))))+364*(YEAR(L746)-i_startyear)</f>
        <v>1470</v>
      </c>
      <c r="AE746" s="1043">
        <f>MIN(363,INT((M746 - DATE(YEAR(M746),1,1))))+364*(YEAR(M746)-i_startyear)</f>
        <v>1470</v>
      </c>
      <c r="AF746" s="408"/>
      <c r="AG746" s="408"/>
      <c r="AH746" s="408"/>
      <c r="AI746" s="408"/>
      <c r="AJ746" s="1043">
        <f t="shared" si="230"/>
        <v>1470</v>
      </c>
      <c r="AK746" s="1043">
        <f t="shared" si="231"/>
        <v>1470</v>
      </c>
      <c r="AL746" s="1043">
        <f t="shared" si="232"/>
        <v>1470</v>
      </c>
      <c r="AM746" s="1043">
        <f t="shared" si="233"/>
        <v>1470</v>
      </c>
      <c r="AN746" s="408"/>
      <c r="AO746" s="403"/>
      <c r="AP746" s="388"/>
      <c r="AQ746" s="376"/>
      <c r="AR746" s="376"/>
      <c r="AS746" s="376"/>
    </row>
    <row r="747" spans="1:45" outlineLevel="3" x14ac:dyDescent="0.25">
      <c r="A747" s="376"/>
      <c r="B747" s="385"/>
      <c r="C747" s="378">
        <f t="shared" si="222"/>
        <v>4</v>
      </c>
      <c r="D747" s="403"/>
      <c r="E747" s="460"/>
      <c r="F747" s="460"/>
      <c r="G747" s="403"/>
      <c r="H747" s="408"/>
      <c r="I747" s="424"/>
      <c r="J747" s="424" t="s">
        <v>641</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1"/>
        <v>44941</v>
      </c>
      <c r="S747" s="496">
        <f t="shared" si="251"/>
        <v>44941</v>
      </c>
      <c r="T747" s="496">
        <f t="shared" si="251"/>
        <v>44941</v>
      </c>
      <c r="U747" s="496">
        <f t="shared" si="251"/>
        <v>44941</v>
      </c>
      <c r="V747" s="408"/>
      <c r="W747" s="408"/>
      <c r="X747" s="408"/>
      <c r="Y747" s="408"/>
      <c r="Z747" s="408"/>
      <c r="AA747" s="408"/>
      <c r="AB747" s="408"/>
      <c r="AC747" s="408"/>
      <c r="AD747" s="408"/>
      <c r="AE747" s="408"/>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0"/>
        <v>1470</v>
      </c>
      <c r="AK747" s="1043">
        <f t="shared" si="231"/>
        <v>1470</v>
      </c>
      <c r="AL747" s="1043">
        <f t="shared" si="232"/>
        <v>1470</v>
      </c>
      <c r="AM747" s="1043">
        <f t="shared" si="233"/>
        <v>1470</v>
      </c>
      <c r="AN747" s="408"/>
      <c r="AO747" s="403"/>
      <c r="AP747" s="388"/>
      <c r="AQ747" s="376"/>
      <c r="AR747" s="376"/>
      <c r="AS747" s="376"/>
    </row>
    <row r="748" spans="1:45" outlineLevel="3" x14ac:dyDescent="0.25">
      <c r="A748" s="376"/>
      <c r="B748" s="385"/>
      <c r="C748" s="378">
        <f t="shared" si="222"/>
        <v>4</v>
      </c>
      <c r="D748" s="403"/>
      <c r="E748" s="460"/>
      <c r="F748" s="460"/>
      <c r="G748" s="403"/>
      <c r="H748" s="408"/>
      <c r="I748" s="424"/>
      <c r="J748" s="424" t="s">
        <v>642</v>
      </c>
      <c r="K748" s="408"/>
      <c r="L748" s="408"/>
      <c r="M748" s="408"/>
      <c r="N748" s="408"/>
      <c r="O748" s="408"/>
      <c r="P748" s="408"/>
      <c r="Q748" s="408"/>
      <c r="R748" s="496">
        <f t="shared" si="251"/>
        <v>44941</v>
      </c>
      <c r="S748" s="496">
        <f t="shared" si="251"/>
        <v>44941</v>
      </c>
      <c r="T748" s="496">
        <f t="shared" si="251"/>
        <v>44941</v>
      </c>
      <c r="U748" s="496">
        <f t="shared" si="251"/>
        <v>44941</v>
      </c>
      <c r="V748" s="408"/>
      <c r="W748" s="408"/>
      <c r="X748" s="408"/>
      <c r="Y748" s="408"/>
      <c r="Z748" s="408"/>
      <c r="AA748" s="408"/>
      <c r="AB748" s="408"/>
      <c r="AC748" s="408"/>
      <c r="AD748" s="408"/>
      <c r="AE748" s="408"/>
      <c r="AF748" s="408"/>
      <c r="AG748" s="408"/>
      <c r="AH748" s="408"/>
      <c r="AI748" s="408"/>
      <c r="AJ748" s="1043">
        <f t="shared" si="230"/>
        <v>1470</v>
      </c>
      <c r="AK748" s="1043">
        <f t="shared" si="231"/>
        <v>1470</v>
      </c>
      <c r="AL748" s="1043">
        <f t="shared" si="232"/>
        <v>1470</v>
      </c>
      <c r="AM748" s="1043">
        <f t="shared" si="233"/>
        <v>1470</v>
      </c>
      <c r="AN748" s="408"/>
      <c r="AO748" s="403"/>
      <c r="AP748" s="388"/>
      <c r="AQ748" s="376"/>
      <c r="AR748" s="376"/>
      <c r="AS748" s="376"/>
    </row>
    <row r="749" spans="1:45" outlineLevel="3" x14ac:dyDescent="0.25">
      <c r="A749" s="376"/>
      <c r="B749" s="385"/>
      <c r="C749" s="378">
        <f t="shared" si="222"/>
        <v>4</v>
      </c>
      <c r="D749" s="403"/>
      <c r="E749" s="460"/>
      <c r="F749" s="460"/>
      <c r="G749" s="403"/>
      <c r="H749" s="408"/>
      <c r="I749" s="424">
        <v>4</v>
      </c>
      <c r="J749" s="424" t="s">
        <v>651</v>
      </c>
      <c r="K749" s="496">
        <f>DATE(YEAR(K746)+1,MONTH(K746),DAY(K746))</f>
        <v>45306</v>
      </c>
      <c r="L749" s="496">
        <f>DATE(YEAR(L746)+1,MONTH(L746),DAY(L746))</f>
        <v>45306</v>
      </c>
      <c r="M749" s="496">
        <f>DATE(YEAR(M746)+1,MONTH(M746),DAY(M746))</f>
        <v>45306</v>
      </c>
      <c r="N749" s="408"/>
      <c r="O749" s="408"/>
      <c r="P749" s="408"/>
      <c r="Q749" s="408"/>
      <c r="R749" s="496">
        <f t="shared" si="251"/>
        <v>45306</v>
      </c>
      <c r="S749" s="496">
        <f t="shared" si="251"/>
        <v>45306</v>
      </c>
      <c r="T749" s="496">
        <f t="shared" si="251"/>
        <v>45306</v>
      </c>
      <c r="U749" s="496">
        <f t="shared" si="251"/>
        <v>45306</v>
      </c>
      <c r="V749" s="408"/>
      <c r="W749" s="408"/>
      <c r="X749" s="408"/>
      <c r="Y749" s="408"/>
      <c r="Z749" s="408"/>
      <c r="AA749" s="408"/>
      <c r="AB749" s="408"/>
      <c r="AC749" s="1043">
        <f>MIN(363,INT((K749 - DATE(YEAR(K749),1,1))))+364*(YEAR(K749)-i_startyear)</f>
        <v>1834</v>
      </c>
      <c r="AD749" s="1043">
        <f>MIN(363,INT((L749 - DATE(YEAR(L749),1,1))))+364*(YEAR(L749)-i_startyear)</f>
        <v>1834</v>
      </c>
      <c r="AE749" s="1043">
        <f>MIN(363,INT((M749 - DATE(YEAR(M749),1,1))))+364*(YEAR(M749)-i_startyear)</f>
        <v>1834</v>
      </c>
      <c r="AF749" s="408"/>
      <c r="AG749" s="408"/>
      <c r="AH749" s="408"/>
      <c r="AI749" s="408"/>
      <c r="AJ749" s="1043">
        <f t="shared" si="230"/>
        <v>1834</v>
      </c>
      <c r="AK749" s="1043">
        <f t="shared" si="231"/>
        <v>1834</v>
      </c>
      <c r="AL749" s="1043">
        <f t="shared" si="232"/>
        <v>1834</v>
      </c>
      <c r="AM749" s="1043">
        <f t="shared" si="233"/>
        <v>1834</v>
      </c>
      <c r="AN749" s="408"/>
      <c r="AO749" s="403"/>
      <c r="AP749" s="388"/>
      <c r="AQ749" s="376"/>
      <c r="AR749" s="376"/>
      <c r="AS749" s="376"/>
    </row>
    <row r="750" spans="1:45" outlineLevel="3" x14ac:dyDescent="0.25">
      <c r="A750" s="376"/>
      <c r="B750" s="385"/>
      <c r="C750" s="378">
        <f t="shared" si="222"/>
        <v>4</v>
      </c>
      <c r="D750" s="403"/>
      <c r="E750" s="460"/>
      <c r="F750" s="460"/>
      <c r="G750" s="403"/>
      <c r="H750" s="408"/>
      <c r="I750" s="424"/>
      <c r="J750" s="424" t="s">
        <v>641</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1"/>
        <v>45306</v>
      </c>
      <c r="S750" s="496">
        <f t="shared" si="251"/>
        <v>45306</v>
      </c>
      <c r="T750" s="496">
        <f t="shared" si="251"/>
        <v>45306</v>
      </c>
      <c r="U750" s="496">
        <f t="shared" si="251"/>
        <v>45306</v>
      </c>
      <c r="V750" s="408"/>
      <c r="W750" s="408"/>
      <c r="X750" s="408"/>
      <c r="Y750" s="408"/>
      <c r="Z750" s="408"/>
      <c r="AA750" s="408"/>
      <c r="AB750" s="408"/>
      <c r="AC750" s="408"/>
      <c r="AD750" s="408"/>
      <c r="AE750" s="408"/>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0"/>
        <v>1834</v>
      </c>
      <c r="AK750" s="1043">
        <f t="shared" si="231"/>
        <v>1834</v>
      </c>
      <c r="AL750" s="1043">
        <f t="shared" si="232"/>
        <v>1834</v>
      </c>
      <c r="AM750" s="1043">
        <f t="shared" si="233"/>
        <v>1834</v>
      </c>
      <c r="AN750" s="408"/>
      <c r="AO750" s="403"/>
      <c r="AP750" s="388"/>
      <c r="AQ750" s="376"/>
      <c r="AR750" s="376"/>
      <c r="AS750" s="376"/>
    </row>
    <row r="751" spans="1:45" outlineLevel="3" x14ac:dyDescent="0.25">
      <c r="A751" s="376"/>
      <c r="B751" s="385"/>
      <c r="C751" s="378">
        <f t="shared" si="222"/>
        <v>4</v>
      </c>
      <c r="D751" s="403"/>
      <c r="E751" s="460"/>
      <c r="F751" s="460"/>
      <c r="G751" s="403"/>
      <c r="H751" s="408"/>
      <c r="I751" s="424"/>
      <c r="J751" s="424" t="s">
        <v>642</v>
      </c>
      <c r="K751" s="408"/>
      <c r="L751" s="408"/>
      <c r="M751" s="408"/>
      <c r="N751" s="408"/>
      <c r="O751" s="408"/>
      <c r="P751" s="408"/>
      <c r="Q751" s="408"/>
      <c r="R751" s="496">
        <f t="shared" si="251"/>
        <v>45306</v>
      </c>
      <c r="S751" s="496">
        <f t="shared" si="251"/>
        <v>45306</v>
      </c>
      <c r="T751" s="496">
        <f t="shared" si="251"/>
        <v>45306</v>
      </c>
      <c r="U751" s="496">
        <f t="shared" si="251"/>
        <v>45306</v>
      </c>
      <c r="V751" s="408"/>
      <c r="W751" s="408"/>
      <c r="X751" s="408"/>
      <c r="Y751" s="408"/>
      <c r="Z751" s="408"/>
      <c r="AA751" s="408"/>
      <c r="AB751" s="408"/>
      <c r="AC751" s="408"/>
      <c r="AD751" s="408"/>
      <c r="AE751" s="408"/>
      <c r="AF751" s="408"/>
      <c r="AG751" s="408"/>
      <c r="AH751" s="408"/>
      <c r="AI751" s="408"/>
      <c r="AJ751" s="1043">
        <f t="shared" si="230"/>
        <v>1834</v>
      </c>
      <c r="AK751" s="1043">
        <f t="shared" si="231"/>
        <v>1834</v>
      </c>
      <c r="AL751" s="1043">
        <f t="shared" si="232"/>
        <v>1834</v>
      </c>
      <c r="AM751" s="1043">
        <f t="shared" si="233"/>
        <v>1834</v>
      </c>
      <c r="AN751" s="408"/>
      <c r="AO751" s="403"/>
      <c r="AP751" s="388"/>
      <c r="AQ751" s="376"/>
      <c r="AR751" s="376"/>
      <c r="AS751" s="376"/>
    </row>
    <row r="752" spans="1:45" outlineLevel="3" x14ac:dyDescent="0.25">
      <c r="A752" s="376"/>
      <c r="B752" s="385"/>
      <c r="C752" s="378">
        <f t="shared" ref="C752:C760" si="252">INT($C$242)+3</f>
        <v>4</v>
      </c>
      <c r="D752" s="403"/>
      <c r="E752" s="460"/>
      <c r="F752" s="460"/>
      <c r="G752" s="403"/>
      <c r="H752" s="408"/>
      <c r="I752" s="424">
        <v>5</v>
      </c>
      <c r="J752" s="424" t="s">
        <v>651</v>
      </c>
      <c r="K752" s="496">
        <f>DATE(YEAR(K749)+1,MONTH(K749),DAY(K749))</f>
        <v>45672</v>
      </c>
      <c r="L752" s="496">
        <f>DATE(YEAR(L749)+1,MONTH(L749),DAY(L749))</f>
        <v>45672</v>
      </c>
      <c r="M752" s="496">
        <f>DATE(YEAR(M749)+1,MONTH(M749),DAY(M749))</f>
        <v>45672</v>
      </c>
      <c r="N752" s="408"/>
      <c r="O752" s="408"/>
      <c r="P752" s="408"/>
      <c r="Q752" s="408"/>
      <c r="R752" s="496">
        <f t="shared" si="251"/>
        <v>45672</v>
      </c>
      <c r="S752" s="496">
        <f t="shared" si="251"/>
        <v>45672</v>
      </c>
      <c r="T752" s="496">
        <f t="shared" si="251"/>
        <v>45672</v>
      </c>
      <c r="U752" s="496">
        <f t="shared" si="251"/>
        <v>45672</v>
      </c>
      <c r="V752" s="408"/>
      <c r="W752" s="408"/>
      <c r="X752" s="408"/>
      <c r="Y752" s="408"/>
      <c r="Z752" s="408"/>
      <c r="AA752" s="408"/>
      <c r="AB752" s="408"/>
      <c r="AC752" s="1043">
        <f>MIN(363,INT((K752 - DATE(YEAR(K752),1,1))))+364*(YEAR(K752)-i_startyear)</f>
        <v>2198</v>
      </c>
      <c r="AD752" s="1043">
        <f>MIN(363,INT((L752 - DATE(YEAR(L752),1,1))))+364*(YEAR(L752)-i_startyear)</f>
        <v>2198</v>
      </c>
      <c r="AE752" s="1043">
        <f>MIN(363,INT((M752 - DATE(YEAR(M752),1,1))))+364*(YEAR(M752)-i_startyear)</f>
        <v>2198</v>
      </c>
      <c r="AF752" s="408"/>
      <c r="AG752" s="408"/>
      <c r="AH752" s="408"/>
      <c r="AI752" s="408"/>
      <c r="AJ752" s="1043">
        <f t="shared" si="230"/>
        <v>2198</v>
      </c>
      <c r="AK752" s="1043">
        <f t="shared" si="231"/>
        <v>2198</v>
      </c>
      <c r="AL752" s="1043">
        <f t="shared" si="232"/>
        <v>2198</v>
      </c>
      <c r="AM752" s="1043">
        <f t="shared" si="233"/>
        <v>2198</v>
      </c>
      <c r="AN752" s="408"/>
      <c r="AO752" s="403"/>
      <c r="AP752" s="388"/>
      <c r="AQ752" s="376"/>
      <c r="AR752" s="376"/>
      <c r="AS752" s="376"/>
    </row>
    <row r="753" spans="1:45" outlineLevel="3" x14ac:dyDescent="0.25">
      <c r="A753" s="376"/>
      <c r="B753" s="385"/>
      <c r="C753" s="378">
        <f t="shared" si="252"/>
        <v>4</v>
      </c>
      <c r="D753" s="403"/>
      <c r="E753" s="460"/>
      <c r="F753" s="460"/>
      <c r="G753" s="403"/>
      <c r="H753" s="408"/>
      <c r="I753" s="424"/>
      <c r="J753" s="424" t="s">
        <v>641</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1"/>
        <v>45672</v>
      </c>
      <c r="S753" s="496">
        <f t="shared" si="251"/>
        <v>45672</v>
      </c>
      <c r="T753" s="496">
        <f t="shared" si="251"/>
        <v>45672</v>
      </c>
      <c r="U753" s="496">
        <f t="shared" si="251"/>
        <v>45672</v>
      </c>
      <c r="V753" s="408"/>
      <c r="W753" s="408"/>
      <c r="X753" s="408"/>
      <c r="Y753" s="408"/>
      <c r="Z753" s="408"/>
      <c r="AA753" s="408"/>
      <c r="AB753" s="408"/>
      <c r="AC753" s="408"/>
      <c r="AD753" s="408"/>
      <c r="AE753" s="408"/>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3">MIN(363,INT((R753 - DATE(YEAR(R753),1,1))))+364*(YEAR(R753)-i_startyear)</f>
        <v>2198</v>
      </c>
      <c r="AK753" s="1043">
        <f t="shared" ref="AK753:AK760" si="254">MIN(363,INT((S753 - DATE(YEAR(S753),1,1))))+364*(YEAR(S753)-i_startyear)</f>
        <v>2198</v>
      </c>
      <c r="AL753" s="1043">
        <f t="shared" ref="AL753:AL760" si="255">MIN(363,INT((T753 - DATE(YEAR(T753),1,1))))+364*(YEAR(T753)-i_startyear)</f>
        <v>2198</v>
      </c>
      <c r="AM753" s="1043">
        <f t="shared" ref="AM753:AM760" si="256">MIN(363,INT((U753 - DATE(YEAR(U753),1,1))))+364*(YEAR(U753)-i_startyear)</f>
        <v>2198</v>
      </c>
      <c r="AN753" s="408"/>
      <c r="AO753" s="403"/>
      <c r="AP753" s="388"/>
      <c r="AQ753" s="376"/>
      <c r="AR753" s="376"/>
      <c r="AS753" s="376"/>
    </row>
    <row r="754" spans="1:45" outlineLevel="3" x14ac:dyDescent="0.25">
      <c r="A754" s="376"/>
      <c r="B754" s="385"/>
      <c r="C754" s="378">
        <f t="shared" si="252"/>
        <v>4</v>
      </c>
      <c r="D754" s="403"/>
      <c r="E754" s="460"/>
      <c r="F754" s="460"/>
      <c r="G754" s="403"/>
      <c r="H754" s="408"/>
      <c r="I754" s="424"/>
      <c r="J754" s="424" t="s">
        <v>642</v>
      </c>
      <c r="K754" s="408"/>
      <c r="L754" s="408"/>
      <c r="M754" s="408"/>
      <c r="N754" s="408"/>
      <c r="O754" s="408"/>
      <c r="P754" s="408"/>
      <c r="Q754" s="408"/>
      <c r="R754" s="496">
        <f t="shared" si="251"/>
        <v>45672</v>
      </c>
      <c r="S754" s="496">
        <f t="shared" si="251"/>
        <v>45672</v>
      </c>
      <c r="T754" s="496">
        <f t="shared" si="251"/>
        <v>45672</v>
      </c>
      <c r="U754" s="496">
        <f t="shared" si="251"/>
        <v>45672</v>
      </c>
      <c r="V754" s="408"/>
      <c r="W754" s="408"/>
      <c r="X754" s="408"/>
      <c r="Y754" s="408"/>
      <c r="Z754" s="408"/>
      <c r="AA754" s="408"/>
      <c r="AB754" s="408"/>
      <c r="AC754" s="408"/>
      <c r="AD754" s="408"/>
      <c r="AE754" s="408"/>
      <c r="AF754" s="408"/>
      <c r="AG754" s="408"/>
      <c r="AH754" s="408"/>
      <c r="AI754" s="408"/>
      <c r="AJ754" s="1043">
        <f t="shared" si="253"/>
        <v>2198</v>
      </c>
      <c r="AK754" s="1043">
        <f t="shared" si="254"/>
        <v>2198</v>
      </c>
      <c r="AL754" s="1043">
        <f t="shared" si="255"/>
        <v>2198</v>
      </c>
      <c r="AM754" s="1043">
        <f t="shared" si="256"/>
        <v>2198</v>
      </c>
      <c r="AN754" s="408"/>
      <c r="AO754" s="403"/>
      <c r="AP754" s="388"/>
      <c r="AQ754" s="376"/>
      <c r="AR754" s="376"/>
      <c r="AS754" s="376"/>
    </row>
    <row r="755" spans="1:45" outlineLevel="3" x14ac:dyDescent="0.25">
      <c r="A755" s="376"/>
      <c r="B755" s="385"/>
      <c r="C755" s="378">
        <f t="shared" si="252"/>
        <v>4</v>
      </c>
      <c r="D755" s="403"/>
      <c r="E755" s="460"/>
      <c r="F755" s="460"/>
      <c r="G755" s="403"/>
      <c r="H755" s="408"/>
      <c r="I755" s="424">
        <v>6</v>
      </c>
      <c r="J755" s="424" t="s">
        <v>651</v>
      </c>
      <c r="K755" s="496">
        <f>DATE(YEAR(K752)+1,MONTH(K752),DAY(K752))</f>
        <v>46037</v>
      </c>
      <c r="L755" s="496">
        <f>DATE(YEAR(L752)+1,MONTH(L752),DAY(L752))</f>
        <v>46037</v>
      </c>
      <c r="M755" s="496">
        <f>DATE(YEAR(M752)+1,MONTH(M752),DAY(M752))</f>
        <v>46037</v>
      </c>
      <c r="N755" s="408"/>
      <c r="O755" s="408"/>
      <c r="P755" s="408"/>
      <c r="Q755" s="408"/>
      <c r="R755" s="496">
        <f t="shared" si="251"/>
        <v>46037</v>
      </c>
      <c r="S755" s="496">
        <f t="shared" si="251"/>
        <v>46037</v>
      </c>
      <c r="T755" s="496">
        <f t="shared" si="251"/>
        <v>46037</v>
      </c>
      <c r="U755" s="496">
        <f t="shared" si="251"/>
        <v>46037</v>
      </c>
      <c r="V755" s="408"/>
      <c r="W755" s="408"/>
      <c r="X755" s="408"/>
      <c r="Y755" s="408"/>
      <c r="Z755" s="408"/>
      <c r="AA755" s="408"/>
      <c r="AB755" s="408"/>
      <c r="AC755" s="1043">
        <f>MIN(363,INT((K755 - DATE(YEAR(K755),1,1))))+364*(YEAR(K755)-i_startyear)</f>
        <v>2562</v>
      </c>
      <c r="AD755" s="1043">
        <f>MIN(363,INT((L755 - DATE(YEAR(L755),1,1))))+364*(YEAR(L755)-i_startyear)</f>
        <v>2562</v>
      </c>
      <c r="AE755" s="1043">
        <f>MIN(363,INT((M755 - DATE(YEAR(M755),1,1))))+364*(YEAR(M755)-i_startyear)</f>
        <v>2562</v>
      </c>
      <c r="AF755" s="408"/>
      <c r="AG755" s="408"/>
      <c r="AH755" s="408"/>
      <c r="AI755" s="408"/>
      <c r="AJ755" s="1043">
        <f t="shared" si="253"/>
        <v>2562</v>
      </c>
      <c r="AK755" s="1043">
        <f t="shared" si="254"/>
        <v>2562</v>
      </c>
      <c r="AL755" s="1043">
        <f t="shared" si="255"/>
        <v>2562</v>
      </c>
      <c r="AM755" s="1043">
        <f t="shared" si="256"/>
        <v>2562</v>
      </c>
      <c r="AN755" s="408"/>
      <c r="AO755" s="403"/>
      <c r="AP755" s="388"/>
      <c r="AQ755" s="376"/>
      <c r="AR755" s="376"/>
      <c r="AS755" s="376"/>
    </row>
    <row r="756" spans="1:45" outlineLevel="3" x14ac:dyDescent="0.25">
      <c r="A756" s="376"/>
      <c r="B756" s="385"/>
      <c r="C756" s="378">
        <f t="shared" si="252"/>
        <v>4</v>
      </c>
      <c r="D756" s="403"/>
      <c r="E756" s="460"/>
      <c r="F756" s="460"/>
      <c r="G756" s="403"/>
      <c r="H756" s="408"/>
      <c r="I756" s="424"/>
      <c r="J756" s="424" t="s">
        <v>641</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1"/>
        <v>46037</v>
      </c>
      <c r="S756" s="496">
        <f t="shared" si="251"/>
        <v>46037</v>
      </c>
      <c r="T756" s="496">
        <f t="shared" si="251"/>
        <v>46037</v>
      </c>
      <c r="U756" s="496">
        <f t="shared" si="251"/>
        <v>46037</v>
      </c>
      <c r="V756" s="408"/>
      <c r="W756" s="408"/>
      <c r="X756" s="408"/>
      <c r="Y756" s="408"/>
      <c r="Z756" s="408"/>
      <c r="AA756" s="408"/>
      <c r="AB756" s="408"/>
      <c r="AC756" s="408"/>
      <c r="AD756" s="408"/>
      <c r="AE756" s="408"/>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3"/>
        <v>2562</v>
      </c>
      <c r="AK756" s="1043">
        <f t="shared" si="254"/>
        <v>2562</v>
      </c>
      <c r="AL756" s="1043">
        <f t="shared" si="255"/>
        <v>2562</v>
      </c>
      <c r="AM756" s="1043">
        <f t="shared" si="256"/>
        <v>2562</v>
      </c>
      <c r="AN756" s="408"/>
      <c r="AO756" s="403"/>
      <c r="AP756" s="388"/>
      <c r="AQ756" s="376"/>
      <c r="AR756" s="376"/>
      <c r="AS756" s="376"/>
    </row>
    <row r="757" spans="1:45" outlineLevel="3" x14ac:dyDescent="0.25">
      <c r="A757" s="376"/>
      <c r="B757" s="385"/>
      <c r="C757" s="378">
        <f t="shared" si="252"/>
        <v>4</v>
      </c>
      <c r="D757" s="403"/>
      <c r="E757" s="460"/>
      <c r="F757" s="460"/>
      <c r="G757" s="403"/>
      <c r="H757" s="408"/>
      <c r="I757" s="424"/>
      <c r="J757" s="424" t="s">
        <v>642</v>
      </c>
      <c r="K757" s="408"/>
      <c r="L757" s="408"/>
      <c r="M757" s="408"/>
      <c r="N757" s="408"/>
      <c r="O757" s="408"/>
      <c r="P757" s="408"/>
      <c r="Q757" s="408"/>
      <c r="R757" s="496">
        <f t="shared" si="251"/>
        <v>46037</v>
      </c>
      <c r="S757" s="496">
        <f t="shared" si="251"/>
        <v>46037</v>
      </c>
      <c r="T757" s="496">
        <f t="shared" si="251"/>
        <v>46037</v>
      </c>
      <c r="U757" s="496">
        <f t="shared" si="251"/>
        <v>46037</v>
      </c>
      <c r="V757" s="408"/>
      <c r="W757" s="408"/>
      <c r="X757" s="408"/>
      <c r="Y757" s="408"/>
      <c r="Z757" s="408"/>
      <c r="AA757" s="408"/>
      <c r="AB757" s="408"/>
      <c r="AC757" s="408"/>
      <c r="AD757" s="408"/>
      <c r="AE757" s="408"/>
      <c r="AF757" s="408"/>
      <c r="AG757" s="408"/>
      <c r="AH757" s="408"/>
      <c r="AI757" s="408"/>
      <c r="AJ757" s="1043">
        <f t="shared" si="253"/>
        <v>2562</v>
      </c>
      <c r="AK757" s="1043">
        <f t="shared" si="254"/>
        <v>2562</v>
      </c>
      <c r="AL757" s="1043">
        <f t="shared" si="255"/>
        <v>2562</v>
      </c>
      <c r="AM757" s="1043">
        <f t="shared" si="256"/>
        <v>2562</v>
      </c>
      <c r="AN757" s="408"/>
      <c r="AO757" s="403"/>
      <c r="AP757" s="388"/>
      <c r="AQ757" s="376"/>
      <c r="AR757" s="376"/>
      <c r="AS757" s="376"/>
    </row>
    <row r="758" spans="1:45" outlineLevel="3" x14ac:dyDescent="0.25">
      <c r="A758" s="376"/>
      <c r="B758" s="385"/>
      <c r="C758" s="378">
        <f t="shared" si="252"/>
        <v>4</v>
      </c>
      <c r="D758" s="403"/>
      <c r="E758" s="460"/>
      <c r="F758" s="460"/>
      <c r="G758" s="403"/>
      <c r="H758" s="408"/>
      <c r="I758" s="424">
        <v>7</v>
      </c>
      <c r="J758" s="424" t="s">
        <v>651</v>
      </c>
      <c r="K758" s="496">
        <f>DATE(YEAR(K755)+1,MONTH(K755),DAY(K755))</f>
        <v>46402</v>
      </c>
      <c r="L758" s="496">
        <f>DATE(YEAR(L755)+1,MONTH(L755),DAY(L755))</f>
        <v>46402</v>
      </c>
      <c r="M758" s="496">
        <f>DATE(YEAR(M755)+1,MONTH(M755),DAY(M755))</f>
        <v>46402</v>
      </c>
      <c r="N758" s="408"/>
      <c r="O758" s="408"/>
      <c r="P758" s="408"/>
      <c r="Q758" s="408"/>
      <c r="R758" s="496">
        <f t="shared" si="251"/>
        <v>46402</v>
      </c>
      <c r="S758" s="496">
        <f t="shared" si="251"/>
        <v>46402</v>
      </c>
      <c r="T758" s="496">
        <f t="shared" si="251"/>
        <v>46402</v>
      </c>
      <c r="U758" s="496">
        <f t="shared" si="251"/>
        <v>46402</v>
      </c>
      <c r="V758" s="408"/>
      <c r="W758" s="408"/>
      <c r="X758" s="408"/>
      <c r="Y758" s="408"/>
      <c r="Z758" s="408"/>
      <c r="AA758" s="408"/>
      <c r="AB758" s="408"/>
      <c r="AC758" s="1043">
        <f>MIN(363,INT((K758 - DATE(YEAR(K758),1,1))))+364*(YEAR(K758)-i_startyear)</f>
        <v>2926</v>
      </c>
      <c r="AD758" s="1043">
        <f>MIN(363,INT((L758 - DATE(YEAR(L758),1,1))))+364*(YEAR(L758)-i_startyear)</f>
        <v>2926</v>
      </c>
      <c r="AE758" s="1043">
        <f>MIN(363,INT((M758 - DATE(YEAR(M758),1,1))))+364*(YEAR(M758)-i_startyear)</f>
        <v>2926</v>
      </c>
      <c r="AF758" s="408"/>
      <c r="AG758" s="408"/>
      <c r="AH758" s="408"/>
      <c r="AI758" s="408"/>
      <c r="AJ758" s="1043">
        <f t="shared" si="253"/>
        <v>2926</v>
      </c>
      <c r="AK758" s="1043">
        <f t="shared" si="254"/>
        <v>2926</v>
      </c>
      <c r="AL758" s="1043">
        <f t="shared" si="255"/>
        <v>2926</v>
      </c>
      <c r="AM758" s="1043">
        <f t="shared" si="256"/>
        <v>2926</v>
      </c>
      <c r="AN758" s="408"/>
      <c r="AO758" s="403"/>
      <c r="AP758" s="388"/>
      <c r="AQ758" s="376"/>
      <c r="AR758" s="376"/>
      <c r="AS758" s="376"/>
    </row>
    <row r="759" spans="1:45" outlineLevel="3" x14ac:dyDescent="0.25">
      <c r="A759" s="376"/>
      <c r="B759" s="385"/>
      <c r="C759" s="378">
        <f t="shared" si="252"/>
        <v>4</v>
      </c>
      <c r="D759" s="403"/>
      <c r="E759" s="460"/>
      <c r="F759" s="460"/>
      <c r="G759" s="403"/>
      <c r="H759" s="408"/>
      <c r="I759" s="424"/>
      <c r="J759" s="424" t="s">
        <v>641</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1"/>
        <v>46402</v>
      </c>
      <c r="S759" s="496">
        <f t="shared" si="251"/>
        <v>46402</v>
      </c>
      <c r="T759" s="496">
        <f t="shared" si="251"/>
        <v>46402</v>
      </c>
      <c r="U759" s="496">
        <f t="shared" si="251"/>
        <v>46402</v>
      </c>
      <c r="V759" s="408"/>
      <c r="W759" s="408"/>
      <c r="X759" s="408"/>
      <c r="Y759" s="408"/>
      <c r="Z759" s="408"/>
      <c r="AA759" s="408"/>
      <c r="AB759" s="408"/>
      <c r="AC759" s="408"/>
      <c r="AD759" s="408"/>
      <c r="AE759" s="408"/>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3"/>
        <v>2926</v>
      </c>
      <c r="AK759" s="1043">
        <f t="shared" si="254"/>
        <v>2926</v>
      </c>
      <c r="AL759" s="1043">
        <f t="shared" si="255"/>
        <v>2926</v>
      </c>
      <c r="AM759" s="1043">
        <f t="shared" si="256"/>
        <v>2926</v>
      </c>
      <c r="AN759" s="408"/>
      <c r="AO759" s="403"/>
      <c r="AP759" s="388"/>
      <c r="AQ759" s="376"/>
      <c r="AR759" s="376"/>
      <c r="AS759" s="376"/>
    </row>
    <row r="760" spans="1:45" outlineLevel="3" x14ac:dyDescent="0.25">
      <c r="A760" s="376"/>
      <c r="B760" s="385"/>
      <c r="C760" s="378">
        <f t="shared" si="252"/>
        <v>4</v>
      </c>
      <c r="D760" s="403"/>
      <c r="E760" s="460"/>
      <c r="F760" s="460"/>
      <c r="G760" s="403"/>
      <c r="H760" s="408"/>
      <c r="I760" s="424"/>
      <c r="J760" s="424" t="s">
        <v>642</v>
      </c>
      <c r="K760" s="408"/>
      <c r="L760" s="408"/>
      <c r="M760" s="408"/>
      <c r="N760" s="408"/>
      <c r="O760" s="408"/>
      <c r="P760" s="408"/>
      <c r="Q760" s="408"/>
      <c r="R760" s="496">
        <f t="shared" si="251"/>
        <v>46402</v>
      </c>
      <c r="S760" s="496">
        <f t="shared" si="251"/>
        <v>46402</v>
      </c>
      <c r="T760" s="496">
        <f t="shared" si="251"/>
        <v>46402</v>
      </c>
      <c r="U760" s="496">
        <f t="shared" si="251"/>
        <v>46402</v>
      </c>
      <c r="V760" s="408"/>
      <c r="W760" s="408"/>
      <c r="X760" s="408"/>
      <c r="Y760" s="408"/>
      <c r="Z760" s="408"/>
      <c r="AA760" s="408"/>
      <c r="AB760" s="408"/>
      <c r="AC760" s="408"/>
      <c r="AD760" s="408"/>
      <c r="AE760" s="408"/>
      <c r="AF760" s="408"/>
      <c r="AG760" s="408"/>
      <c r="AH760" s="408"/>
      <c r="AI760" s="408"/>
      <c r="AJ760" s="1043">
        <f t="shared" si="253"/>
        <v>2926</v>
      </c>
      <c r="AK760" s="1043">
        <f t="shared" si="254"/>
        <v>2926</v>
      </c>
      <c r="AL760" s="1043">
        <f t="shared" si="255"/>
        <v>2926</v>
      </c>
      <c r="AM760" s="1043">
        <f t="shared" si="256"/>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442</v>
      </c>
      <c r="AP761" s="388"/>
      <c r="AQ761" s="376"/>
      <c r="AR761" s="376"/>
      <c r="AS761" s="376"/>
    </row>
    <row r="762" spans="1:45" s="688" customFormat="1" outlineLevel="2" x14ac:dyDescent="0.25">
      <c r="A762" s="376"/>
      <c r="B762" s="385"/>
      <c r="C762" s="378">
        <f>INT($C$242)+2</f>
        <v>3</v>
      </c>
      <c r="D762" s="403"/>
      <c r="E762" s="460"/>
      <c r="F762" s="460"/>
      <c r="G762" s="403"/>
      <c r="H762" s="1004" t="s">
        <v>1131</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57">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442</v>
      </c>
      <c r="AP764" s="388"/>
      <c r="AQ764" s="376"/>
      <c r="AR764" s="376"/>
      <c r="AS764" s="376"/>
    </row>
    <row r="765" spans="1:45" outlineLevel="2" x14ac:dyDescent="0.25">
      <c r="A765" s="376"/>
      <c r="B765" s="385"/>
      <c r="C765" s="378">
        <f>INT($C$242)+2</f>
        <v>3</v>
      </c>
      <c r="D765" s="403"/>
      <c r="E765" s="460"/>
      <c r="F765" s="460"/>
      <c r="G765" s="403"/>
      <c r="H765" s="473"/>
      <c r="I765" s="431" t="s">
        <v>646</v>
      </c>
      <c r="J765" s="431"/>
      <c r="K765" s="431" t="s">
        <v>652</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58">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58"/>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58"/>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58"/>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58"/>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58"/>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58"/>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58"/>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442</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429</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431</v>
      </c>
      <c r="F784" s="457">
        <v>1</v>
      </c>
      <c r="G784" s="394"/>
      <c r="H784" s="395" t="s">
        <v>653</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472</v>
      </c>
      <c r="L788" s="461"/>
      <c r="M788" s="461"/>
      <c r="N788" s="461" t="s">
        <v>473</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541</v>
      </c>
      <c r="M789" s="450" t="s">
        <v>4</v>
      </c>
      <c r="N789" s="450" t="s">
        <v>563</v>
      </c>
      <c r="O789" s="450" t="s">
        <v>564</v>
      </c>
      <c r="P789" s="450" t="s">
        <v>565</v>
      </c>
      <c r="Q789" s="450" t="s">
        <v>566</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435</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436</v>
      </c>
      <c r="C792" s="378">
        <f>INT(MAX($C$794:$C$818))+1</f>
        <v>5</v>
      </c>
      <c r="D792" s="403" t="s">
        <v>437</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654</v>
      </c>
      <c r="I793" s="421" t="s">
        <v>655</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438</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656</v>
      </c>
      <c r="I795" s="410"/>
      <c r="J795" s="408"/>
      <c r="K795" s="1004" t="s">
        <v>472</v>
      </c>
      <c r="L795" s="430"/>
      <c r="M795" s="430"/>
      <c r="N795" s="410" t="s">
        <v>473</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442</v>
      </c>
      <c r="AP796" s="388"/>
      <c r="AQ796" s="376"/>
      <c r="AR796" s="376"/>
      <c r="AS796" s="376"/>
    </row>
    <row r="797" spans="1:45" outlineLevel="1" x14ac:dyDescent="0.25">
      <c r="A797" s="376"/>
      <c r="B797" s="385"/>
      <c r="C797" s="378">
        <f>INT($C$783)+1</f>
        <v>2</v>
      </c>
      <c r="D797" s="403"/>
      <c r="E797" s="460"/>
      <c r="F797" s="460"/>
      <c r="G797" s="403"/>
      <c r="H797" s="463" t="s">
        <v>657</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438</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620</v>
      </c>
      <c r="I799" s="431" t="s">
        <v>658</v>
      </c>
      <c r="J799" s="431"/>
      <c r="K799" s="431" t="s">
        <v>659</v>
      </c>
      <c r="L799" s="431"/>
      <c r="M799" s="431"/>
      <c r="N799" s="524"/>
      <c r="O799" s="524" t="s">
        <v>1160</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59">INT($C$783)+3</f>
        <v>4</v>
      </c>
      <c r="D800" s="403"/>
      <c r="E800" s="460">
        <v>0</v>
      </c>
      <c r="F800" s="460"/>
      <c r="G800" s="403"/>
      <c r="H800" s="424" t="str">
        <f>H$261</f>
        <v>Aut</v>
      </c>
      <c r="I800" s="537">
        <v>2</v>
      </c>
      <c r="J800" s="537"/>
      <c r="K800" s="496">
        <f t="shared" ref="K800:M802" si="260">INDEX($K$689:$M$760,($E800*i_s_len+$I800)*i_x_len+1,0)</f>
        <v>44515</v>
      </c>
      <c r="L800" s="496">
        <f t="shared" si="260"/>
        <v>44515</v>
      </c>
      <c r="M800" s="496">
        <f t="shared" si="260"/>
        <v>44515</v>
      </c>
      <c r="N800" s="408"/>
      <c r="O800" s="1043">
        <f t="shared" ref="O800:Q802" si="261">MIN(363,INT((K800 - DATE(YEAR(K800),1,1))))+364*(YEAR(K800)-i_startyear)</f>
        <v>1046</v>
      </c>
      <c r="P800" s="1043">
        <f t="shared" si="261"/>
        <v>1046</v>
      </c>
      <c r="Q800" s="1043">
        <f t="shared" si="261"/>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59"/>
        <v>4</v>
      </c>
      <c r="D801" s="403"/>
      <c r="E801" s="460">
        <v>1</v>
      </c>
      <c r="F801" s="460"/>
      <c r="G801" s="403"/>
      <c r="H801" s="424" t="str">
        <f>H$262</f>
        <v>Win</v>
      </c>
      <c r="I801" s="537">
        <v>2</v>
      </c>
      <c r="J801" s="537"/>
      <c r="K801" s="496">
        <f t="shared" si="260"/>
        <v>44545</v>
      </c>
      <c r="L801" s="496">
        <f t="shared" si="260"/>
        <v>44545</v>
      </c>
      <c r="M801" s="496">
        <f t="shared" si="260"/>
        <v>44545</v>
      </c>
      <c r="N801" s="408"/>
      <c r="O801" s="1043">
        <f t="shared" si="261"/>
        <v>1076</v>
      </c>
      <c r="P801" s="1043">
        <f t="shared" si="261"/>
        <v>1076</v>
      </c>
      <c r="Q801" s="1043">
        <f t="shared" si="261"/>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59"/>
        <v>4</v>
      </c>
      <c r="D802" s="403"/>
      <c r="E802" s="460">
        <v>2</v>
      </c>
      <c r="F802" s="460"/>
      <c r="G802" s="403"/>
      <c r="H802" s="424" t="str">
        <f>H$263</f>
        <v>Spr</v>
      </c>
      <c r="I802" s="537">
        <v>2</v>
      </c>
      <c r="J802" s="537"/>
      <c r="K802" s="496">
        <f t="shared" si="260"/>
        <v>44576</v>
      </c>
      <c r="L802" s="496">
        <f t="shared" si="260"/>
        <v>44576</v>
      </c>
      <c r="M802" s="496">
        <f t="shared" si="260"/>
        <v>44576</v>
      </c>
      <c r="N802" s="408"/>
      <c r="O802" s="1043">
        <f t="shared" si="261"/>
        <v>1106</v>
      </c>
      <c r="P802" s="1043">
        <f t="shared" si="261"/>
        <v>1106</v>
      </c>
      <c r="Q802" s="1043">
        <f t="shared" si="261"/>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59"/>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59"/>
        <v>4</v>
      </c>
      <c r="D804" s="403"/>
      <c r="E804" s="460"/>
      <c r="F804" s="460"/>
      <c r="G804" s="403"/>
      <c r="H804" s="408"/>
      <c r="I804" s="431" t="s">
        <v>660</v>
      </c>
      <c r="J804" s="430"/>
      <c r="K804" s="431" t="s">
        <v>661</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59"/>
        <v>4</v>
      </c>
      <c r="D805" s="403"/>
      <c r="E805" s="460">
        <v>0</v>
      </c>
      <c r="F805" s="460"/>
      <c r="G805" s="403"/>
      <c r="H805" s="424" t="str">
        <f>H$261</f>
        <v>Aut</v>
      </c>
      <c r="I805" s="537">
        <v>5</v>
      </c>
      <c r="J805" s="537"/>
      <c r="K805" s="496">
        <f t="shared" ref="K805:M807" si="262">INDEX($K$689:$M$760,($E805*i_s_len+$I805)*i_x_len+1,0)</f>
        <v>45611</v>
      </c>
      <c r="L805" s="496">
        <f t="shared" si="262"/>
        <v>45611</v>
      </c>
      <c r="M805" s="496">
        <f t="shared" si="262"/>
        <v>45611</v>
      </c>
      <c r="N805" s="408"/>
      <c r="O805" s="1043">
        <f t="shared" ref="O805:Q807" si="263">MIN(363,INT((K805 - DATE(YEAR(K805),1,1))))+364*(YEAR(K805)-i_startyear)</f>
        <v>2139</v>
      </c>
      <c r="P805" s="1043">
        <f t="shared" si="263"/>
        <v>2139</v>
      </c>
      <c r="Q805" s="1043">
        <f t="shared" si="263"/>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59"/>
        <v>4</v>
      </c>
      <c r="D806" s="403"/>
      <c r="E806" s="460">
        <v>1</v>
      </c>
      <c r="F806" s="460"/>
      <c r="G806" s="403"/>
      <c r="H806" s="424" t="str">
        <f>H$262</f>
        <v>Win</v>
      </c>
      <c r="I806" s="537">
        <v>5</v>
      </c>
      <c r="J806" s="537"/>
      <c r="K806" s="496">
        <f t="shared" si="262"/>
        <v>45641</v>
      </c>
      <c r="L806" s="496">
        <f t="shared" si="262"/>
        <v>45641</v>
      </c>
      <c r="M806" s="496">
        <f t="shared" si="262"/>
        <v>45641</v>
      </c>
      <c r="N806" s="408"/>
      <c r="O806" s="1043">
        <f t="shared" si="263"/>
        <v>2169</v>
      </c>
      <c r="P806" s="1043">
        <f t="shared" si="263"/>
        <v>2169</v>
      </c>
      <c r="Q806" s="1043">
        <f t="shared" si="263"/>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59"/>
        <v>4</v>
      </c>
      <c r="D807" s="403"/>
      <c r="E807" s="460">
        <v>2</v>
      </c>
      <c r="F807" s="460"/>
      <c r="G807" s="403"/>
      <c r="H807" s="424" t="str">
        <f>H$263</f>
        <v>Spr</v>
      </c>
      <c r="I807" s="537">
        <v>5</v>
      </c>
      <c r="J807" s="537"/>
      <c r="K807" s="496">
        <f t="shared" si="262"/>
        <v>45672</v>
      </c>
      <c r="L807" s="496">
        <f t="shared" si="262"/>
        <v>45672</v>
      </c>
      <c r="M807" s="496">
        <f t="shared" si="262"/>
        <v>45672</v>
      </c>
      <c r="N807" s="408"/>
      <c r="O807" s="1043">
        <f t="shared" si="263"/>
        <v>2198</v>
      </c>
      <c r="P807" s="1043">
        <f t="shared" si="263"/>
        <v>2198</v>
      </c>
      <c r="Q807" s="1043">
        <f t="shared" si="263"/>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59"/>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59"/>
        <v>4</v>
      </c>
      <c r="D809" s="403"/>
      <c r="E809" s="460"/>
      <c r="F809" s="460"/>
      <c r="G809" s="403"/>
      <c r="H809" s="408"/>
      <c r="I809" s="408"/>
      <c r="J809" s="408"/>
      <c r="K809" s="431" t="s">
        <v>774</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59"/>
        <v>4</v>
      </c>
      <c r="D810" s="403"/>
      <c r="E810" s="460"/>
      <c r="F810" s="460"/>
      <c r="G810" s="403"/>
      <c r="H810" s="424" t="str">
        <f>H$261</f>
        <v>Aut</v>
      </c>
      <c r="I810" s="408"/>
      <c r="J810" s="408"/>
      <c r="K810" s="600">
        <v>1550</v>
      </c>
      <c r="L810" s="600">
        <v>1550</v>
      </c>
      <c r="M810" s="600">
        <v>1550</v>
      </c>
      <c r="N810" s="408"/>
      <c r="O810" s="408" t="s">
        <v>784</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59"/>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59"/>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59"/>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59"/>
        <v>4</v>
      </c>
      <c r="D814" s="403"/>
      <c r="E814" s="460"/>
      <c r="F814" s="460"/>
      <c r="G814" s="403"/>
      <c r="H814" s="408"/>
      <c r="I814" s="408"/>
      <c r="J814" s="408"/>
      <c r="K814" s="431" t="s">
        <v>662</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59"/>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59"/>
        <v>4</v>
      </c>
      <c r="D816" s="403"/>
      <c r="E816" s="460"/>
      <c r="F816" s="460"/>
      <c r="G816" s="403"/>
      <c r="H816" s="424" t="str">
        <f>H$262</f>
        <v>Win</v>
      </c>
      <c r="I816" s="408"/>
      <c r="J816" s="408"/>
      <c r="K816" s="538">
        <f t="shared" ref="K816:M817" si="264">(K806-K801)/30.5</f>
        <v>35.934426229508198</v>
      </c>
      <c r="L816" s="538">
        <f t="shared" si="264"/>
        <v>35.934426229508198</v>
      </c>
      <c r="M816" s="538">
        <f t="shared" si="264"/>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59"/>
        <v>4</v>
      </c>
      <c r="D817" s="403"/>
      <c r="E817" s="460"/>
      <c r="F817" s="460"/>
      <c r="G817" s="403"/>
      <c r="H817" s="424" t="str">
        <f>H$263</f>
        <v>Spr</v>
      </c>
      <c r="I817" s="408"/>
      <c r="J817" s="408"/>
      <c r="K817" s="538">
        <f t="shared" si="264"/>
        <v>35.934426229508198</v>
      </c>
      <c r="L817" s="538">
        <f t="shared" si="264"/>
        <v>35.934426229508198</v>
      </c>
      <c r="M817" s="538">
        <f t="shared" si="264"/>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442</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429</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431</v>
      </c>
      <c r="F828" s="457">
        <v>1</v>
      </c>
      <c r="G828" s="394"/>
      <c r="H828" s="539" t="s">
        <v>663</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475</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542</v>
      </c>
      <c r="L833" s="450" t="s">
        <v>543</v>
      </c>
      <c r="M833" s="450" t="s">
        <v>544</v>
      </c>
      <c r="N833" s="450" t="s">
        <v>545</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5">L833</f>
        <v>BBM</v>
      </c>
      <c r="AA833" s="401" t="str">
        <f t="shared" si="265"/>
        <v>BBT</v>
      </c>
      <c r="AB833" s="401" t="str">
        <f t="shared" si="265"/>
        <v>BMT</v>
      </c>
      <c r="AC833" s="401" t="str">
        <f t="shared" si="265"/>
        <v>BBB</v>
      </c>
      <c r="AD833" s="401" t="str">
        <f t="shared" si="265"/>
        <v>BBM</v>
      </c>
      <c r="AE833" s="401" t="str">
        <f t="shared" si="265"/>
        <v>BBT</v>
      </c>
      <c r="AF833" s="401" t="str">
        <f t="shared" si="265"/>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435</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436</v>
      </c>
      <c r="C836" s="378">
        <f>INT(MAX($C$846:$C$876))+1</f>
        <v>6</v>
      </c>
      <c r="D836" s="403" t="s">
        <v>437</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664</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438</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1133</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666</v>
      </c>
      <c r="J840" s="506" t="s">
        <v>667</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669</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670</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671</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442</v>
      </c>
      <c r="AP844" s="388"/>
      <c r="AQ844" s="376"/>
      <c r="AR844" s="376"/>
      <c r="AS844" s="376"/>
    </row>
    <row r="845" spans="1:45" outlineLevel="1" x14ac:dyDescent="0.25">
      <c r="A845" s="376"/>
      <c r="B845" s="385"/>
      <c r="C845" s="378">
        <f>INT($C$827)+1</f>
        <v>2</v>
      </c>
      <c r="D845" s="403"/>
      <c r="E845" s="460"/>
      <c r="F845" s="460"/>
      <c r="G845" s="403"/>
      <c r="H845" s="463" t="s">
        <v>672</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438</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1134</v>
      </c>
      <c r="I847" s="408"/>
      <c r="J847" s="408"/>
      <c r="K847" s="424">
        <f>i_s_len</f>
        <v>8</v>
      </c>
      <c r="L847" s="411">
        <v>3</v>
      </c>
      <c r="M847" s="408"/>
      <c r="N847" s="409" t="s">
        <v>673</v>
      </c>
      <c r="O847" s="408"/>
      <c r="P847" s="408"/>
      <c r="Q847" s="408"/>
      <c r="R847" s="408"/>
      <c r="S847" s="408"/>
      <c r="T847" s="408"/>
      <c r="U847" s="408"/>
      <c r="V847" s="408"/>
      <c r="W847" s="408"/>
      <c r="X847" s="408"/>
      <c r="Y847" s="540" t="s">
        <v>665</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674</v>
      </c>
      <c r="I848" s="506" t="s">
        <v>666</v>
      </c>
      <c r="J848" s="506" t="s">
        <v>667</v>
      </c>
      <c r="K848" s="474" t="s">
        <v>1135</v>
      </c>
      <c r="L848" s="474"/>
      <c r="M848" s="474"/>
      <c r="N848" s="474"/>
      <c r="O848" s="474" t="s">
        <v>668</v>
      </c>
      <c r="P848" s="474"/>
      <c r="Q848" s="474"/>
      <c r="R848" s="474"/>
      <c r="S848" s="408"/>
      <c r="T848" s="408"/>
      <c r="U848" s="408"/>
      <c r="V848" s="408"/>
      <c r="W848" s="408"/>
      <c r="X848" s="408"/>
      <c r="Y848" s="545" t="s">
        <v>1135</v>
      </c>
      <c r="Z848" s="545"/>
      <c r="AA848" s="545"/>
      <c r="AB848" s="545"/>
      <c r="AC848" s="545" t="s">
        <v>668</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66">INT($C$827)+4</f>
        <v>5</v>
      </c>
      <c r="D849" s="403"/>
      <c r="E849" s="460"/>
      <c r="F849" s="460"/>
      <c r="G849" s="403"/>
      <c r="H849" s="542" t="s">
        <v>675</v>
      </c>
      <c r="I849" s="543">
        <v>0</v>
      </c>
      <c r="J849" s="543" t="s">
        <v>676</v>
      </c>
      <c r="K849" s="546"/>
      <c r="L849" s="546"/>
      <c r="M849" s="546"/>
      <c r="N849" s="546"/>
      <c r="O849" s="547"/>
      <c r="P849" s="547"/>
      <c r="Q849" s="547"/>
      <c r="R849" s="547"/>
      <c r="S849" s="1005" t="s">
        <v>1136</v>
      </c>
      <c r="T849" s="408"/>
      <c r="U849" s="408"/>
      <c r="V849" s="408"/>
      <c r="W849" s="408"/>
      <c r="X849" s="408"/>
      <c r="Y849" s="548">
        <f t="shared" ref="Y849:AB857" si="267">IF(K849="",520,K849)</f>
        <v>520</v>
      </c>
      <c r="Z849" s="548">
        <f t="shared" si="267"/>
        <v>520</v>
      </c>
      <c r="AA849" s="548">
        <f t="shared" si="267"/>
        <v>520</v>
      </c>
      <c r="AB849" s="548">
        <f t="shared" si="267"/>
        <v>520</v>
      </c>
      <c r="AC849" s="548">
        <f t="shared" ref="AC849:AF875" si="268">IF(O849="",1000,O849)</f>
        <v>1000</v>
      </c>
      <c r="AD849" s="548">
        <f t="shared" si="268"/>
        <v>1000</v>
      </c>
      <c r="AE849" s="548">
        <f t="shared" si="268"/>
        <v>1000</v>
      </c>
      <c r="AF849" s="548">
        <f t="shared" si="268"/>
        <v>1000</v>
      </c>
      <c r="AG849" s="548"/>
      <c r="AH849" s="548"/>
      <c r="AI849" s="548"/>
      <c r="AJ849" s="548"/>
      <c r="AK849" s="1042"/>
      <c r="AL849" s="1042"/>
      <c r="AM849" s="1042"/>
      <c r="AN849" s="1042"/>
      <c r="AO849" s="403"/>
      <c r="AP849" s="388"/>
      <c r="AQ849" s="376"/>
      <c r="AR849" s="376"/>
      <c r="AS849" s="376"/>
    </row>
    <row r="850" spans="1:45" outlineLevel="4" x14ac:dyDescent="0.25">
      <c r="A850" s="376"/>
      <c r="B850" s="385"/>
      <c r="C850" s="378">
        <f t="shared" si="266"/>
        <v>5</v>
      </c>
      <c r="D850" s="403"/>
      <c r="E850" s="460"/>
      <c r="F850" s="460"/>
      <c r="G850" s="403"/>
      <c r="H850" s="424" t="s">
        <v>677</v>
      </c>
      <c r="I850" s="430"/>
      <c r="J850" s="424" t="s">
        <v>678</v>
      </c>
      <c r="K850" s="536"/>
      <c r="L850" s="536"/>
      <c r="M850" s="536"/>
      <c r="N850" s="536"/>
      <c r="O850" s="536"/>
      <c r="P850" s="536"/>
      <c r="Q850" s="536"/>
      <c r="R850" s="536"/>
      <c r="S850" s="408"/>
      <c r="T850" s="408"/>
      <c r="U850" s="408"/>
      <c r="V850" s="408"/>
      <c r="W850" s="408"/>
      <c r="X850" s="408"/>
      <c r="Y850" s="544">
        <f t="shared" si="267"/>
        <v>520</v>
      </c>
      <c r="Z850" s="544">
        <f t="shared" si="267"/>
        <v>520</v>
      </c>
      <c r="AA850" s="544">
        <f t="shared" si="267"/>
        <v>520</v>
      </c>
      <c r="AB850" s="544">
        <f t="shared" si="267"/>
        <v>520</v>
      </c>
      <c r="AC850" s="544">
        <f t="shared" si="268"/>
        <v>1000</v>
      </c>
      <c r="AD850" s="544">
        <f t="shared" si="268"/>
        <v>1000</v>
      </c>
      <c r="AE850" s="544">
        <f t="shared" si="268"/>
        <v>1000</v>
      </c>
      <c r="AF850" s="544">
        <f t="shared" si="26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66"/>
        <v>5</v>
      </c>
      <c r="D851" s="403"/>
      <c r="E851" s="460"/>
      <c r="F851" s="460"/>
      <c r="G851" s="403"/>
      <c r="H851" s="424" t="s">
        <v>679</v>
      </c>
      <c r="I851" s="430"/>
      <c r="J851" s="424" t="s">
        <v>678</v>
      </c>
      <c r="K851" s="536"/>
      <c r="L851" s="536"/>
      <c r="M851" s="536"/>
      <c r="N851" s="536"/>
      <c r="O851" s="536"/>
      <c r="P851" s="536"/>
      <c r="Q851" s="536"/>
      <c r="R851" s="536"/>
      <c r="S851" s="408"/>
      <c r="T851" s="408"/>
      <c r="U851" s="408"/>
      <c r="V851" s="408"/>
      <c r="W851" s="408"/>
      <c r="X851" s="408"/>
      <c r="Y851" s="544">
        <f t="shared" si="267"/>
        <v>520</v>
      </c>
      <c r="Z851" s="544">
        <f t="shared" si="267"/>
        <v>520</v>
      </c>
      <c r="AA851" s="544">
        <f t="shared" si="267"/>
        <v>520</v>
      </c>
      <c r="AB851" s="544">
        <f t="shared" si="267"/>
        <v>520</v>
      </c>
      <c r="AC851" s="544">
        <f t="shared" si="268"/>
        <v>1000</v>
      </c>
      <c r="AD851" s="544">
        <f t="shared" si="268"/>
        <v>1000</v>
      </c>
      <c r="AE851" s="544">
        <f t="shared" si="268"/>
        <v>1000</v>
      </c>
      <c r="AF851" s="544">
        <f t="shared" si="26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66"/>
        <v>5</v>
      </c>
      <c r="D852" s="403"/>
      <c r="E852" s="460"/>
      <c r="F852" s="460"/>
      <c r="G852" s="403"/>
      <c r="H852" s="424">
        <v>3</v>
      </c>
      <c r="I852" s="430"/>
      <c r="J852" s="424" t="s">
        <v>678</v>
      </c>
      <c r="K852" s="536"/>
      <c r="L852" s="536"/>
      <c r="M852" s="536"/>
      <c r="N852" s="536"/>
      <c r="O852" s="536"/>
      <c r="P852" s="536"/>
      <c r="Q852" s="536"/>
      <c r="R852" s="536"/>
      <c r="S852" s="408"/>
      <c r="T852" s="408"/>
      <c r="U852" s="408"/>
      <c r="V852" s="408"/>
      <c r="W852" s="408"/>
      <c r="X852" s="408"/>
      <c r="Y852" s="544">
        <f t="shared" si="267"/>
        <v>520</v>
      </c>
      <c r="Z852" s="544">
        <f t="shared" si="267"/>
        <v>520</v>
      </c>
      <c r="AA852" s="544">
        <f t="shared" si="267"/>
        <v>520</v>
      </c>
      <c r="AB852" s="544">
        <f t="shared" si="267"/>
        <v>520</v>
      </c>
      <c r="AC852" s="544">
        <f t="shared" si="268"/>
        <v>1000</v>
      </c>
      <c r="AD852" s="544">
        <f t="shared" si="268"/>
        <v>1000</v>
      </c>
      <c r="AE852" s="544">
        <f t="shared" si="268"/>
        <v>1000</v>
      </c>
      <c r="AF852" s="544">
        <f t="shared" si="26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66"/>
        <v>5</v>
      </c>
      <c r="D853" s="403"/>
      <c r="E853" s="460"/>
      <c r="F853" s="460"/>
      <c r="G853" s="403"/>
      <c r="H853" s="424">
        <v>4</v>
      </c>
      <c r="I853" s="430"/>
      <c r="J853" s="424" t="s">
        <v>678</v>
      </c>
      <c r="K853" s="536"/>
      <c r="L853" s="536"/>
      <c r="M853" s="536"/>
      <c r="N853" s="536"/>
      <c r="O853" s="536"/>
      <c r="P853" s="536"/>
      <c r="Q853" s="536"/>
      <c r="R853" s="536"/>
      <c r="S853" s="408"/>
      <c r="T853" s="408"/>
      <c r="U853" s="408"/>
      <c r="V853" s="408"/>
      <c r="W853" s="408"/>
      <c r="X853" s="408"/>
      <c r="Y853" s="544">
        <f t="shared" si="267"/>
        <v>520</v>
      </c>
      <c r="Z853" s="544">
        <f t="shared" si="267"/>
        <v>520</v>
      </c>
      <c r="AA853" s="544">
        <f t="shared" si="267"/>
        <v>520</v>
      </c>
      <c r="AB853" s="544">
        <f t="shared" si="267"/>
        <v>520</v>
      </c>
      <c r="AC853" s="544">
        <f t="shared" si="268"/>
        <v>1000</v>
      </c>
      <c r="AD853" s="544">
        <f t="shared" si="268"/>
        <v>1000</v>
      </c>
      <c r="AE853" s="544">
        <f t="shared" si="268"/>
        <v>1000</v>
      </c>
      <c r="AF853" s="544">
        <f t="shared" si="26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66"/>
        <v>5</v>
      </c>
      <c r="D854" s="403"/>
      <c r="E854" s="460"/>
      <c r="F854" s="460"/>
      <c r="G854" s="403"/>
      <c r="H854" s="424">
        <v>5</v>
      </c>
      <c r="I854" s="430"/>
      <c r="J854" s="424" t="s">
        <v>678</v>
      </c>
      <c r="K854" s="536"/>
      <c r="L854" s="536"/>
      <c r="M854" s="536"/>
      <c r="N854" s="536"/>
      <c r="O854" s="536"/>
      <c r="P854" s="536"/>
      <c r="Q854" s="536"/>
      <c r="R854" s="536"/>
      <c r="S854" s="408"/>
      <c r="T854" s="408"/>
      <c r="U854" s="408"/>
      <c r="V854" s="408"/>
      <c r="W854" s="408"/>
      <c r="X854" s="408"/>
      <c r="Y854" s="544">
        <f t="shared" si="267"/>
        <v>520</v>
      </c>
      <c r="Z854" s="544">
        <f t="shared" si="267"/>
        <v>520</v>
      </c>
      <c r="AA854" s="544">
        <f t="shared" si="267"/>
        <v>520</v>
      </c>
      <c r="AB854" s="544">
        <f t="shared" si="267"/>
        <v>520</v>
      </c>
      <c r="AC854" s="544">
        <f t="shared" si="268"/>
        <v>1000</v>
      </c>
      <c r="AD854" s="544">
        <f t="shared" si="268"/>
        <v>1000</v>
      </c>
      <c r="AE854" s="544">
        <f t="shared" si="268"/>
        <v>1000</v>
      </c>
      <c r="AF854" s="544">
        <f t="shared" si="26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66"/>
        <v>5</v>
      </c>
      <c r="D855" s="403"/>
      <c r="E855" s="460"/>
      <c r="F855" s="460"/>
      <c r="G855" s="403"/>
      <c r="H855" s="424">
        <v>6</v>
      </c>
      <c r="I855" s="430"/>
      <c r="J855" s="424" t="s">
        <v>678</v>
      </c>
      <c r="K855" s="536"/>
      <c r="L855" s="536"/>
      <c r="M855" s="536"/>
      <c r="N855" s="536"/>
      <c r="O855" s="536"/>
      <c r="P855" s="536"/>
      <c r="Q855" s="536"/>
      <c r="R855" s="536"/>
      <c r="S855" s="408"/>
      <c r="T855" s="408"/>
      <c r="U855" s="408"/>
      <c r="V855" s="408"/>
      <c r="W855" s="408"/>
      <c r="X855" s="408"/>
      <c r="Y855" s="544">
        <f t="shared" si="267"/>
        <v>520</v>
      </c>
      <c r="Z855" s="544">
        <f t="shared" si="267"/>
        <v>520</v>
      </c>
      <c r="AA855" s="544">
        <f t="shared" si="267"/>
        <v>520</v>
      </c>
      <c r="AB855" s="544">
        <f t="shared" si="267"/>
        <v>520</v>
      </c>
      <c r="AC855" s="544">
        <f t="shared" si="268"/>
        <v>1000</v>
      </c>
      <c r="AD855" s="544">
        <f t="shared" si="268"/>
        <v>1000</v>
      </c>
      <c r="AE855" s="544">
        <f t="shared" si="268"/>
        <v>1000</v>
      </c>
      <c r="AF855" s="544">
        <f t="shared" si="26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66"/>
        <v>5</v>
      </c>
      <c r="D856" s="403"/>
      <c r="E856" s="460"/>
      <c r="F856" s="460"/>
      <c r="G856" s="403"/>
      <c r="H856" s="424">
        <v>7</v>
      </c>
      <c r="I856" s="430"/>
      <c r="J856" s="424" t="s">
        <v>678</v>
      </c>
      <c r="K856" s="536"/>
      <c r="L856" s="536"/>
      <c r="M856" s="536"/>
      <c r="N856" s="536"/>
      <c r="O856" s="536"/>
      <c r="P856" s="536"/>
      <c r="Q856" s="536"/>
      <c r="R856" s="536"/>
      <c r="S856" s="408"/>
      <c r="T856" s="408"/>
      <c r="U856" s="408"/>
      <c r="V856" s="408"/>
      <c r="W856" s="408"/>
      <c r="X856" s="408"/>
      <c r="Y856" s="544">
        <f t="shared" si="267"/>
        <v>520</v>
      </c>
      <c r="Z856" s="544">
        <f t="shared" si="267"/>
        <v>520</v>
      </c>
      <c r="AA856" s="544">
        <f t="shared" si="267"/>
        <v>520</v>
      </c>
      <c r="AB856" s="544">
        <f t="shared" si="267"/>
        <v>520</v>
      </c>
      <c r="AC856" s="544">
        <f t="shared" si="268"/>
        <v>1000</v>
      </c>
      <c r="AD856" s="544">
        <f t="shared" si="268"/>
        <v>1000</v>
      </c>
      <c r="AE856" s="544">
        <f t="shared" si="268"/>
        <v>1000</v>
      </c>
      <c r="AF856" s="544">
        <f t="shared" si="26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66"/>
        <v>5</v>
      </c>
      <c r="D857" s="403"/>
      <c r="E857" s="460"/>
      <c r="F857" s="460"/>
      <c r="G857" s="403"/>
      <c r="H857" s="550">
        <v>8</v>
      </c>
      <c r="I857" s="551"/>
      <c r="J857" s="550" t="s">
        <v>678</v>
      </c>
      <c r="K857" s="552"/>
      <c r="L857" s="552"/>
      <c r="M857" s="552"/>
      <c r="N857" s="552"/>
      <c r="O857" s="553"/>
      <c r="P857" s="553"/>
      <c r="Q857" s="553"/>
      <c r="R857" s="553"/>
      <c r="S857" s="408"/>
      <c r="T857" s="408"/>
      <c r="U857" s="408"/>
      <c r="V857" s="408"/>
      <c r="W857" s="408"/>
      <c r="X857" s="408"/>
      <c r="Y857" s="554">
        <f t="shared" si="267"/>
        <v>520</v>
      </c>
      <c r="Z857" s="554">
        <f t="shared" si="267"/>
        <v>520</v>
      </c>
      <c r="AA857" s="554">
        <f t="shared" si="267"/>
        <v>520</v>
      </c>
      <c r="AB857" s="554">
        <f t="shared" si="267"/>
        <v>520</v>
      </c>
      <c r="AC857" s="554">
        <f t="shared" si="268"/>
        <v>1000</v>
      </c>
      <c r="AD857" s="554">
        <f t="shared" si="268"/>
        <v>1000</v>
      </c>
      <c r="AE857" s="554">
        <f t="shared" si="268"/>
        <v>1000</v>
      </c>
      <c r="AF857" s="554">
        <f t="shared" si="268"/>
        <v>1000</v>
      </c>
      <c r="AG857" s="554"/>
      <c r="AH857" s="554"/>
      <c r="AI857" s="554"/>
      <c r="AJ857" s="554"/>
      <c r="AK857" s="1042"/>
      <c r="AL857" s="1042"/>
      <c r="AM857" s="1042"/>
      <c r="AN857" s="1042"/>
      <c r="AO857" s="403"/>
      <c r="AP857" s="388"/>
      <c r="AQ857" s="376"/>
      <c r="AR857" s="376"/>
      <c r="AS857" s="376"/>
    </row>
    <row r="858" spans="1:45" ht="22.5" customHeight="1" outlineLevel="3" x14ac:dyDescent="0.25">
      <c r="A858" s="376"/>
      <c r="B858" s="385"/>
      <c r="C858" s="378">
        <f t="shared" ref="C858:C875" si="269">INT($C$827)+3</f>
        <v>4</v>
      </c>
      <c r="D858" s="403"/>
      <c r="E858" s="460"/>
      <c r="F858" s="460"/>
      <c r="G858" s="403"/>
      <c r="H858" s="542" t="s">
        <v>675</v>
      </c>
      <c r="I858" s="543">
        <v>1</v>
      </c>
      <c r="J858" s="430" t="s">
        <v>680</v>
      </c>
      <c r="K858" s="549">
        <f>INT(4*30.4/7)</f>
        <v>17</v>
      </c>
      <c r="L858" s="549">
        <v>17</v>
      </c>
      <c r="M858" s="549">
        <v>17</v>
      </c>
      <c r="N858" s="549">
        <v>17</v>
      </c>
      <c r="O858" s="549"/>
      <c r="P858" s="549"/>
      <c r="Q858" s="549"/>
      <c r="R858" s="549"/>
      <c r="S858" s="1097" t="s">
        <v>1137</v>
      </c>
      <c r="T858" s="1098"/>
      <c r="U858" s="1098"/>
      <c r="V858" s="1098"/>
      <c r="W858" s="1099"/>
      <c r="X858" s="408"/>
      <c r="Y858" s="555">
        <f t="shared" ref="Y858:AB866" si="270">IF(K858="",0,K858)</f>
        <v>17</v>
      </c>
      <c r="Z858" s="555">
        <f t="shared" si="270"/>
        <v>17</v>
      </c>
      <c r="AA858" s="555">
        <f t="shared" si="270"/>
        <v>17</v>
      </c>
      <c r="AB858" s="555">
        <f t="shared" si="270"/>
        <v>17</v>
      </c>
      <c r="AC858" s="548">
        <f t="shared" si="268"/>
        <v>1000</v>
      </c>
      <c r="AD858" s="548">
        <f t="shared" si="268"/>
        <v>1000</v>
      </c>
      <c r="AE858" s="548">
        <f t="shared" si="268"/>
        <v>1000</v>
      </c>
      <c r="AF858" s="548">
        <f t="shared" si="268"/>
        <v>1000</v>
      </c>
      <c r="AG858" s="548"/>
      <c r="AH858" s="548"/>
      <c r="AI858" s="548"/>
      <c r="AJ858" s="548"/>
      <c r="AK858" s="1042"/>
      <c r="AL858" s="1042"/>
      <c r="AM858" s="1042"/>
      <c r="AN858" s="1042"/>
      <c r="AO858" s="403"/>
      <c r="AP858" s="388"/>
      <c r="AQ858" s="376"/>
      <c r="AR858" s="376"/>
      <c r="AS858" s="376"/>
    </row>
    <row r="859" spans="1:45" outlineLevel="3" x14ac:dyDescent="0.25">
      <c r="A859" s="376"/>
      <c r="B859" s="385"/>
      <c r="C859" s="378">
        <f t="shared" si="269"/>
        <v>4</v>
      </c>
      <c r="D859" s="403"/>
      <c r="E859" s="460"/>
      <c r="F859" s="460"/>
      <c r="G859" s="403"/>
      <c r="H859" s="424" t="s">
        <v>677</v>
      </c>
      <c r="I859" s="430"/>
      <c r="J859" s="424" t="s">
        <v>678</v>
      </c>
      <c r="K859" s="549">
        <v>52</v>
      </c>
      <c r="L859" s="549">
        <v>52</v>
      </c>
      <c r="M859" s="549">
        <v>52</v>
      </c>
      <c r="N859" s="549">
        <v>52</v>
      </c>
      <c r="O859" s="549"/>
      <c r="P859" s="549"/>
      <c r="Q859" s="549"/>
      <c r="R859" s="549"/>
      <c r="S859" s="1100"/>
      <c r="T859" s="1101"/>
      <c r="U859" s="1101"/>
      <c r="V859" s="1101"/>
      <c r="W859" s="1102"/>
      <c r="X859" s="408"/>
      <c r="Y859" s="555">
        <f t="shared" si="270"/>
        <v>52</v>
      </c>
      <c r="Z859" s="555">
        <f t="shared" si="270"/>
        <v>52</v>
      </c>
      <c r="AA859" s="555">
        <f t="shared" si="270"/>
        <v>52</v>
      </c>
      <c r="AB859" s="555">
        <f t="shared" si="270"/>
        <v>52</v>
      </c>
      <c r="AC859" s="544">
        <f t="shared" si="268"/>
        <v>1000</v>
      </c>
      <c r="AD859" s="544">
        <f t="shared" si="268"/>
        <v>1000</v>
      </c>
      <c r="AE859" s="544">
        <f t="shared" si="268"/>
        <v>1000</v>
      </c>
      <c r="AF859" s="544">
        <f t="shared" si="26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69"/>
        <v>4</v>
      </c>
      <c r="D860" s="403"/>
      <c r="E860" s="460"/>
      <c r="F860" s="460"/>
      <c r="G860" s="403"/>
      <c r="H860" s="424" t="s">
        <v>679</v>
      </c>
      <c r="I860" s="430"/>
      <c r="J860" s="424" t="s">
        <v>678</v>
      </c>
      <c r="K860" s="549">
        <f>52*2</f>
        <v>104</v>
      </c>
      <c r="L860" s="549">
        <v>104</v>
      </c>
      <c r="M860" s="549">
        <v>104</v>
      </c>
      <c r="N860" s="549">
        <v>104</v>
      </c>
      <c r="O860" s="549"/>
      <c r="P860" s="549"/>
      <c r="Q860" s="549"/>
      <c r="R860" s="549"/>
      <c r="S860" s="1100"/>
      <c r="T860" s="1101"/>
      <c r="U860" s="1101"/>
      <c r="V860" s="1101"/>
      <c r="W860" s="1102"/>
      <c r="X860" s="408"/>
      <c r="Y860" s="555">
        <f t="shared" si="270"/>
        <v>104</v>
      </c>
      <c r="Z860" s="555">
        <f t="shared" si="270"/>
        <v>104</v>
      </c>
      <c r="AA860" s="555">
        <f t="shared" si="270"/>
        <v>104</v>
      </c>
      <c r="AB860" s="555">
        <f t="shared" si="270"/>
        <v>104</v>
      </c>
      <c r="AC860" s="544">
        <f t="shared" si="268"/>
        <v>1000</v>
      </c>
      <c r="AD860" s="544">
        <f t="shared" si="268"/>
        <v>1000</v>
      </c>
      <c r="AE860" s="544">
        <f t="shared" si="268"/>
        <v>1000</v>
      </c>
      <c r="AF860" s="544">
        <f t="shared" si="26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69"/>
        <v>4</v>
      </c>
      <c r="D861" s="403"/>
      <c r="E861" s="460"/>
      <c r="F861" s="460"/>
      <c r="G861" s="403"/>
      <c r="H861" s="424">
        <v>3</v>
      </c>
      <c r="I861" s="430"/>
      <c r="J861" s="424" t="s">
        <v>678</v>
      </c>
      <c r="K861" s="549">
        <f>52*3</f>
        <v>156</v>
      </c>
      <c r="L861" s="549">
        <v>156</v>
      </c>
      <c r="M861" s="549">
        <v>156</v>
      </c>
      <c r="N861" s="549">
        <v>156</v>
      </c>
      <c r="O861" s="549"/>
      <c r="P861" s="549"/>
      <c r="Q861" s="549"/>
      <c r="R861" s="549"/>
      <c r="S861" s="1100"/>
      <c r="T861" s="1101"/>
      <c r="U861" s="1101"/>
      <c r="V861" s="1101"/>
      <c r="W861" s="1102"/>
      <c r="X861" s="408"/>
      <c r="Y861" s="555">
        <f t="shared" si="270"/>
        <v>156</v>
      </c>
      <c r="Z861" s="555">
        <f t="shared" si="270"/>
        <v>156</v>
      </c>
      <c r="AA861" s="555">
        <f t="shared" si="270"/>
        <v>156</v>
      </c>
      <c r="AB861" s="555">
        <f t="shared" si="270"/>
        <v>156</v>
      </c>
      <c r="AC861" s="544">
        <f t="shared" si="268"/>
        <v>1000</v>
      </c>
      <c r="AD861" s="544">
        <f t="shared" si="268"/>
        <v>1000</v>
      </c>
      <c r="AE861" s="544">
        <f t="shared" si="268"/>
        <v>1000</v>
      </c>
      <c r="AF861" s="544">
        <f t="shared" si="26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69"/>
        <v>4</v>
      </c>
      <c r="D862" s="403"/>
      <c r="E862" s="460"/>
      <c r="F862" s="460"/>
      <c r="G862" s="403"/>
      <c r="H862" s="424">
        <v>4</v>
      </c>
      <c r="I862" s="430"/>
      <c r="J862" s="424" t="s">
        <v>678</v>
      </c>
      <c r="K862" s="549">
        <f>52*4</f>
        <v>208</v>
      </c>
      <c r="L862" s="549">
        <v>208</v>
      </c>
      <c r="M862" s="549">
        <v>208</v>
      </c>
      <c r="N862" s="549">
        <v>208</v>
      </c>
      <c r="O862" s="549"/>
      <c r="P862" s="549"/>
      <c r="Q862" s="549"/>
      <c r="R862" s="549"/>
      <c r="S862" s="1100"/>
      <c r="T862" s="1101"/>
      <c r="U862" s="1101"/>
      <c r="V862" s="1101"/>
      <c r="W862" s="1102"/>
      <c r="X862" s="408"/>
      <c r="Y862" s="555">
        <f t="shared" si="270"/>
        <v>208</v>
      </c>
      <c r="Z862" s="555">
        <f t="shared" si="270"/>
        <v>208</v>
      </c>
      <c r="AA862" s="555">
        <f t="shared" si="270"/>
        <v>208</v>
      </c>
      <c r="AB862" s="555">
        <f t="shared" si="270"/>
        <v>208</v>
      </c>
      <c r="AC862" s="544">
        <f t="shared" si="268"/>
        <v>1000</v>
      </c>
      <c r="AD862" s="544">
        <f t="shared" si="268"/>
        <v>1000</v>
      </c>
      <c r="AE862" s="544">
        <f t="shared" si="268"/>
        <v>1000</v>
      </c>
      <c r="AF862" s="544">
        <f t="shared" si="26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69"/>
        <v>4</v>
      </c>
      <c r="D863" s="403"/>
      <c r="E863" s="460"/>
      <c r="F863" s="460"/>
      <c r="G863" s="403"/>
      <c r="H863" s="424">
        <v>5</v>
      </c>
      <c r="I863" s="430"/>
      <c r="J863" s="424" t="s">
        <v>678</v>
      </c>
      <c r="K863" s="549">
        <f>52*5</f>
        <v>260</v>
      </c>
      <c r="L863" s="549">
        <v>260</v>
      </c>
      <c r="M863" s="549">
        <v>260</v>
      </c>
      <c r="N863" s="549">
        <v>260</v>
      </c>
      <c r="O863" s="549"/>
      <c r="P863" s="549"/>
      <c r="Q863" s="549"/>
      <c r="R863" s="549"/>
      <c r="S863" s="1100"/>
      <c r="T863" s="1101"/>
      <c r="U863" s="1101"/>
      <c r="V863" s="1101"/>
      <c r="W863" s="1102"/>
      <c r="X863" s="408"/>
      <c r="Y863" s="555">
        <f t="shared" si="270"/>
        <v>260</v>
      </c>
      <c r="Z863" s="555">
        <f t="shared" si="270"/>
        <v>260</v>
      </c>
      <c r="AA863" s="555">
        <f t="shared" si="270"/>
        <v>260</v>
      </c>
      <c r="AB863" s="555">
        <f t="shared" si="270"/>
        <v>260</v>
      </c>
      <c r="AC863" s="544">
        <f t="shared" si="268"/>
        <v>1000</v>
      </c>
      <c r="AD863" s="544">
        <f t="shared" si="268"/>
        <v>1000</v>
      </c>
      <c r="AE863" s="544">
        <f t="shared" si="268"/>
        <v>1000</v>
      </c>
      <c r="AF863" s="544">
        <f t="shared" si="26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69"/>
        <v>4</v>
      </c>
      <c r="D864" s="403"/>
      <c r="E864" s="460"/>
      <c r="F864" s="460"/>
      <c r="G864" s="403"/>
      <c r="H864" s="424">
        <v>6</v>
      </c>
      <c r="I864" s="430"/>
      <c r="J864" s="424" t="s">
        <v>678</v>
      </c>
      <c r="K864" s="549">
        <f>52*6</f>
        <v>312</v>
      </c>
      <c r="L864" s="549">
        <v>312</v>
      </c>
      <c r="M864" s="549">
        <v>312</v>
      </c>
      <c r="N864" s="549">
        <v>312</v>
      </c>
      <c r="O864" s="549"/>
      <c r="P864" s="549"/>
      <c r="Q864" s="549"/>
      <c r="R864" s="549"/>
      <c r="S864" s="1100"/>
      <c r="T864" s="1101"/>
      <c r="U864" s="1101"/>
      <c r="V864" s="1101"/>
      <c r="W864" s="1102"/>
      <c r="X864" s="408"/>
      <c r="Y864" s="555">
        <f t="shared" si="270"/>
        <v>312</v>
      </c>
      <c r="Z864" s="555">
        <f t="shared" si="270"/>
        <v>312</v>
      </c>
      <c r="AA864" s="555">
        <f t="shared" si="270"/>
        <v>312</v>
      </c>
      <c r="AB864" s="555">
        <f t="shared" si="270"/>
        <v>312</v>
      </c>
      <c r="AC864" s="544">
        <f t="shared" si="268"/>
        <v>1000</v>
      </c>
      <c r="AD864" s="544">
        <f t="shared" si="268"/>
        <v>1000</v>
      </c>
      <c r="AE864" s="544">
        <f t="shared" si="268"/>
        <v>1000</v>
      </c>
      <c r="AF864" s="544">
        <f t="shared" si="26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69"/>
        <v>4</v>
      </c>
      <c r="D865" s="403"/>
      <c r="E865" s="460"/>
      <c r="F865" s="460"/>
      <c r="G865" s="403"/>
      <c r="H865" s="424">
        <v>7</v>
      </c>
      <c r="I865" s="430"/>
      <c r="J865" s="424" t="s">
        <v>678</v>
      </c>
      <c r="K865" s="549">
        <f>52*7</f>
        <v>364</v>
      </c>
      <c r="L865" s="549">
        <v>364</v>
      </c>
      <c r="M865" s="549">
        <v>364</v>
      </c>
      <c r="N865" s="549">
        <v>364</v>
      </c>
      <c r="O865" s="549"/>
      <c r="P865" s="549"/>
      <c r="Q865" s="549"/>
      <c r="R865" s="549"/>
      <c r="S865" s="1100"/>
      <c r="T865" s="1101"/>
      <c r="U865" s="1101"/>
      <c r="V865" s="1101"/>
      <c r="W865" s="1102"/>
      <c r="X865" s="408"/>
      <c r="Y865" s="555">
        <f t="shared" si="270"/>
        <v>364</v>
      </c>
      <c r="Z865" s="555">
        <f t="shared" si="270"/>
        <v>364</v>
      </c>
      <c r="AA865" s="555">
        <f t="shared" si="270"/>
        <v>364</v>
      </c>
      <c r="AB865" s="555">
        <f t="shared" si="270"/>
        <v>364</v>
      </c>
      <c r="AC865" s="544">
        <f t="shared" si="268"/>
        <v>1000</v>
      </c>
      <c r="AD865" s="544">
        <f t="shared" si="268"/>
        <v>1000</v>
      </c>
      <c r="AE865" s="544">
        <f t="shared" si="268"/>
        <v>1000</v>
      </c>
      <c r="AF865" s="544">
        <f t="shared" si="26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69"/>
        <v>4</v>
      </c>
      <c r="D866" s="403"/>
      <c r="E866" s="460"/>
      <c r="F866" s="460"/>
      <c r="G866" s="403"/>
      <c r="H866" s="550">
        <v>8</v>
      </c>
      <c r="I866" s="551"/>
      <c r="J866" s="550" t="s">
        <v>678</v>
      </c>
      <c r="K866" s="549">
        <f>52*8</f>
        <v>416</v>
      </c>
      <c r="L866" s="549">
        <v>416</v>
      </c>
      <c r="M866" s="549">
        <v>416</v>
      </c>
      <c r="N866" s="549">
        <v>416</v>
      </c>
      <c r="O866" s="549"/>
      <c r="P866" s="549"/>
      <c r="Q866" s="549"/>
      <c r="R866" s="549"/>
      <c r="S866" s="1100"/>
      <c r="T866" s="1101"/>
      <c r="U866" s="1101"/>
      <c r="V866" s="1101"/>
      <c r="W866" s="1102"/>
      <c r="X866" s="408"/>
      <c r="Y866" s="555">
        <f t="shared" si="270"/>
        <v>416</v>
      </c>
      <c r="Z866" s="555">
        <f t="shared" si="270"/>
        <v>416</v>
      </c>
      <c r="AA866" s="555">
        <f t="shared" si="270"/>
        <v>416</v>
      </c>
      <c r="AB866" s="555">
        <f t="shared" si="270"/>
        <v>416</v>
      </c>
      <c r="AC866" s="554">
        <f t="shared" si="268"/>
        <v>1000</v>
      </c>
      <c r="AD866" s="554">
        <f t="shared" si="268"/>
        <v>1000</v>
      </c>
      <c r="AE866" s="554">
        <f t="shared" si="268"/>
        <v>1000</v>
      </c>
      <c r="AF866" s="554">
        <f t="shared" si="268"/>
        <v>1000</v>
      </c>
      <c r="AG866" s="554"/>
      <c r="AH866" s="554"/>
      <c r="AI866" s="554"/>
      <c r="AJ866" s="554"/>
      <c r="AK866" s="1042"/>
      <c r="AL866" s="1042"/>
      <c r="AM866" s="1042"/>
      <c r="AN866" s="1042"/>
      <c r="AO866" s="403"/>
      <c r="AP866" s="388"/>
      <c r="AQ866" s="376"/>
      <c r="AR866" s="376"/>
      <c r="AS866" s="376"/>
    </row>
    <row r="867" spans="1:45" outlineLevel="3" x14ac:dyDescent="0.25">
      <c r="A867" s="376"/>
      <c r="B867" s="385"/>
      <c r="C867" s="378">
        <f t="shared" si="269"/>
        <v>4</v>
      </c>
      <c r="D867" s="403"/>
      <c r="E867" s="460"/>
      <c r="F867" s="460"/>
      <c r="G867" s="403"/>
      <c r="H867" s="542" t="s">
        <v>675</v>
      </c>
      <c r="I867" s="543">
        <v>2</v>
      </c>
      <c r="J867" s="543" t="s">
        <v>681</v>
      </c>
      <c r="K867" s="549"/>
      <c r="L867" s="549"/>
      <c r="M867" s="549"/>
      <c r="N867" s="549"/>
      <c r="O867" s="549">
        <v>45</v>
      </c>
      <c r="P867" s="549">
        <v>45</v>
      </c>
      <c r="Q867" s="549">
        <v>45</v>
      </c>
      <c r="R867" s="549">
        <v>47</v>
      </c>
      <c r="S867" s="1100"/>
      <c r="T867" s="1101"/>
      <c r="U867" s="1101"/>
      <c r="V867" s="1101"/>
      <c r="W867" s="1102"/>
      <c r="X867" s="408"/>
      <c r="Y867" s="556">
        <f t="shared" ref="Y867:AB875" si="271">IF(K867="",520,K867)</f>
        <v>520</v>
      </c>
      <c r="Z867" s="556">
        <f t="shared" si="271"/>
        <v>520</v>
      </c>
      <c r="AA867" s="556">
        <f t="shared" si="271"/>
        <v>520</v>
      </c>
      <c r="AB867" s="556">
        <f t="shared" si="271"/>
        <v>520</v>
      </c>
      <c r="AC867" s="548">
        <f t="shared" si="268"/>
        <v>45</v>
      </c>
      <c r="AD867" s="548">
        <f t="shared" si="268"/>
        <v>45</v>
      </c>
      <c r="AE867" s="548">
        <f t="shared" si="268"/>
        <v>45</v>
      </c>
      <c r="AF867" s="548">
        <f t="shared" si="268"/>
        <v>47</v>
      </c>
      <c r="AG867" s="548"/>
      <c r="AH867" s="548"/>
      <c r="AI867" s="548"/>
      <c r="AJ867" s="548"/>
      <c r="AK867" s="1042"/>
      <c r="AL867" s="1042"/>
      <c r="AM867" s="1042"/>
      <c r="AN867" s="1042"/>
      <c r="AO867" s="403"/>
      <c r="AP867" s="388"/>
      <c r="AQ867" s="376"/>
      <c r="AR867" s="376"/>
      <c r="AS867" s="376"/>
    </row>
    <row r="868" spans="1:45" outlineLevel="3" x14ac:dyDescent="0.25">
      <c r="A868" s="376"/>
      <c r="B868" s="385"/>
      <c r="C868" s="378">
        <f t="shared" si="269"/>
        <v>4</v>
      </c>
      <c r="D868" s="403"/>
      <c r="E868" s="460"/>
      <c r="F868" s="460"/>
      <c r="G868" s="403"/>
      <c r="H868" s="424" t="s">
        <v>677</v>
      </c>
      <c r="I868" s="430"/>
      <c r="J868" s="430" t="s">
        <v>681</v>
      </c>
      <c r="K868" s="549">
        <f>INT(15*30.4/7)</f>
        <v>65</v>
      </c>
      <c r="L868" s="549">
        <f t="shared" ref="L868:N868" si="272">INT(15*30.4/7)</f>
        <v>65</v>
      </c>
      <c r="M868" s="549">
        <f t="shared" si="272"/>
        <v>65</v>
      </c>
      <c r="N868" s="549">
        <f t="shared" si="272"/>
        <v>65</v>
      </c>
      <c r="O868" s="549">
        <v>45</v>
      </c>
      <c r="P868" s="549">
        <v>45</v>
      </c>
      <c r="Q868" s="549">
        <v>45</v>
      </c>
      <c r="R868" s="549">
        <v>47</v>
      </c>
      <c r="S868" s="1100"/>
      <c r="T868" s="1101"/>
      <c r="U868" s="1101"/>
      <c r="V868" s="1101"/>
      <c r="W868" s="1102"/>
      <c r="X868" s="408"/>
      <c r="Y868" s="556">
        <f t="shared" si="271"/>
        <v>65</v>
      </c>
      <c r="Z868" s="556">
        <f t="shared" si="271"/>
        <v>65</v>
      </c>
      <c r="AA868" s="556">
        <f t="shared" si="271"/>
        <v>65</v>
      </c>
      <c r="AB868" s="556">
        <f t="shared" si="271"/>
        <v>65</v>
      </c>
      <c r="AC868" s="544">
        <f t="shared" si="268"/>
        <v>45</v>
      </c>
      <c r="AD868" s="544">
        <f t="shared" si="268"/>
        <v>45</v>
      </c>
      <c r="AE868" s="544">
        <f t="shared" si="268"/>
        <v>45</v>
      </c>
      <c r="AF868" s="544">
        <f t="shared" si="26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69"/>
        <v>4</v>
      </c>
      <c r="D869" s="403"/>
      <c r="E869" s="460"/>
      <c r="F869" s="460"/>
      <c r="G869" s="403"/>
      <c r="H869" s="424" t="s">
        <v>679</v>
      </c>
      <c r="I869" s="430"/>
      <c r="J869" s="430" t="s">
        <v>1138</v>
      </c>
      <c r="K869" s="549"/>
      <c r="L869" s="549"/>
      <c r="M869" s="549"/>
      <c r="N869" s="549"/>
      <c r="O869" s="549"/>
      <c r="P869" s="549"/>
      <c r="Q869" s="549"/>
      <c r="R869" s="549"/>
      <c r="S869" s="1100"/>
      <c r="T869" s="1101"/>
      <c r="U869" s="1101"/>
      <c r="V869" s="1101"/>
      <c r="W869" s="1102"/>
      <c r="X869" s="408"/>
      <c r="Y869" s="556">
        <f t="shared" si="271"/>
        <v>520</v>
      </c>
      <c r="Z869" s="556">
        <f t="shared" si="271"/>
        <v>520</v>
      </c>
      <c r="AA869" s="556">
        <f t="shared" si="271"/>
        <v>520</v>
      </c>
      <c r="AB869" s="556">
        <f t="shared" si="271"/>
        <v>520</v>
      </c>
      <c r="AC869" s="544">
        <f t="shared" si="268"/>
        <v>1000</v>
      </c>
      <c r="AD869" s="544">
        <f t="shared" si="268"/>
        <v>1000</v>
      </c>
      <c r="AE869" s="544">
        <f t="shared" si="268"/>
        <v>1000</v>
      </c>
      <c r="AF869" s="544">
        <f t="shared" si="26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69"/>
        <v>4</v>
      </c>
      <c r="D870" s="403"/>
      <c r="E870" s="460"/>
      <c r="F870" s="460"/>
      <c r="G870" s="403"/>
      <c r="H870" s="424">
        <v>3</v>
      </c>
      <c r="I870" s="430"/>
      <c r="J870" s="424" t="s">
        <v>678</v>
      </c>
      <c r="K870" s="549"/>
      <c r="L870" s="549"/>
      <c r="M870" s="549"/>
      <c r="N870" s="549"/>
      <c r="O870" s="549"/>
      <c r="P870" s="549"/>
      <c r="Q870" s="549"/>
      <c r="R870" s="549"/>
      <c r="S870" s="1100"/>
      <c r="T870" s="1101"/>
      <c r="U870" s="1101"/>
      <c r="V870" s="1101"/>
      <c r="W870" s="1102"/>
      <c r="X870" s="408"/>
      <c r="Y870" s="556">
        <f t="shared" si="271"/>
        <v>520</v>
      </c>
      <c r="Z870" s="556">
        <f t="shared" si="271"/>
        <v>520</v>
      </c>
      <c r="AA870" s="556">
        <f t="shared" si="271"/>
        <v>520</v>
      </c>
      <c r="AB870" s="556">
        <f t="shared" si="271"/>
        <v>520</v>
      </c>
      <c r="AC870" s="544">
        <f t="shared" si="268"/>
        <v>1000</v>
      </c>
      <c r="AD870" s="544">
        <f t="shared" si="268"/>
        <v>1000</v>
      </c>
      <c r="AE870" s="544">
        <f t="shared" si="268"/>
        <v>1000</v>
      </c>
      <c r="AF870" s="544">
        <f t="shared" si="26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69"/>
        <v>4</v>
      </c>
      <c r="D871" s="403"/>
      <c r="E871" s="460"/>
      <c r="F871" s="460"/>
      <c r="G871" s="403"/>
      <c r="H871" s="424">
        <v>4</v>
      </c>
      <c r="I871" s="430"/>
      <c r="J871" s="424" t="s">
        <v>678</v>
      </c>
      <c r="K871" s="549"/>
      <c r="L871" s="549"/>
      <c r="M871" s="549"/>
      <c r="N871" s="549"/>
      <c r="O871" s="549"/>
      <c r="P871" s="549"/>
      <c r="Q871" s="549"/>
      <c r="R871" s="549"/>
      <c r="S871" s="1100"/>
      <c r="T871" s="1101"/>
      <c r="U871" s="1101"/>
      <c r="V871" s="1101"/>
      <c r="W871" s="1102"/>
      <c r="X871" s="408"/>
      <c r="Y871" s="556">
        <f t="shared" si="271"/>
        <v>520</v>
      </c>
      <c r="Z871" s="556">
        <f t="shared" si="271"/>
        <v>520</v>
      </c>
      <c r="AA871" s="556">
        <f t="shared" si="271"/>
        <v>520</v>
      </c>
      <c r="AB871" s="556">
        <f t="shared" si="271"/>
        <v>520</v>
      </c>
      <c r="AC871" s="544">
        <f t="shared" si="268"/>
        <v>1000</v>
      </c>
      <c r="AD871" s="544">
        <f t="shared" si="268"/>
        <v>1000</v>
      </c>
      <c r="AE871" s="544">
        <f t="shared" si="268"/>
        <v>1000</v>
      </c>
      <c r="AF871" s="544">
        <f t="shared" si="26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69"/>
        <v>4</v>
      </c>
      <c r="D872" s="403"/>
      <c r="E872" s="460"/>
      <c r="F872" s="460"/>
      <c r="G872" s="403"/>
      <c r="H872" s="424">
        <v>5</v>
      </c>
      <c r="I872" s="430"/>
      <c r="J872" s="424" t="s">
        <v>678</v>
      </c>
      <c r="K872" s="549"/>
      <c r="L872" s="549"/>
      <c r="M872" s="549"/>
      <c r="N872" s="549"/>
      <c r="O872" s="549"/>
      <c r="P872" s="549"/>
      <c r="Q872" s="549"/>
      <c r="R872" s="549"/>
      <c r="S872" s="1100"/>
      <c r="T872" s="1101"/>
      <c r="U872" s="1101"/>
      <c r="V872" s="1101"/>
      <c r="W872" s="1102"/>
      <c r="X872" s="408"/>
      <c r="Y872" s="556">
        <f t="shared" si="271"/>
        <v>520</v>
      </c>
      <c r="Z872" s="556">
        <f t="shared" si="271"/>
        <v>520</v>
      </c>
      <c r="AA872" s="556">
        <f t="shared" si="271"/>
        <v>520</v>
      </c>
      <c r="AB872" s="556">
        <f t="shared" si="271"/>
        <v>520</v>
      </c>
      <c r="AC872" s="544">
        <f t="shared" si="268"/>
        <v>1000</v>
      </c>
      <c r="AD872" s="544">
        <f t="shared" si="268"/>
        <v>1000</v>
      </c>
      <c r="AE872" s="544">
        <f t="shared" si="268"/>
        <v>1000</v>
      </c>
      <c r="AF872" s="544">
        <f t="shared" si="26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69"/>
        <v>4</v>
      </c>
      <c r="D873" s="403"/>
      <c r="E873" s="460"/>
      <c r="F873" s="460"/>
      <c r="G873" s="403"/>
      <c r="H873" s="424">
        <v>6</v>
      </c>
      <c r="I873" s="430"/>
      <c r="J873" s="424" t="s">
        <v>678</v>
      </c>
      <c r="K873" s="549"/>
      <c r="L873" s="549"/>
      <c r="M873" s="549"/>
      <c r="N873" s="549"/>
      <c r="O873" s="549"/>
      <c r="P873" s="549"/>
      <c r="Q873" s="549"/>
      <c r="R873" s="549"/>
      <c r="S873" s="1100"/>
      <c r="T873" s="1101"/>
      <c r="U873" s="1101"/>
      <c r="V873" s="1101"/>
      <c r="W873" s="1102"/>
      <c r="X873" s="408"/>
      <c r="Y873" s="556">
        <f t="shared" si="271"/>
        <v>520</v>
      </c>
      <c r="Z873" s="556">
        <f t="shared" si="271"/>
        <v>520</v>
      </c>
      <c r="AA873" s="556">
        <f t="shared" si="271"/>
        <v>520</v>
      </c>
      <c r="AB873" s="556">
        <f t="shared" si="271"/>
        <v>520</v>
      </c>
      <c r="AC873" s="544">
        <f t="shared" si="268"/>
        <v>1000</v>
      </c>
      <c r="AD873" s="544">
        <f t="shared" si="268"/>
        <v>1000</v>
      </c>
      <c r="AE873" s="544">
        <f t="shared" si="268"/>
        <v>1000</v>
      </c>
      <c r="AF873" s="544">
        <f t="shared" si="26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69"/>
        <v>4</v>
      </c>
      <c r="D874" s="403"/>
      <c r="E874" s="460"/>
      <c r="F874" s="460"/>
      <c r="G874" s="403"/>
      <c r="H874" s="424">
        <v>7</v>
      </c>
      <c r="I874" s="430"/>
      <c r="J874" s="424" t="s">
        <v>678</v>
      </c>
      <c r="K874" s="549"/>
      <c r="L874" s="549"/>
      <c r="M874" s="549"/>
      <c r="N874" s="549"/>
      <c r="O874" s="549"/>
      <c r="P874" s="549"/>
      <c r="Q874" s="549"/>
      <c r="R874" s="549"/>
      <c r="S874" s="1100"/>
      <c r="T874" s="1101"/>
      <c r="U874" s="1101"/>
      <c r="V874" s="1101"/>
      <c r="W874" s="1102"/>
      <c r="X874" s="408"/>
      <c r="Y874" s="556">
        <f t="shared" si="271"/>
        <v>520</v>
      </c>
      <c r="Z874" s="556">
        <f t="shared" si="271"/>
        <v>520</v>
      </c>
      <c r="AA874" s="556">
        <f t="shared" si="271"/>
        <v>520</v>
      </c>
      <c r="AB874" s="556">
        <f t="shared" si="271"/>
        <v>520</v>
      </c>
      <c r="AC874" s="544">
        <f t="shared" si="268"/>
        <v>1000</v>
      </c>
      <c r="AD874" s="544">
        <f t="shared" si="268"/>
        <v>1000</v>
      </c>
      <c r="AE874" s="544">
        <f t="shared" si="268"/>
        <v>1000</v>
      </c>
      <c r="AF874" s="544">
        <f t="shared" si="26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69"/>
        <v>4</v>
      </c>
      <c r="D875" s="403"/>
      <c r="E875" s="460"/>
      <c r="F875" s="460"/>
      <c r="G875" s="403"/>
      <c r="H875" s="550">
        <v>8</v>
      </c>
      <c r="I875" s="551"/>
      <c r="J875" s="550" t="s">
        <v>678</v>
      </c>
      <c r="K875" s="549"/>
      <c r="L875" s="549"/>
      <c r="M875" s="549"/>
      <c r="N875" s="549"/>
      <c r="O875" s="549"/>
      <c r="P875" s="549"/>
      <c r="Q875" s="549"/>
      <c r="R875" s="549"/>
      <c r="S875" s="1103"/>
      <c r="T875" s="1104"/>
      <c r="U875" s="1104"/>
      <c r="V875" s="1104"/>
      <c r="W875" s="1105"/>
      <c r="X875" s="408"/>
      <c r="Y875" s="556">
        <f t="shared" si="271"/>
        <v>520</v>
      </c>
      <c r="Z875" s="556">
        <f t="shared" si="271"/>
        <v>520</v>
      </c>
      <c r="AA875" s="556">
        <f t="shared" si="271"/>
        <v>520</v>
      </c>
      <c r="AB875" s="556">
        <f t="shared" si="271"/>
        <v>520</v>
      </c>
      <c r="AC875" s="554">
        <f t="shared" si="268"/>
        <v>1000</v>
      </c>
      <c r="AD875" s="554">
        <f t="shared" si="268"/>
        <v>1000</v>
      </c>
      <c r="AE875" s="554">
        <f t="shared" si="268"/>
        <v>1000</v>
      </c>
      <c r="AF875" s="554">
        <f t="shared" si="268"/>
        <v>1000</v>
      </c>
      <c r="AG875" s="554"/>
      <c r="AH875" s="554"/>
      <c r="AI875" s="554"/>
      <c r="AJ875" s="554"/>
      <c r="AK875" s="1042"/>
      <c r="AL875" s="1042"/>
      <c r="AM875" s="1042"/>
      <c r="AN875" s="1042"/>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442</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429</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431</v>
      </c>
      <c r="F886" s="457">
        <v>1</v>
      </c>
      <c r="G886" s="394"/>
      <c r="H886" s="395" t="s">
        <v>682</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683</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684</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685</v>
      </c>
      <c r="I891" s="401"/>
      <c r="J891" s="401" t="s">
        <v>686</v>
      </c>
      <c r="K891" s="401" t="s">
        <v>166</v>
      </c>
      <c r="L891" s="401" t="s">
        <v>687</v>
      </c>
      <c r="M891" s="401" t="s">
        <v>688</v>
      </c>
      <c r="N891" s="401" t="s">
        <v>689</v>
      </c>
      <c r="O891" s="401" t="s">
        <v>690</v>
      </c>
      <c r="P891" s="401" t="s">
        <v>691</v>
      </c>
      <c r="Q891" s="557" t="s">
        <v>692</v>
      </c>
      <c r="R891" s="401" t="s">
        <v>693</v>
      </c>
      <c r="S891" s="401" t="s">
        <v>694</v>
      </c>
      <c r="T891" s="401" t="s">
        <v>949</v>
      </c>
      <c r="U891" s="401" t="s">
        <v>647</v>
      </c>
      <c r="V891" s="401" t="s">
        <v>695</v>
      </c>
      <c r="W891" s="401" t="s">
        <v>696</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435</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436</v>
      </c>
      <c r="C894" s="378">
        <f>INT(MAX($C$895:$C$1005))+1</f>
        <v>5</v>
      </c>
      <c r="D894" s="403" t="s">
        <v>437</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438</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697</v>
      </c>
      <c r="F896" s="454" t="s">
        <v>698</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3">COUNTIFS($L897:$W897,"-")&lt;&gt;COUNTA($L897:$W897)</f>
        <v>1</v>
      </c>
      <c r="G897" s="403"/>
      <c r="H897" s="561" t="s">
        <v>699</v>
      </c>
      <c r="I897" s="561"/>
      <c r="J897" s="542" t="s">
        <v>700</v>
      </c>
      <c r="K897" s="562" t="str">
        <f>IF(L897&lt;0,"-",IFERROR(DATE(2019,1,($L897)*7+1),"-"))</f>
        <v>-</v>
      </c>
      <c r="L897" s="563" t="s">
        <v>701</v>
      </c>
      <c r="M897" s="563" t="s">
        <v>701</v>
      </c>
      <c r="N897" s="563" t="s">
        <v>701</v>
      </c>
      <c r="O897" s="563" t="s">
        <v>701</v>
      </c>
      <c r="P897" s="563" t="s">
        <v>701</v>
      </c>
      <c r="Q897" s="563" t="s">
        <v>701</v>
      </c>
      <c r="R897" s="563" t="s">
        <v>701</v>
      </c>
      <c r="S897" s="563" t="s">
        <v>701</v>
      </c>
      <c r="T897" s="563" t="s">
        <v>701</v>
      </c>
      <c r="U897" s="563" t="s">
        <v>701</v>
      </c>
      <c r="V897" s="563" t="s">
        <v>701</v>
      </c>
      <c r="W897" s="563" t="s">
        <v>701</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3"/>
        <v>1</v>
      </c>
      <c r="G898" s="403"/>
      <c r="H898" s="1063" t="s">
        <v>702</v>
      </c>
      <c r="I898" s="1064"/>
      <c r="J898" s="565" t="s">
        <v>703</v>
      </c>
      <c r="K898" s="566">
        <f t="shared" ref="K898:K961" si="274">IF(L898&lt;0,"-",IFERROR(DATE(2019,1,($L898)*7+1),"-"))</f>
        <v>43802</v>
      </c>
      <c r="L898" s="450">
        <v>48</v>
      </c>
      <c r="M898" s="567" t="s">
        <v>701</v>
      </c>
      <c r="N898" s="567" t="s">
        <v>701</v>
      </c>
      <c r="O898" s="567" t="s">
        <v>701</v>
      </c>
      <c r="P898" s="567" t="s">
        <v>701</v>
      </c>
      <c r="Q898" s="567" t="s">
        <v>701</v>
      </c>
      <c r="R898" s="567" t="s">
        <v>701</v>
      </c>
      <c r="S898" s="567" t="s">
        <v>701</v>
      </c>
      <c r="T898" s="567" t="s">
        <v>701</v>
      </c>
      <c r="U898" s="567" t="s">
        <v>701</v>
      </c>
      <c r="V898" s="567" t="s">
        <v>701</v>
      </c>
      <c r="W898" s="567" t="s">
        <v>701</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3"/>
        <v>1</v>
      </c>
      <c r="G899" s="403"/>
      <c r="H899" s="1065"/>
      <c r="I899" s="1066"/>
      <c r="J899" s="565" t="s">
        <v>704</v>
      </c>
      <c r="K899" s="566" t="str">
        <f t="shared" si="274"/>
        <v>-</v>
      </c>
      <c r="L899" s="567" t="s">
        <v>705</v>
      </c>
      <c r="M899" s="450">
        <v>26</v>
      </c>
      <c r="N899" s="567" t="s">
        <v>705</v>
      </c>
      <c r="O899" s="567" t="s">
        <v>705</v>
      </c>
      <c r="P899" s="567" t="s">
        <v>705</v>
      </c>
      <c r="Q899" s="567" t="s">
        <v>705</v>
      </c>
      <c r="R899" s="567" t="s">
        <v>705</v>
      </c>
      <c r="S899" s="567" t="s">
        <v>705</v>
      </c>
      <c r="T899" s="567" t="s">
        <v>705</v>
      </c>
      <c r="U899" s="567" t="s">
        <v>705</v>
      </c>
      <c r="V899" s="567" t="s">
        <v>705</v>
      </c>
      <c r="W899" s="567" t="s">
        <v>705</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3"/>
        <v>1</v>
      </c>
      <c r="G900" s="403"/>
      <c r="H900" s="1067"/>
      <c r="I900" s="1068"/>
      <c r="J900" s="550" t="s">
        <v>706</v>
      </c>
      <c r="K900" s="568" t="str">
        <f t="shared" si="274"/>
        <v>-</v>
      </c>
      <c r="L900" s="565" t="s">
        <v>701</v>
      </c>
      <c r="M900" s="565" t="s">
        <v>701</v>
      </c>
      <c r="N900" s="565" t="s">
        <v>701</v>
      </c>
      <c r="O900" s="565" t="s">
        <v>701</v>
      </c>
      <c r="P900" s="565" t="s">
        <v>701</v>
      </c>
      <c r="Q900" s="565" t="s">
        <v>701</v>
      </c>
      <c r="R900" s="565" t="s">
        <v>701</v>
      </c>
      <c r="S900" s="565" t="s">
        <v>701</v>
      </c>
      <c r="T900" s="565" t="s">
        <v>701</v>
      </c>
      <c r="U900" s="565" t="s">
        <v>701</v>
      </c>
      <c r="V900" s="569" t="s">
        <v>701</v>
      </c>
      <c r="W900" s="569" t="s">
        <v>701</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5">INT($C$885)+3</f>
        <v>4</v>
      </c>
      <c r="D901" s="403"/>
      <c r="E901" s="460">
        <v>1</v>
      </c>
      <c r="F901" s="454" t="b">
        <f t="shared" si="273"/>
        <v>1</v>
      </c>
      <c r="G901" s="403"/>
      <c r="H901" s="561" t="s">
        <v>707</v>
      </c>
      <c r="I901" s="561"/>
      <c r="J901" s="542" t="s">
        <v>700</v>
      </c>
      <c r="K901" s="562" t="str">
        <f t="shared" si="274"/>
        <v>-</v>
      </c>
      <c r="L901" s="563" t="s">
        <v>701</v>
      </c>
      <c r="M901" s="563" t="s">
        <v>701</v>
      </c>
      <c r="N901" s="563" t="s">
        <v>701</v>
      </c>
      <c r="O901" s="563" t="s">
        <v>701</v>
      </c>
      <c r="P901" s="563" t="s">
        <v>701</v>
      </c>
      <c r="Q901" s="563" t="s">
        <v>701</v>
      </c>
      <c r="R901" s="563" t="s">
        <v>701</v>
      </c>
      <c r="S901" s="563" t="s">
        <v>701</v>
      </c>
      <c r="T901" s="563" t="s">
        <v>701</v>
      </c>
      <c r="U901" s="563" t="s">
        <v>701</v>
      </c>
      <c r="V901" s="563" t="s">
        <v>701</v>
      </c>
      <c r="W901" s="563" t="s">
        <v>701</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5"/>
        <v>4</v>
      </c>
      <c r="D902" s="403"/>
      <c r="E902" s="564">
        <f>E901</f>
        <v>1</v>
      </c>
      <c r="F902" s="454" t="b">
        <f t="shared" si="273"/>
        <v>1</v>
      </c>
      <c r="G902" s="403"/>
      <c r="H902" s="1063" t="s">
        <v>708</v>
      </c>
      <c r="I902" s="1064"/>
      <c r="J902" s="565" t="s">
        <v>703</v>
      </c>
      <c r="K902" s="566">
        <f t="shared" si="274"/>
        <v>43536</v>
      </c>
      <c r="L902" s="450">
        <v>10</v>
      </c>
      <c r="M902" s="567" t="s">
        <v>701</v>
      </c>
      <c r="N902" s="567" t="s">
        <v>701</v>
      </c>
      <c r="O902" s="567" t="s">
        <v>701</v>
      </c>
      <c r="P902" s="567" t="s">
        <v>701</v>
      </c>
      <c r="Q902" s="567" t="s">
        <v>701</v>
      </c>
      <c r="R902" s="567" t="s">
        <v>701</v>
      </c>
      <c r="S902" s="450" t="b">
        <v>1</v>
      </c>
      <c r="T902" s="567" t="s">
        <v>701</v>
      </c>
      <c r="U902" s="567" t="s">
        <v>701</v>
      </c>
      <c r="V902" s="567" t="s">
        <v>701</v>
      </c>
      <c r="W902" s="567" t="s">
        <v>701</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5"/>
        <v>4</v>
      </c>
      <c r="D903" s="403"/>
      <c r="E903" s="564">
        <f>E902</f>
        <v>1</v>
      </c>
      <c r="F903" s="454" t="b">
        <f t="shared" si="273"/>
        <v>1</v>
      </c>
      <c r="G903" s="403"/>
      <c r="H903" s="1065"/>
      <c r="I903" s="1066"/>
      <c r="J903" s="565" t="s">
        <v>704</v>
      </c>
      <c r="K903" s="566" t="str">
        <f t="shared" si="274"/>
        <v>-</v>
      </c>
      <c r="L903" s="567" t="s">
        <v>705</v>
      </c>
      <c r="M903" s="567" t="s">
        <v>705</v>
      </c>
      <c r="N903" s="567" t="s">
        <v>705</v>
      </c>
      <c r="O903" s="567" t="s">
        <v>705</v>
      </c>
      <c r="P903" s="567" t="s">
        <v>705</v>
      </c>
      <c r="Q903" s="567" t="s">
        <v>705</v>
      </c>
      <c r="R903" s="567" t="s">
        <v>705</v>
      </c>
      <c r="S903" s="567" t="s">
        <v>705</v>
      </c>
      <c r="T903" s="567" t="s">
        <v>705</v>
      </c>
      <c r="U903" s="567" t="s">
        <v>705</v>
      </c>
      <c r="V903" s="567" t="s">
        <v>705</v>
      </c>
      <c r="W903" s="567" t="s">
        <v>705</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5"/>
        <v>4</v>
      </c>
      <c r="D904" s="403"/>
      <c r="E904" s="564">
        <f>E903</f>
        <v>1</v>
      </c>
      <c r="F904" s="454" t="b">
        <f t="shared" si="273"/>
        <v>1</v>
      </c>
      <c r="G904" s="403"/>
      <c r="H904" s="1067"/>
      <c r="I904" s="1068"/>
      <c r="J904" s="550" t="s">
        <v>706</v>
      </c>
      <c r="K904" s="568" t="str">
        <f t="shared" si="274"/>
        <v>-</v>
      </c>
      <c r="L904" s="565" t="s">
        <v>701</v>
      </c>
      <c r="M904" s="565" t="s">
        <v>701</v>
      </c>
      <c r="N904" s="565" t="s">
        <v>701</v>
      </c>
      <c r="O904" s="565" t="s">
        <v>701</v>
      </c>
      <c r="P904" s="565" t="s">
        <v>701</v>
      </c>
      <c r="Q904" s="565" t="s">
        <v>701</v>
      </c>
      <c r="R904" s="565" t="s">
        <v>701</v>
      </c>
      <c r="S904" s="565" t="s">
        <v>701</v>
      </c>
      <c r="T904" s="565" t="s">
        <v>701</v>
      </c>
      <c r="U904" s="565" t="s">
        <v>701</v>
      </c>
      <c r="V904" s="569" t="s">
        <v>701</v>
      </c>
      <c r="W904" s="569" t="s">
        <v>701</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5"/>
        <v>4</v>
      </c>
      <c r="D905" s="403"/>
      <c r="E905" s="460">
        <v>2</v>
      </c>
      <c r="F905" s="454" t="b">
        <f t="shared" si="273"/>
        <v>1</v>
      </c>
      <c r="G905" s="403"/>
      <c r="H905" s="561" t="s">
        <v>709</v>
      </c>
      <c r="I905" s="561"/>
      <c r="J905" s="542" t="s">
        <v>700</v>
      </c>
      <c r="K905" s="562" t="str">
        <f t="shared" si="274"/>
        <v>-</v>
      </c>
      <c r="L905" s="563" t="s">
        <v>701</v>
      </c>
      <c r="M905" s="570">
        <v>42</v>
      </c>
      <c r="N905" s="563" t="s">
        <v>701</v>
      </c>
      <c r="O905" s="563" t="s">
        <v>701</v>
      </c>
      <c r="P905" s="563" t="s">
        <v>701</v>
      </c>
      <c r="Q905" s="563" t="s">
        <v>701</v>
      </c>
      <c r="R905" s="563" t="s">
        <v>701</v>
      </c>
      <c r="S905" s="563" t="s">
        <v>701</v>
      </c>
      <c r="T905" s="563" t="s">
        <v>701</v>
      </c>
      <c r="U905" s="563" t="s">
        <v>701</v>
      </c>
      <c r="V905" s="563" t="s">
        <v>701</v>
      </c>
      <c r="W905" s="563" t="s">
        <v>701</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5"/>
        <v>4</v>
      </c>
      <c r="D906" s="403"/>
      <c r="E906" s="564">
        <f>E905</f>
        <v>2</v>
      </c>
      <c r="F906" s="454" t="b">
        <f t="shared" si="273"/>
        <v>1</v>
      </c>
      <c r="G906" s="403"/>
      <c r="H906" s="1063" t="s">
        <v>710</v>
      </c>
      <c r="I906" s="1064"/>
      <c r="J906" s="565" t="s">
        <v>703</v>
      </c>
      <c r="K906" s="566">
        <f t="shared" si="274"/>
        <v>43536</v>
      </c>
      <c r="L906" s="450">
        <v>10</v>
      </c>
      <c r="M906" s="567" t="s">
        <v>701</v>
      </c>
      <c r="N906" s="567" t="s">
        <v>701</v>
      </c>
      <c r="O906" s="567" t="s">
        <v>701</v>
      </c>
      <c r="P906" s="567" t="s">
        <v>701</v>
      </c>
      <c r="Q906" s="567" t="s">
        <v>701</v>
      </c>
      <c r="R906" s="567" t="s">
        <v>701</v>
      </c>
      <c r="S906" s="567" t="s">
        <v>701</v>
      </c>
      <c r="T906" s="567" t="s">
        <v>701</v>
      </c>
      <c r="U906" s="567" t="s">
        <v>701</v>
      </c>
      <c r="V906" s="567" t="s">
        <v>701</v>
      </c>
      <c r="W906" s="567" t="s">
        <v>701</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5"/>
        <v>4</v>
      </c>
      <c r="D907" s="403"/>
      <c r="E907" s="564">
        <f>E906</f>
        <v>2</v>
      </c>
      <c r="F907" s="454" t="b">
        <f t="shared" si="273"/>
        <v>1</v>
      </c>
      <c r="G907" s="403"/>
      <c r="H907" s="1065"/>
      <c r="I907" s="1066"/>
      <c r="J907" s="565" t="s">
        <v>704</v>
      </c>
      <c r="K907" s="566" t="str">
        <f t="shared" si="274"/>
        <v>-</v>
      </c>
      <c r="L907" s="567" t="s">
        <v>705</v>
      </c>
      <c r="M907" s="567" t="s">
        <v>705</v>
      </c>
      <c r="N907" s="567" t="s">
        <v>705</v>
      </c>
      <c r="O907" s="567" t="s">
        <v>705</v>
      </c>
      <c r="P907" s="567" t="s">
        <v>705</v>
      </c>
      <c r="Q907" s="567" t="s">
        <v>705</v>
      </c>
      <c r="R907" s="567" t="s">
        <v>705</v>
      </c>
      <c r="S907" s="567" t="s">
        <v>705</v>
      </c>
      <c r="T907" s="567" t="s">
        <v>705</v>
      </c>
      <c r="U907" s="567" t="s">
        <v>705</v>
      </c>
      <c r="V907" s="567" t="s">
        <v>705</v>
      </c>
      <c r="W907" s="567" t="s">
        <v>705</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5"/>
        <v>4</v>
      </c>
      <c r="D908" s="403"/>
      <c r="E908" s="564">
        <f>E907</f>
        <v>2</v>
      </c>
      <c r="F908" s="454" t="b">
        <f t="shared" si="273"/>
        <v>1</v>
      </c>
      <c r="G908" s="403"/>
      <c r="H908" s="1067"/>
      <c r="I908" s="1068"/>
      <c r="J908" s="550" t="s">
        <v>706</v>
      </c>
      <c r="K908" s="568" t="str">
        <f t="shared" si="274"/>
        <v>-</v>
      </c>
      <c r="L908" s="565" t="s">
        <v>701</v>
      </c>
      <c r="M908" s="565" t="s">
        <v>701</v>
      </c>
      <c r="N908" s="565" t="s">
        <v>701</v>
      </c>
      <c r="O908" s="565" t="s">
        <v>701</v>
      </c>
      <c r="P908" s="565" t="s">
        <v>701</v>
      </c>
      <c r="Q908" s="565" t="s">
        <v>701</v>
      </c>
      <c r="R908" s="565" t="s">
        <v>701</v>
      </c>
      <c r="S908" s="565" t="s">
        <v>701</v>
      </c>
      <c r="T908" s="565" t="s">
        <v>701</v>
      </c>
      <c r="U908" s="565" t="s">
        <v>701</v>
      </c>
      <c r="V908" s="569" t="s">
        <v>701</v>
      </c>
      <c r="W908" s="569" t="s">
        <v>701</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5"/>
        <v>4</v>
      </c>
      <c r="D909" s="403"/>
      <c r="E909" s="460">
        <v>3</v>
      </c>
      <c r="F909" s="454" t="b">
        <f t="shared" si="273"/>
        <v>1</v>
      </c>
      <c r="G909" s="403"/>
      <c r="H909" s="561" t="s">
        <v>711</v>
      </c>
      <c r="I909" s="561"/>
      <c r="J909" s="542" t="s">
        <v>700</v>
      </c>
      <c r="K909" s="562" t="str">
        <f t="shared" si="274"/>
        <v>-</v>
      </c>
      <c r="L909" s="563" t="s">
        <v>701</v>
      </c>
      <c r="M909" s="563" t="s">
        <v>701</v>
      </c>
      <c r="N909" s="563" t="s">
        <v>701</v>
      </c>
      <c r="O909" s="563" t="s">
        <v>701</v>
      </c>
      <c r="P909" s="563" t="s">
        <v>701</v>
      </c>
      <c r="Q909" s="563" t="s">
        <v>701</v>
      </c>
      <c r="R909" s="563" t="s">
        <v>701</v>
      </c>
      <c r="S909" s="563" t="s">
        <v>701</v>
      </c>
      <c r="T909" s="563" t="s">
        <v>701</v>
      </c>
      <c r="U909" s="563" t="s">
        <v>701</v>
      </c>
      <c r="V909" s="563" t="s">
        <v>701</v>
      </c>
      <c r="W909" s="563" t="s">
        <v>701</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5"/>
        <v>4</v>
      </c>
      <c r="D910" s="403"/>
      <c r="E910" s="564">
        <f>E909</f>
        <v>3</v>
      </c>
      <c r="F910" s="454" t="b">
        <f t="shared" si="273"/>
        <v>1</v>
      </c>
      <c r="G910" s="403"/>
      <c r="H910" s="1063" t="s">
        <v>712</v>
      </c>
      <c r="I910" s="1064"/>
      <c r="J910" s="565" t="s">
        <v>703</v>
      </c>
      <c r="K910" s="566">
        <f t="shared" si="274"/>
        <v>43802</v>
      </c>
      <c r="L910" s="450">
        <v>48</v>
      </c>
      <c r="M910" s="567" t="s">
        <v>701</v>
      </c>
      <c r="N910" s="567" t="s">
        <v>701</v>
      </c>
      <c r="O910" s="567" t="s">
        <v>701</v>
      </c>
      <c r="P910" s="567" t="s">
        <v>701</v>
      </c>
      <c r="Q910" s="567" t="s">
        <v>701</v>
      </c>
      <c r="R910" s="567" t="s">
        <v>701</v>
      </c>
      <c r="S910" s="567" t="s">
        <v>701</v>
      </c>
      <c r="T910" s="567" t="s">
        <v>701</v>
      </c>
      <c r="U910" s="567" t="s">
        <v>701</v>
      </c>
      <c r="V910" s="567" t="s">
        <v>701</v>
      </c>
      <c r="W910" s="567" t="s">
        <v>701</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5"/>
        <v>4</v>
      </c>
      <c r="D911" s="403"/>
      <c r="E911" s="564">
        <f>E910</f>
        <v>3</v>
      </c>
      <c r="F911" s="454" t="b">
        <f t="shared" si="273"/>
        <v>1</v>
      </c>
      <c r="G911" s="403"/>
      <c r="H911" s="1065"/>
      <c r="I911" s="1066"/>
      <c r="J911" s="565" t="s">
        <v>704</v>
      </c>
      <c r="K911" s="566" t="str">
        <f t="shared" si="274"/>
        <v>-</v>
      </c>
      <c r="L911" s="567" t="s">
        <v>705</v>
      </c>
      <c r="M911" s="450">
        <v>26</v>
      </c>
      <c r="N911" s="567" t="s">
        <v>705</v>
      </c>
      <c r="O911" s="567" t="s">
        <v>705</v>
      </c>
      <c r="P911" s="567" t="s">
        <v>705</v>
      </c>
      <c r="Q911" s="567" t="s">
        <v>705</v>
      </c>
      <c r="R911" s="567" t="s">
        <v>705</v>
      </c>
      <c r="S911" s="567" t="s">
        <v>705</v>
      </c>
      <c r="T911" s="567" t="s">
        <v>705</v>
      </c>
      <c r="U911" s="567" t="s">
        <v>705</v>
      </c>
      <c r="V911" s="567" t="s">
        <v>705</v>
      </c>
      <c r="W911" s="567" t="s">
        <v>705</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5"/>
        <v>4</v>
      </c>
      <c r="D912" s="403"/>
      <c r="E912" s="564">
        <f>E911</f>
        <v>3</v>
      </c>
      <c r="F912" s="454" t="b">
        <f t="shared" si="273"/>
        <v>1</v>
      </c>
      <c r="G912" s="403"/>
      <c r="H912" s="1067"/>
      <c r="I912" s="1068"/>
      <c r="J912" s="550" t="s">
        <v>706</v>
      </c>
      <c r="K912" s="568" t="str">
        <f t="shared" si="274"/>
        <v>-</v>
      </c>
      <c r="L912" s="565" t="s">
        <v>701</v>
      </c>
      <c r="M912" s="565" t="s">
        <v>701</v>
      </c>
      <c r="N912" s="565" t="s">
        <v>701</v>
      </c>
      <c r="O912" s="565" t="s">
        <v>701</v>
      </c>
      <c r="P912" s="565" t="s">
        <v>701</v>
      </c>
      <c r="Q912" s="565" t="s">
        <v>701</v>
      </c>
      <c r="R912" s="565" t="s">
        <v>701</v>
      </c>
      <c r="S912" s="565" t="s">
        <v>701</v>
      </c>
      <c r="T912" s="565" t="s">
        <v>701</v>
      </c>
      <c r="U912" s="565" t="s">
        <v>701</v>
      </c>
      <c r="V912" s="569" t="s">
        <v>701</v>
      </c>
      <c r="W912" s="569" t="s">
        <v>701</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5"/>
        <v>4</v>
      </c>
      <c r="D913" s="403"/>
      <c r="E913" s="460">
        <v>4</v>
      </c>
      <c r="F913" s="454" t="b">
        <f t="shared" si="273"/>
        <v>1</v>
      </c>
      <c r="G913" s="403"/>
      <c r="H913" s="561" t="s">
        <v>713</v>
      </c>
      <c r="I913" s="561"/>
      <c r="J913" s="542" t="s">
        <v>700</v>
      </c>
      <c r="K913" s="562" t="str">
        <f t="shared" si="274"/>
        <v>-</v>
      </c>
      <c r="L913" s="563" t="s">
        <v>701</v>
      </c>
      <c r="M913" s="563" t="s">
        <v>701</v>
      </c>
      <c r="N913" s="563" t="s">
        <v>701</v>
      </c>
      <c r="O913" s="563" t="s">
        <v>701</v>
      </c>
      <c r="P913" s="563" t="s">
        <v>701</v>
      </c>
      <c r="Q913" s="563" t="s">
        <v>701</v>
      </c>
      <c r="R913" s="563" t="s">
        <v>701</v>
      </c>
      <c r="S913" s="563" t="s">
        <v>701</v>
      </c>
      <c r="T913" s="563" t="s">
        <v>701</v>
      </c>
      <c r="U913" s="563" t="s">
        <v>701</v>
      </c>
      <c r="V913" s="563" t="s">
        <v>701</v>
      </c>
      <c r="W913" s="563" t="s">
        <v>701</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5"/>
        <v>4</v>
      </c>
      <c r="D914" s="403"/>
      <c r="E914" s="564">
        <f>E913</f>
        <v>4</v>
      </c>
      <c r="F914" s="454" t="b">
        <f t="shared" si="273"/>
        <v>1</v>
      </c>
      <c r="G914" s="403"/>
      <c r="H914" s="1063" t="s">
        <v>714</v>
      </c>
      <c r="I914" s="1064"/>
      <c r="J914" s="565" t="s">
        <v>703</v>
      </c>
      <c r="K914" s="566">
        <f t="shared" si="274"/>
        <v>43802</v>
      </c>
      <c r="L914" s="450">
        <v>48</v>
      </c>
      <c r="M914" s="567" t="s">
        <v>701</v>
      </c>
      <c r="N914" s="567" t="s">
        <v>701</v>
      </c>
      <c r="O914" s="567" t="s">
        <v>701</v>
      </c>
      <c r="P914" s="567" t="s">
        <v>701</v>
      </c>
      <c r="Q914" s="567" t="s">
        <v>701</v>
      </c>
      <c r="R914" s="567" t="s">
        <v>701</v>
      </c>
      <c r="S914" s="567" t="s">
        <v>701</v>
      </c>
      <c r="T914" s="567" t="s">
        <v>701</v>
      </c>
      <c r="U914" s="567" t="s">
        <v>701</v>
      </c>
      <c r="V914" s="567" t="s">
        <v>701</v>
      </c>
      <c r="W914" s="567" t="s">
        <v>701</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5"/>
        <v>4</v>
      </c>
      <c r="D915" s="403"/>
      <c r="E915" s="564">
        <f>E914</f>
        <v>4</v>
      </c>
      <c r="F915" s="454" t="b">
        <f t="shared" si="273"/>
        <v>1</v>
      </c>
      <c r="G915" s="403"/>
      <c r="H915" s="1065"/>
      <c r="I915" s="1066"/>
      <c r="J915" s="565" t="s">
        <v>704</v>
      </c>
      <c r="K915" s="566" t="str">
        <f t="shared" si="274"/>
        <v>-</v>
      </c>
      <c r="L915" s="567" t="s">
        <v>705</v>
      </c>
      <c r="M915" s="450">
        <v>34</v>
      </c>
      <c r="N915" s="567" t="s">
        <v>705</v>
      </c>
      <c r="O915" s="567" t="s">
        <v>705</v>
      </c>
      <c r="P915" s="567" t="s">
        <v>705</v>
      </c>
      <c r="Q915" s="567" t="s">
        <v>705</v>
      </c>
      <c r="R915" s="567" t="s">
        <v>705</v>
      </c>
      <c r="S915" s="567" t="s">
        <v>705</v>
      </c>
      <c r="T915" s="567" t="s">
        <v>705</v>
      </c>
      <c r="U915" s="567" t="s">
        <v>705</v>
      </c>
      <c r="V915" s="567" t="s">
        <v>705</v>
      </c>
      <c r="W915" s="567" t="s">
        <v>705</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5"/>
        <v>4</v>
      </c>
      <c r="D916" s="403"/>
      <c r="E916" s="564">
        <f>E915</f>
        <v>4</v>
      </c>
      <c r="F916" s="454" t="b">
        <f t="shared" si="273"/>
        <v>1</v>
      </c>
      <c r="G916" s="403"/>
      <c r="H916" s="1067"/>
      <c r="I916" s="1068"/>
      <c r="J916" s="550" t="s">
        <v>706</v>
      </c>
      <c r="K916" s="568" t="str">
        <f t="shared" si="274"/>
        <v>-</v>
      </c>
      <c r="L916" s="565" t="s">
        <v>701</v>
      </c>
      <c r="M916" s="565" t="s">
        <v>701</v>
      </c>
      <c r="N916" s="565" t="s">
        <v>701</v>
      </c>
      <c r="O916" s="565" t="s">
        <v>701</v>
      </c>
      <c r="P916" s="565" t="s">
        <v>701</v>
      </c>
      <c r="Q916" s="565" t="s">
        <v>701</v>
      </c>
      <c r="R916" s="565" t="s">
        <v>701</v>
      </c>
      <c r="S916" s="565" t="s">
        <v>701</v>
      </c>
      <c r="T916" s="565" t="s">
        <v>701</v>
      </c>
      <c r="U916" s="565" t="s">
        <v>701</v>
      </c>
      <c r="V916" s="569" t="s">
        <v>701</v>
      </c>
      <c r="W916" s="569" t="s">
        <v>701</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5"/>
        <v>4</v>
      </c>
      <c r="D917" s="403"/>
      <c r="E917" s="460">
        <v>5</v>
      </c>
      <c r="F917" s="454" t="b">
        <f t="shared" si="273"/>
        <v>1</v>
      </c>
      <c r="G917" s="403"/>
      <c r="H917" s="561" t="s">
        <v>715</v>
      </c>
      <c r="I917" s="561"/>
      <c r="J917" s="542" t="s">
        <v>700</v>
      </c>
      <c r="K917" s="562" t="str">
        <f t="shared" si="274"/>
        <v>-</v>
      </c>
      <c r="L917" s="571">
        <v>-1</v>
      </c>
      <c r="M917" s="563" t="s">
        <v>701</v>
      </c>
      <c r="N917" s="563" t="s">
        <v>701</v>
      </c>
      <c r="O917" s="563" t="s">
        <v>701</v>
      </c>
      <c r="P917" s="563" t="s">
        <v>701</v>
      </c>
      <c r="Q917" s="563" t="s">
        <v>701</v>
      </c>
      <c r="R917" s="563" t="s">
        <v>701</v>
      </c>
      <c r="S917" s="563" t="s">
        <v>701</v>
      </c>
      <c r="T917" s="563" t="s">
        <v>701</v>
      </c>
      <c r="U917" s="563" t="s">
        <v>701</v>
      </c>
      <c r="V917" s="563" t="s">
        <v>701</v>
      </c>
      <c r="W917" s="563" t="s">
        <v>701</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5"/>
        <v>4</v>
      </c>
      <c r="D918" s="403"/>
      <c r="E918" s="564">
        <f>E917</f>
        <v>5</v>
      </c>
      <c r="F918" s="454" t="b">
        <f t="shared" si="273"/>
        <v>1</v>
      </c>
      <c r="G918" s="403"/>
      <c r="H918" s="1063"/>
      <c r="I918" s="1064"/>
      <c r="J918" s="565" t="s">
        <v>703</v>
      </c>
      <c r="K918" s="566" t="str">
        <f t="shared" si="274"/>
        <v>-</v>
      </c>
      <c r="L918" s="567" t="s">
        <v>701</v>
      </c>
      <c r="M918" s="567" t="s">
        <v>701</v>
      </c>
      <c r="N918" s="567" t="s">
        <v>701</v>
      </c>
      <c r="O918" s="567" t="s">
        <v>701</v>
      </c>
      <c r="P918" s="567" t="s">
        <v>701</v>
      </c>
      <c r="Q918" s="567" t="s">
        <v>701</v>
      </c>
      <c r="R918" s="567" t="s">
        <v>701</v>
      </c>
      <c r="S918" s="567" t="s">
        <v>701</v>
      </c>
      <c r="T918" s="567" t="s">
        <v>701</v>
      </c>
      <c r="U918" s="567" t="s">
        <v>701</v>
      </c>
      <c r="V918" s="567" t="s">
        <v>701</v>
      </c>
      <c r="W918" s="567" t="s">
        <v>701</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5"/>
        <v>4</v>
      </c>
      <c r="D919" s="403"/>
      <c r="E919" s="564">
        <f>E918</f>
        <v>5</v>
      </c>
      <c r="F919" s="454" t="b">
        <f t="shared" si="273"/>
        <v>1</v>
      </c>
      <c r="G919" s="403"/>
      <c r="H919" s="1065"/>
      <c r="I919" s="1066"/>
      <c r="J919" s="565" t="s">
        <v>704</v>
      </c>
      <c r="K919" s="566" t="str">
        <f t="shared" si="274"/>
        <v>-</v>
      </c>
      <c r="L919" s="567" t="s">
        <v>705</v>
      </c>
      <c r="M919" s="567" t="s">
        <v>705</v>
      </c>
      <c r="N919" s="567" t="s">
        <v>705</v>
      </c>
      <c r="O919" s="567" t="s">
        <v>705</v>
      </c>
      <c r="P919" s="567" t="s">
        <v>705</v>
      </c>
      <c r="Q919" s="567" t="s">
        <v>705</v>
      </c>
      <c r="R919" s="567" t="s">
        <v>705</v>
      </c>
      <c r="S919" s="567" t="s">
        <v>705</v>
      </c>
      <c r="T919" s="567" t="s">
        <v>705</v>
      </c>
      <c r="U919" s="567" t="s">
        <v>705</v>
      </c>
      <c r="V919" s="567" t="s">
        <v>705</v>
      </c>
      <c r="W919" s="567" t="s">
        <v>705</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5"/>
        <v>4</v>
      </c>
      <c r="D920" s="403"/>
      <c r="E920" s="564">
        <f>E919</f>
        <v>5</v>
      </c>
      <c r="F920" s="454" t="b">
        <f t="shared" si="273"/>
        <v>1</v>
      </c>
      <c r="G920" s="403"/>
      <c r="H920" s="1067"/>
      <c r="I920" s="1068"/>
      <c r="J920" s="550" t="s">
        <v>706</v>
      </c>
      <c r="K920" s="568" t="str">
        <f t="shared" si="274"/>
        <v>-</v>
      </c>
      <c r="L920" s="565" t="s">
        <v>701</v>
      </c>
      <c r="M920" s="565" t="s">
        <v>701</v>
      </c>
      <c r="N920" s="565" t="s">
        <v>701</v>
      </c>
      <c r="O920" s="565" t="s">
        <v>701</v>
      </c>
      <c r="P920" s="565" t="s">
        <v>701</v>
      </c>
      <c r="Q920" s="565" t="s">
        <v>701</v>
      </c>
      <c r="R920" s="565" t="s">
        <v>701</v>
      </c>
      <c r="S920" s="565" t="s">
        <v>701</v>
      </c>
      <c r="T920" s="565" t="s">
        <v>701</v>
      </c>
      <c r="U920" s="565" t="s">
        <v>701</v>
      </c>
      <c r="V920" s="569" t="s">
        <v>701</v>
      </c>
      <c r="W920" s="569" t="s">
        <v>701</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5"/>
        <v>4</v>
      </c>
      <c r="D921" s="403"/>
      <c r="E921" s="460">
        <v>6</v>
      </c>
      <c r="F921" s="454" t="b">
        <f t="shared" si="273"/>
        <v>1</v>
      </c>
      <c r="G921" s="403"/>
      <c r="H921" s="561" t="s">
        <v>716</v>
      </c>
      <c r="I921" s="561"/>
      <c r="J921" s="542" t="s">
        <v>700</v>
      </c>
      <c r="K921" s="562" t="str">
        <f t="shared" si="274"/>
        <v>-</v>
      </c>
      <c r="L921" s="571">
        <v>-1</v>
      </c>
      <c r="M921" s="563" t="s">
        <v>701</v>
      </c>
      <c r="N921" s="563" t="s">
        <v>701</v>
      </c>
      <c r="O921" s="563" t="s">
        <v>701</v>
      </c>
      <c r="P921" s="563" t="s">
        <v>701</v>
      </c>
      <c r="Q921" s="563" t="s">
        <v>701</v>
      </c>
      <c r="R921" s="563" t="s">
        <v>701</v>
      </c>
      <c r="S921" s="563" t="s">
        <v>701</v>
      </c>
      <c r="T921" s="563" t="s">
        <v>701</v>
      </c>
      <c r="U921" s="563" t="s">
        <v>701</v>
      </c>
      <c r="V921" s="563" t="s">
        <v>701</v>
      </c>
      <c r="W921" s="563" t="s">
        <v>701</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5"/>
        <v>4</v>
      </c>
      <c r="D922" s="403"/>
      <c r="E922" s="564">
        <f>E921</f>
        <v>6</v>
      </c>
      <c r="F922" s="454" t="b">
        <f t="shared" si="273"/>
        <v>1</v>
      </c>
      <c r="G922" s="403"/>
      <c r="H922" s="1063"/>
      <c r="I922" s="1064"/>
      <c r="J922" s="565" t="s">
        <v>703</v>
      </c>
      <c r="K922" s="566" t="str">
        <f t="shared" si="274"/>
        <v>-</v>
      </c>
      <c r="L922" s="567" t="s">
        <v>701</v>
      </c>
      <c r="M922" s="567" t="s">
        <v>701</v>
      </c>
      <c r="N922" s="567" t="s">
        <v>701</v>
      </c>
      <c r="O922" s="567" t="s">
        <v>701</v>
      </c>
      <c r="P922" s="567" t="s">
        <v>701</v>
      </c>
      <c r="Q922" s="567" t="s">
        <v>701</v>
      </c>
      <c r="R922" s="567" t="s">
        <v>701</v>
      </c>
      <c r="S922" s="567" t="s">
        <v>701</v>
      </c>
      <c r="T922" s="567" t="s">
        <v>701</v>
      </c>
      <c r="U922" s="567" t="s">
        <v>701</v>
      </c>
      <c r="V922" s="567" t="s">
        <v>701</v>
      </c>
      <c r="W922" s="567" t="s">
        <v>701</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5"/>
        <v>4</v>
      </c>
      <c r="D923" s="403"/>
      <c r="E923" s="564">
        <f>E922</f>
        <v>6</v>
      </c>
      <c r="F923" s="454" t="b">
        <f t="shared" si="273"/>
        <v>1</v>
      </c>
      <c r="G923" s="403"/>
      <c r="H923" s="1065"/>
      <c r="I923" s="1066"/>
      <c r="J923" s="565" t="s">
        <v>704</v>
      </c>
      <c r="K923" s="566" t="str">
        <f t="shared" si="274"/>
        <v>-</v>
      </c>
      <c r="L923" s="567" t="s">
        <v>705</v>
      </c>
      <c r="M923" s="567" t="s">
        <v>705</v>
      </c>
      <c r="N923" s="567" t="s">
        <v>705</v>
      </c>
      <c r="O923" s="567" t="s">
        <v>705</v>
      </c>
      <c r="P923" s="567" t="s">
        <v>705</v>
      </c>
      <c r="Q923" s="567" t="s">
        <v>705</v>
      </c>
      <c r="R923" s="567" t="s">
        <v>705</v>
      </c>
      <c r="S923" s="567" t="s">
        <v>705</v>
      </c>
      <c r="T923" s="567" t="s">
        <v>705</v>
      </c>
      <c r="U923" s="567" t="s">
        <v>705</v>
      </c>
      <c r="V923" s="567" t="s">
        <v>705</v>
      </c>
      <c r="W923" s="567" t="s">
        <v>705</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5"/>
        <v>4</v>
      </c>
      <c r="D924" s="403"/>
      <c r="E924" s="564">
        <f>E923</f>
        <v>6</v>
      </c>
      <c r="F924" s="454" t="b">
        <f t="shared" si="273"/>
        <v>1</v>
      </c>
      <c r="G924" s="403"/>
      <c r="H924" s="1067"/>
      <c r="I924" s="1068"/>
      <c r="J924" s="550" t="s">
        <v>706</v>
      </c>
      <c r="K924" s="568" t="str">
        <f t="shared" si="274"/>
        <v>-</v>
      </c>
      <c r="L924" s="565" t="s">
        <v>701</v>
      </c>
      <c r="M924" s="565" t="s">
        <v>701</v>
      </c>
      <c r="N924" s="565" t="s">
        <v>701</v>
      </c>
      <c r="O924" s="565" t="s">
        <v>701</v>
      </c>
      <c r="P924" s="565" t="s">
        <v>701</v>
      </c>
      <c r="Q924" s="565" t="s">
        <v>701</v>
      </c>
      <c r="R924" s="565" t="s">
        <v>701</v>
      </c>
      <c r="S924" s="565" t="s">
        <v>701</v>
      </c>
      <c r="T924" s="565" t="s">
        <v>701</v>
      </c>
      <c r="U924" s="565" t="s">
        <v>701</v>
      </c>
      <c r="V924" s="569" t="s">
        <v>701</v>
      </c>
      <c r="W924" s="569" t="s">
        <v>701</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5"/>
        <v>4</v>
      </c>
      <c r="D925" s="403"/>
      <c r="E925" s="460">
        <v>7</v>
      </c>
      <c r="F925" s="454" t="b">
        <f t="shared" si="273"/>
        <v>1</v>
      </c>
      <c r="G925" s="403"/>
      <c r="H925" s="561" t="s">
        <v>717</v>
      </c>
      <c r="I925" s="561"/>
      <c r="J925" s="542" t="s">
        <v>700</v>
      </c>
      <c r="K925" s="562" t="str">
        <f t="shared" si="274"/>
        <v>-</v>
      </c>
      <c r="L925" s="571">
        <v>-1</v>
      </c>
      <c r="M925" s="563" t="s">
        <v>701</v>
      </c>
      <c r="N925" s="563" t="s">
        <v>701</v>
      </c>
      <c r="O925" s="563" t="s">
        <v>701</v>
      </c>
      <c r="P925" s="563" t="s">
        <v>701</v>
      </c>
      <c r="Q925" s="563" t="s">
        <v>701</v>
      </c>
      <c r="R925" s="563" t="s">
        <v>701</v>
      </c>
      <c r="S925" s="563" t="s">
        <v>701</v>
      </c>
      <c r="T925" s="563" t="s">
        <v>701</v>
      </c>
      <c r="U925" s="563" t="s">
        <v>701</v>
      </c>
      <c r="V925" s="563" t="s">
        <v>701</v>
      </c>
      <c r="W925" s="563" t="s">
        <v>701</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5"/>
        <v>4</v>
      </c>
      <c r="D926" s="403"/>
      <c r="E926" s="564">
        <f>E925</f>
        <v>7</v>
      </c>
      <c r="F926" s="454" t="b">
        <f t="shared" si="273"/>
        <v>1</v>
      </c>
      <c r="G926" s="403"/>
      <c r="H926" s="1063"/>
      <c r="I926" s="1064"/>
      <c r="J926" s="565" t="s">
        <v>703</v>
      </c>
      <c r="K926" s="566" t="str">
        <f t="shared" si="274"/>
        <v>-</v>
      </c>
      <c r="L926" s="567" t="s">
        <v>701</v>
      </c>
      <c r="M926" s="567" t="s">
        <v>701</v>
      </c>
      <c r="N926" s="567" t="s">
        <v>701</v>
      </c>
      <c r="O926" s="567" t="s">
        <v>701</v>
      </c>
      <c r="P926" s="567" t="s">
        <v>701</v>
      </c>
      <c r="Q926" s="567" t="s">
        <v>701</v>
      </c>
      <c r="R926" s="567" t="s">
        <v>701</v>
      </c>
      <c r="S926" s="567" t="s">
        <v>701</v>
      </c>
      <c r="T926" s="567" t="s">
        <v>701</v>
      </c>
      <c r="U926" s="567" t="s">
        <v>701</v>
      </c>
      <c r="V926" s="567" t="s">
        <v>701</v>
      </c>
      <c r="W926" s="567" t="s">
        <v>701</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5"/>
        <v>4</v>
      </c>
      <c r="D927" s="403"/>
      <c r="E927" s="564">
        <f>E926</f>
        <v>7</v>
      </c>
      <c r="F927" s="454" t="b">
        <f t="shared" si="273"/>
        <v>1</v>
      </c>
      <c r="G927" s="403"/>
      <c r="H927" s="1065"/>
      <c r="I927" s="1066"/>
      <c r="J927" s="565" t="s">
        <v>704</v>
      </c>
      <c r="K927" s="566" t="str">
        <f t="shared" si="274"/>
        <v>-</v>
      </c>
      <c r="L927" s="567" t="s">
        <v>705</v>
      </c>
      <c r="M927" s="567" t="s">
        <v>705</v>
      </c>
      <c r="N927" s="567" t="s">
        <v>705</v>
      </c>
      <c r="O927" s="567" t="s">
        <v>705</v>
      </c>
      <c r="P927" s="567" t="s">
        <v>705</v>
      </c>
      <c r="Q927" s="567" t="s">
        <v>705</v>
      </c>
      <c r="R927" s="567" t="s">
        <v>705</v>
      </c>
      <c r="S927" s="567" t="s">
        <v>705</v>
      </c>
      <c r="T927" s="567" t="s">
        <v>705</v>
      </c>
      <c r="U927" s="567" t="s">
        <v>705</v>
      </c>
      <c r="V927" s="567" t="s">
        <v>705</v>
      </c>
      <c r="W927" s="567" t="s">
        <v>705</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5"/>
        <v>4</v>
      </c>
      <c r="D928" s="403"/>
      <c r="E928" s="564">
        <f>E927</f>
        <v>7</v>
      </c>
      <c r="F928" s="454" t="b">
        <f t="shared" si="273"/>
        <v>1</v>
      </c>
      <c r="G928" s="403"/>
      <c r="H928" s="1067"/>
      <c r="I928" s="1068"/>
      <c r="J928" s="550" t="s">
        <v>706</v>
      </c>
      <c r="K928" s="568" t="str">
        <f t="shared" si="274"/>
        <v>-</v>
      </c>
      <c r="L928" s="565" t="s">
        <v>701</v>
      </c>
      <c r="M928" s="565" t="s">
        <v>701</v>
      </c>
      <c r="N928" s="565" t="s">
        <v>701</v>
      </c>
      <c r="O928" s="565" t="s">
        <v>701</v>
      </c>
      <c r="P928" s="565" t="s">
        <v>701</v>
      </c>
      <c r="Q928" s="565" t="s">
        <v>701</v>
      </c>
      <c r="R928" s="565" t="s">
        <v>701</v>
      </c>
      <c r="S928" s="565" t="s">
        <v>701</v>
      </c>
      <c r="T928" s="565" t="s">
        <v>701</v>
      </c>
      <c r="U928" s="565" t="s">
        <v>701</v>
      </c>
      <c r="V928" s="569" t="s">
        <v>701</v>
      </c>
      <c r="W928" s="569" t="s">
        <v>701</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5"/>
        <v>4</v>
      </c>
      <c r="D929" s="403"/>
      <c r="E929" s="460">
        <v>8</v>
      </c>
      <c r="F929" s="454" t="b">
        <f t="shared" ref="F929:F960" si="276">COUNTIFS($L929:$W929,"-")&lt;&gt;COUNTA($L929:$W929)</f>
        <v>1</v>
      </c>
      <c r="G929" s="403"/>
      <c r="H929" s="561" t="s">
        <v>1104</v>
      </c>
      <c r="I929" s="561"/>
      <c r="J929" s="542" t="s">
        <v>700</v>
      </c>
      <c r="K929" s="562" t="str">
        <f t="shared" si="274"/>
        <v>-</v>
      </c>
      <c r="L929" s="563" t="s">
        <v>701</v>
      </c>
      <c r="M929" s="563" t="s">
        <v>701</v>
      </c>
      <c r="N929" s="563" t="s">
        <v>701</v>
      </c>
      <c r="O929" s="563" t="s">
        <v>701</v>
      </c>
      <c r="P929" s="563" t="s">
        <v>701</v>
      </c>
      <c r="Q929" s="563" t="s">
        <v>701</v>
      </c>
      <c r="R929" s="563" t="s">
        <v>701</v>
      </c>
      <c r="S929" s="563" t="s">
        <v>701</v>
      </c>
      <c r="T929" s="563" t="s">
        <v>701</v>
      </c>
      <c r="U929" s="563" t="s">
        <v>701</v>
      </c>
      <c r="V929" s="563" t="s">
        <v>701</v>
      </c>
      <c r="W929" s="563" t="s">
        <v>701</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5"/>
        <v>4</v>
      </c>
      <c r="D930" s="403"/>
      <c r="E930" s="564">
        <f>E929</f>
        <v>8</v>
      </c>
      <c r="F930" s="454" t="b">
        <f t="shared" si="276"/>
        <v>1</v>
      </c>
      <c r="G930" s="403"/>
      <c r="H930" s="1063" t="s">
        <v>1105</v>
      </c>
      <c r="I930" s="1064"/>
      <c r="J930" s="565" t="s">
        <v>703</v>
      </c>
      <c r="K930" s="566" t="str">
        <f t="shared" si="274"/>
        <v>-</v>
      </c>
      <c r="L930" s="567" t="s">
        <v>701</v>
      </c>
      <c r="M930" s="567" t="s">
        <v>701</v>
      </c>
      <c r="N930" s="567" t="s">
        <v>701</v>
      </c>
      <c r="O930" s="567" t="s">
        <v>701</v>
      </c>
      <c r="P930" s="567" t="s">
        <v>701</v>
      </c>
      <c r="Q930" s="450">
        <v>0</v>
      </c>
      <c r="R930" s="567" t="s">
        <v>701</v>
      </c>
      <c r="S930" s="450" t="b">
        <v>1</v>
      </c>
      <c r="T930" s="567" t="s">
        <v>701</v>
      </c>
      <c r="U930" s="567" t="s">
        <v>701</v>
      </c>
      <c r="V930" s="567" t="s">
        <v>701</v>
      </c>
      <c r="W930" s="567" t="s">
        <v>701</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5"/>
        <v>4</v>
      </c>
      <c r="D931" s="403"/>
      <c r="E931" s="564">
        <f>E930</f>
        <v>8</v>
      </c>
      <c r="F931" s="454" t="b">
        <f t="shared" si="276"/>
        <v>1</v>
      </c>
      <c r="G931" s="403"/>
      <c r="H931" s="1065"/>
      <c r="I931" s="1066"/>
      <c r="J931" s="565" t="s">
        <v>704</v>
      </c>
      <c r="K931" s="566" t="str">
        <f t="shared" si="274"/>
        <v>-</v>
      </c>
      <c r="L931" s="567" t="s">
        <v>705</v>
      </c>
      <c r="M931" s="567" t="s">
        <v>705</v>
      </c>
      <c r="N931" s="567" t="s">
        <v>705</v>
      </c>
      <c r="O931" s="567" t="s">
        <v>705</v>
      </c>
      <c r="P931" s="567" t="s">
        <v>705</v>
      </c>
      <c r="Q931" s="567" t="s">
        <v>705</v>
      </c>
      <c r="R931" s="567" t="s">
        <v>705</v>
      </c>
      <c r="S931" s="567" t="s">
        <v>705</v>
      </c>
      <c r="T931" s="567" t="s">
        <v>705</v>
      </c>
      <c r="U931" s="567" t="s">
        <v>705</v>
      </c>
      <c r="V931" s="567" t="s">
        <v>705</v>
      </c>
      <c r="W931" s="567" t="s">
        <v>705</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5"/>
        <v>4</v>
      </c>
      <c r="D932" s="403"/>
      <c r="E932" s="564">
        <f>E931</f>
        <v>8</v>
      </c>
      <c r="F932" s="454" t="b">
        <f t="shared" si="276"/>
        <v>1</v>
      </c>
      <c r="G932" s="403"/>
      <c r="H932" s="1067"/>
      <c r="I932" s="1068"/>
      <c r="J932" s="550" t="s">
        <v>706</v>
      </c>
      <c r="K932" s="568" t="str">
        <f t="shared" si="274"/>
        <v>-</v>
      </c>
      <c r="L932" s="565" t="s">
        <v>701</v>
      </c>
      <c r="M932" s="565" t="s">
        <v>701</v>
      </c>
      <c r="N932" s="565" t="s">
        <v>701</v>
      </c>
      <c r="O932" s="565" t="s">
        <v>701</v>
      </c>
      <c r="P932" s="565" t="s">
        <v>701</v>
      </c>
      <c r="Q932" s="565" t="s">
        <v>701</v>
      </c>
      <c r="R932" s="565" t="s">
        <v>701</v>
      </c>
      <c r="S932" s="565" t="s">
        <v>701</v>
      </c>
      <c r="T932" s="565" t="s">
        <v>701</v>
      </c>
      <c r="U932" s="565" t="s">
        <v>701</v>
      </c>
      <c r="V932" s="569" t="s">
        <v>701</v>
      </c>
      <c r="W932" s="569" t="s">
        <v>701</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77">INT($C$885)+3</f>
        <v>4</v>
      </c>
      <c r="D933" s="403"/>
      <c r="E933" s="460">
        <v>9</v>
      </c>
      <c r="F933" s="454" t="b">
        <f t="shared" si="276"/>
        <v>1</v>
      </c>
      <c r="G933" s="403"/>
      <c r="H933" s="561" t="s">
        <v>718</v>
      </c>
      <c r="I933" s="561"/>
      <c r="J933" s="542" t="s">
        <v>700</v>
      </c>
      <c r="K933" s="562" t="str">
        <f t="shared" si="274"/>
        <v>-</v>
      </c>
      <c r="L933" s="563" t="s">
        <v>701</v>
      </c>
      <c r="M933" s="563" t="s">
        <v>701</v>
      </c>
      <c r="N933" s="563" t="s">
        <v>701</v>
      </c>
      <c r="O933" s="563" t="s">
        <v>701</v>
      </c>
      <c r="P933" s="563" t="s">
        <v>701</v>
      </c>
      <c r="Q933" s="563" t="s">
        <v>701</v>
      </c>
      <c r="R933" s="563" t="s">
        <v>701</v>
      </c>
      <c r="S933" s="563" t="s">
        <v>701</v>
      </c>
      <c r="T933" s="563" t="s">
        <v>701</v>
      </c>
      <c r="U933" s="563" t="s">
        <v>701</v>
      </c>
      <c r="V933" s="563" t="s">
        <v>701</v>
      </c>
      <c r="W933" s="563" t="s">
        <v>701</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77"/>
        <v>4</v>
      </c>
      <c r="D934" s="403"/>
      <c r="E934" s="564">
        <f>E933</f>
        <v>9</v>
      </c>
      <c r="F934" s="454" t="b">
        <f t="shared" si="276"/>
        <v>1</v>
      </c>
      <c r="G934" s="403"/>
      <c r="H934" s="1063" t="s">
        <v>1106</v>
      </c>
      <c r="I934" s="1064"/>
      <c r="J934" s="565" t="s">
        <v>703</v>
      </c>
      <c r="K934" s="566" t="str">
        <f t="shared" si="274"/>
        <v>-</v>
      </c>
      <c r="L934" s="567" t="s">
        <v>701</v>
      </c>
      <c r="M934" s="567" t="s">
        <v>701</v>
      </c>
      <c r="N934" s="567" t="s">
        <v>701</v>
      </c>
      <c r="O934" s="567" t="s">
        <v>701</v>
      </c>
      <c r="P934" s="567" t="s">
        <v>701</v>
      </c>
      <c r="Q934" s="572">
        <f>INT($I$402/7)+2</f>
        <v>7</v>
      </c>
      <c r="R934" s="567" t="s">
        <v>701</v>
      </c>
      <c r="S934" s="450" t="b">
        <v>1</v>
      </c>
      <c r="T934" s="567">
        <v>1</v>
      </c>
      <c r="U934" s="567" t="s">
        <v>701</v>
      </c>
      <c r="V934" s="567" t="s">
        <v>701</v>
      </c>
      <c r="W934" s="567" t="s">
        <v>701</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77"/>
        <v>4</v>
      </c>
      <c r="D935" s="403"/>
      <c r="E935" s="564">
        <f>E934</f>
        <v>9</v>
      </c>
      <c r="F935" s="454" t="b">
        <f t="shared" si="276"/>
        <v>1</v>
      </c>
      <c r="G935" s="403"/>
      <c r="H935" s="1065"/>
      <c r="I935" s="1066"/>
      <c r="J935" s="565" t="s">
        <v>704</v>
      </c>
      <c r="K935" s="566" t="str">
        <f t="shared" si="274"/>
        <v>-</v>
      </c>
      <c r="L935" s="567" t="s">
        <v>705</v>
      </c>
      <c r="M935" s="567" t="s">
        <v>705</v>
      </c>
      <c r="N935" s="567" t="s">
        <v>705</v>
      </c>
      <c r="O935" s="567" t="s">
        <v>705</v>
      </c>
      <c r="P935" s="567" t="s">
        <v>705</v>
      </c>
      <c r="Q935" s="567" t="s">
        <v>705</v>
      </c>
      <c r="R935" s="567" t="s">
        <v>705</v>
      </c>
      <c r="S935" s="567" t="s">
        <v>705</v>
      </c>
      <c r="T935" s="567" t="s">
        <v>705</v>
      </c>
      <c r="U935" s="567" t="s">
        <v>705</v>
      </c>
      <c r="V935" s="567" t="s">
        <v>705</v>
      </c>
      <c r="W935" s="567" t="s">
        <v>705</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77"/>
        <v>4</v>
      </c>
      <c r="D936" s="403"/>
      <c r="E936" s="564">
        <f>E935</f>
        <v>9</v>
      </c>
      <c r="F936" s="454" t="b">
        <f t="shared" si="276"/>
        <v>1</v>
      </c>
      <c r="G936" s="403"/>
      <c r="H936" s="1067"/>
      <c r="I936" s="1068"/>
      <c r="J936" s="550" t="s">
        <v>706</v>
      </c>
      <c r="K936" s="568" t="str">
        <f t="shared" si="274"/>
        <v>-</v>
      </c>
      <c r="L936" s="565" t="s">
        <v>701</v>
      </c>
      <c r="M936" s="565" t="s">
        <v>701</v>
      </c>
      <c r="N936" s="565" t="s">
        <v>701</v>
      </c>
      <c r="O936" s="565" t="s">
        <v>701</v>
      </c>
      <c r="P936" s="565" t="s">
        <v>701</v>
      </c>
      <c r="Q936" s="565" t="s">
        <v>701</v>
      </c>
      <c r="R936" s="565" t="s">
        <v>701</v>
      </c>
      <c r="S936" s="565" t="s">
        <v>701</v>
      </c>
      <c r="T936" s="565" t="s">
        <v>701</v>
      </c>
      <c r="U936" s="565" t="s">
        <v>701</v>
      </c>
      <c r="V936" s="569" t="s">
        <v>701</v>
      </c>
      <c r="W936" s="569" t="s">
        <v>701</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77"/>
        <v>4</v>
      </c>
      <c r="D937" s="403"/>
      <c r="E937" s="460">
        <v>10</v>
      </c>
      <c r="F937" s="454" t="b">
        <f t="shared" si="276"/>
        <v>1</v>
      </c>
      <c r="G937" s="403"/>
      <c r="H937" s="561" t="s">
        <v>719</v>
      </c>
      <c r="I937" s="561"/>
      <c r="J937" s="542" t="s">
        <v>700</v>
      </c>
      <c r="K937" s="562" t="str">
        <f t="shared" si="274"/>
        <v>-</v>
      </c>
      <c r="L937" s="563" t="s">
        <v>701</v>
      </c>
      <c r="M937" s="563" t="s">
        <v>701</v>
      </c>
      <c r="N937" s="563" t="s">
        <v>701</v>
      </c>
      <c r="O937" s="563" t="s">
        <v>701</v>
      </c>
      <c r="P937" s="563" t="s">
        <v>701</v>
      </c>
      <c r="Q937" s="563" t="s">
        <v>701</v>
      </c>
      <c r="R937" s="563" t="s">
        <v>701</v>
      </c>
      <c r="S937" s="563" t="s">
        <v>701</v>
      </c>
      <c r="T937" s="563" t="s">
        <v>701</v>
      </c>
      <c r="U937" s="563" t="s">
        <v>701</v>
      </c>
      <c r="V937" s="563" t="s">
        <v>701</v>
      </c>
      <c r="W937" s="563" t="s">
        <v>701</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77"/>
        <v>4</v>
      </c>
      <c r="D938" s="403"/>
      <c r="E938" s="564">
        <f>E937</f>
        <v>10</v>
      </c>
      <c r="F938" s="454" t="b">
        <f t="shared" si="276"/>
        <v>1</v>
      </c>
      <c r="G938" s="403"/>
      <c r="H938" s="1063" t="s">
        <v>1107</v>
      </c>
      <c r="I938" s="1064"/>
      <c r="J938" s="565" t="s">
        <v>703</v>
      </c>
      <c r="K938" s="566" t="str">
        <f t="shared" si="274"/>
        <v>-</v>
      </c>
      <c r="L938" s="567" t="s">
        <v>701</v>
      </c>
      <c r="M938" s="567" t="s">
        <v>701</v>
      </c>
      <c r="N938" s="567" t="s">
        <v>701</v>
      </c>
      <c r="O938" s="567" t="s">
        <v>701</v>
      </c>
      <c r="P938" s="567" t="s">
        <v>701</v>
      </c>
      <c r="Q938" s="572">
        <f>INT($I$403/7)+2</f>
        <v>9</v>
      </c>
      <c r="R938" s="567" t="s">
        <v>701</v>
      </c>
      <c r="S938" s="450" t="b">
        <v>1</v>
      </c>
      <c r="T938" s="567">
        <v>2</v>
      </c>
      <c r="U938" s="567" t="s">
        <v>701</v>
      </c>
      <c r="V938" s="567" t="s">
        <v>701</v>
      </c>
      <c r="W938" s="567" t="s">
        <v>701</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77"/>
        <v>4</v>
      </c>
      <c r="D939" s="403"/>
      <c r="E939" s="564">
        <f>E938</f>
        <v>10</v>
      </c>
      <c r="F939" s="454" t="b">
        <f t="shared" si="276"/>
        <v>1</v>
      </c>
      <c r="G939" s="403"/>
      <c r="H939" s="1065"/>
      <c r="I939" s="1066"/>
      <c r="J939" s="565" t="s">
        <v>704</v>
      </c>
      <c r="K939" s="566" t="str">
        <f t="shared" si="274"/>
        <v>-</v>
      </c>
      <c r="L939" s="567" t="s">
        <v>705</v>
      </c>
      <c r="M939" s="567" t="s">
        <v>705</v>
      </c>
      <c r="N939" s="567" t="s">
        <v>705</v>
      </c>
      <c r="O939" s="567" t="s">
        <v>705</v>
      </c>
      <c r="P939" s="567" t="s">
        <v>705</v>
      </c>
      <c r="Q939" s="567" t="s">
        <v>705</v>
      </c>
      <c r="R939" s="567" t="s">
        <v>705</v>
      </c>
      <c r="S939" s="567" t="s">
        <v>705</v>
      </c>
      <c r="T939" s="567" t="s">
        <v>705</v>
      </c>
      <c r="U939" s="567" t="s">
        <v>705</v>
      </c>
      <c r="V939" s="567" t="s">
        <v>705</v>
      </c>
      <c r="W939" s="567" t="s">
        <v>705</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77"/>
        <v>4</v>
      </c>
      <c r="D940" s="403"/>
      <c r="E940" s="564">
        <f>E939</f>
        <v>10</v>
      </c>
      <c r="F940" s="454" t="b">
        <f t="shared" si="276"/>
        <v>1</v>
      </c>
      <c r="G940" s="403"/>
      <c r="H940" s="1067"/>
      <c r="I940" s="1068"/>
      <c r="J940" s="550" t="s">
        <v>706</v>
      </c>
      <c r="K940" s="568" t="str">
        <f t="shared" si="274"/>
        <v>-</v>
      </c>
      <c r="L940" s="565" t="s">
        <v>701</v>
      </c>
      <c r="M940" s="565" t="s">
        <v>701</v>
      </c>
      <c r="N940" s="565" t="s">
        <v>701</v>
      </c>
      <c r="O940" s="565" t="s">
        <v>701</v>
      </c>
      <c r="P940" s="565" t="s">
        <v>701</v>
      </c>
      <c r="Q940" s="565" t="s">
        <v>701</v>
      </c>
      <c r="R940" s="565" t="s">
        <v>701</v>
      </c>
      <c r="S940" s="565" t="s">
        <v>701</v>
      </c>
      <c r="T940" s="565" t="s">
        <v>701</v>
      </c>
      <c r="U940" s="565" t="s">
        <v>701</v>
      </c>
      <c r="V940" s="569" t="s">
        <v>701</v>
      </c>
      <c r="W940" s="569" t="s">
        <v>701</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77"/>
        <v>4</v>
      </c>
      <c r="D941" s="403"/>
      <c r="E941" s="460">
        <v>11</v>
      </c>
      <c r="F941" s="454" t="b">
        <f t="shared" si="276"/>
        <v>1</v>
      </c>
      <c r="G941" s="403"/>
      <c r="H941" s="561" t="s">
        <v>720</v>
      </c>
      <c r="I941" s="561"/>
      <c r="J941" s="542" t="s">
        <v>700</v>
      </c>
      <c r="K941" s="562" t="str">
        <f t="shared" si="274"/>
        <v>-</v>
      </c>
      <c r="L941" s="563" t="s">
        <v>701</v>
      </c>
      <c r="M941" s="563" t="s">
        <v>701</v>
      </c>
      <c r="N941" s="563" t="s">
        <v>701</v>
      </c>
      <c r="O941" s="563" t="s">
        <v>701</v>
      </c>
      <c r="P941" s="563" t="s">
        <v>701</v>
      </c>
      <c r="Q941" s="563" t="s">
        <v>701</v>
      </c>
      <c r="R941" s="563" t="s">
        <v>701</v>
      </c>
      <c r="S941" s="563" t="s">
        <v>701</v>
      </c>
      <c r="T941" s="563" t="s">
        <v>701</v>
      </c>
      <c r="U941" s="563" t="s">
        <v>701</v>
      </c>
      <c r="V941" s="563" t="s">
        <v>701</v>
      </c>
      <c r="W941" s="563" t="s">
        <v>701</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77"/>
        <v>4</v>
      </c>
      <c r="D942" s="403"/>
      <c r="E942" s="564">
        <f>E941</f>
        <v>11</v>
      </c>
      <c r="F942" s="454" t="b">
        <f t="shared" si="276"/>
        <v>1</v>
      </c>
      <c r="G942" s="403"/>
      <c r="H942" s="1063" t="s">
        <v>1107</v>
      </c>
      <c r="I942" s="1064"/>
      <c r="J942" s="565" t="s">
        <v>703</v>
      </c>
      <c r="K942" s="566" t="str">
        <f t="shared" si="274"/>
        <v>-</v>
      </c>
      <c r="L942" s="567" t="s">
        <v>701</v>
      </c>
      <c r="M942" s="567" t="s">
        <v>701</v>
      </c>
      <c r="N942" s="567" t="s">
        <v>701</v>
      </c>
      <c r="O942" s="567" t="s">
        <v>701</v>
      </c>
      <c r="P942" s="567" t="s">
        <v>701</v>
      </c>
      <c r="Q942" s="572">
        <f>INT($I$404/7)+2</f>
        <v>9</v>
      </c>
      <c r="R942" s="567" t="s">
        <v>701</v>
      </c>
      <c r="S942" s="450" t="b">
        <v>1</v>
      </c>
      <c r="T942" s="567">
        <v>3</v>
      </c>
      <c r="U942" s="567" t="s">
        <v>701</v>
      </c>
      <c r="V942" s="567" t="s">
        <v>701</v>
      </c>
      <c r="W942" s="567" t="s">
        <v>701</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77"/>
        <v>4</v>
      </c>
      <c r="D943" s="403"/>
      <c r="E943" s="564">
        <f>E942</f>
        <v>11</v>
      </c>
      <c r="F943" s="454" t="b">
        <f t="shared" si="276"/>
        <v>1</v>
      </c>
      <c r="G943" s="403"/>
      <c r="H943" s="1065"/>
      <c r="I943" s="1066"/>
      <c r="J943" s="565" t="s">
        <v>704</v>
      </c>
      <c r="K943" s="566" t="str">
        <f t="shared" si="274"/>
        <v>-</v>
      </c>
      <c r="L943" s="567" t="s">
        <v>705</v>
      </c>
      <c r="M943" s="567" t="s">
        <v>705</v>
      </c>
      <c r="N943" s="567" t="s">
        <v>705</v>
      </c>
      <c r="O943" s="567" t="s">
        <v>705</v>
      </c>
      <c r="P943" s="567" t="s">
        <v>705</v>
      </c>
      <c r="Q943" s="567" t="s">
        <v>705</v>
      </c>
      <c r="R943" s="567" t="s">
        <v>705</v>
      </c>
      <c r="S943" s="567" t="s">
        <v>705</v>
      </c>
      <c r="T943" s="567" t="s">
        <v>705</v>
      </c>
      <c r="U943" s="567" t="s">
        <v>705</v>
      </c>
      <c r="V943" s="567" t="s">
        <v>705</v>
      </c>
      <c r="W943" s="567" t="s">
        <v>705</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77"/>
        <v>4</v>
      </c>
      <c r="D944" s="403"/>
      <c r="E944" s="564">
        <f>E943</f>
        <v>11</v>
      </c>
      <c r="F944" s="454" t="b">
        <f t="shared" si="276"/>
        <v>1</v>
      </c>
      <c r="G944" s="403"/>
      <c r="H944" s="1067"/>
      <c r="I944" s="1068"/>
      <c r="J944" s="550" t="s">
        <v>706</v>
      </c>
      <c r="K944" s="568" t="str">
        <f t="shared" si="274"/>
        <v>-</v>
      </c>
      <c r="L944" s="565" t="s">
        <v>701</v>
      </c>
      <c r="M944" s="565" t="s">
        <v>701</v>
      </c>
      <c r="N944" s="565" t="s">
        <v>701</v>
      </c>
      <c r="O944" s="565" t="s">
        <v>701</v>
      </c>
      <c r="P944" s="565" t="s">
        <v>701</v>
      </c>
      <c r="Q944" s="565" t="s">
        <v>701</v>
      </c>
      <c r="R944" s="565" t="s">
        <v>701</v>
      </c>
      <c r="S944" s="565" t="s">
        <v>701</v>
      </c>
      <c r="T944" s="565" t="s">
        <v>701</v>
      </c>
      <c r="U944" s="565" t="s">
        <v>701</v>
      </c>
      <c r="V944" s="569" t="s">
        <v>701</v>
      </c>
      <c r="W944" s="569" t="s">
        <v>701</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77"/>
        <v>4</v>
      </c>
      <c r="D945" s="403"/>
      <c r="E945" s="460">
        <v>12</v>
      </c>
      <c r="F945" s="454" t="b">
        <f t="shared" si="276"/>
        <v>1</v>
      </c>
      <c r="G945" s="403"/>
      <c r="H945" s="561" t="s">
        <v>721</v>
      </c>
      <c r="I945" s="561"/>
      <c r="J945" s="542" t="s">
        <v>700</v>
      </c>
      <c r="K945" s="562" t="str">
        <f t="shared" si="274"/>
        <v>-</v>
      </c>
      <c r="L945" s="563" t="s">
        <v>701</v>
      </c>
      <c r="M945" s="563" t="s">
        <v>701</v>
      </c>
      <c r="N945" s="563" t="s">
        <v>701</v>
      </c>
      <c r="O945" s="563" t="s">
        <v>701</v>
      </c>
      <c r="P945" s="563" t="s">
        <v>701</v>
      </c>
      <c r="Q945" s="563" t="s">
        <v>701</v>
      </c>
      <c r="R945" s="563" t="s">
        <v>701</v>
      </c>
      <c r="S945" s="563" t="s">
        <v>701</v>
      </c>
      <c r="T945" s="563" t="s">
        <v>701</v>
      </c>
      <c r="U945" s="563" t="s">
        <v>701</v>
      </c>
      <c r="V945" s="563" t="s">
        <v>701</v>
      </c>
      <c r="W945" s="563" t="s">
        <v>701</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77"/>
        <v>4</v>
      </c>
      <c r="D946" s="403"/>
      <c r="E946" s="564">
        <f>E945</f>
        <v>12</v>
      </c>
      <c r="F946" s="454" t="b">
        <f t="shared" si="276"/>
        <v>1</v>
      </c>
      <c r="G946" s="403"/>
      <c r="H946" s="1063" t="s">
        <v>1107</v>
      </c>
      <c r="I946" s="1064"/>
      <c r="J946" s="565" t="s">
        <v>703</v>
      </c>
      <c r="K946" s="566" t="str">
        <f t="shared" si="274"/>
        <v>-</v>
      </c>
      <c r="L946" s="567" t="s">
        <v>701</v>
      </c>
      <c r="M946" s="567" t="s">
        <v>701</v>
      </c>
      <c r="N946" s="567" t="s">
        <v>701</v>
      </c>
      <c r="O946" s="567" t="s">
        <v>701</v>
      </c>
      <c r="P946" s="567" t="s">
        <v>701</v>
      </c>
      <c r="Q946" s="572">
        <f>INT($I$405/7)+2</f>
        <v>9</v>
      </c>
      <c r="R946" s="567" t="s">
        <v>701</v>
      </c>
      <c r="S946" s="450" t="b">
        <v>1</v>
      </c>
      <c r="T946" s="567">
        <v>4</v>
      </c>
      <c r="U946" s="567" t="s">
        <v>701</v>
      </c>
      <c r="V946" s="567" t="s">
        <v>701</v>
      </c>
      <c r="W946" s="567" t="s">
        <v>701</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77"/>
        <v>4</v>
      </c>
      <c r="D947" s="403"/>
      <c r="E947" s="564">
        <f>E946</f>
        <v>12</v>
      </c>
      <c r="F947" s="454" t="b">
        <f t="shared" si="276"/>
        <v>1</v>
      </c>
      <c r="G947" s="403"/>
      <c r="H947" s="1065"/>
      <c r="I947" s="1066"/>
      <c r="J947" s="565" t="s">
        <v>704</v>
      </c>
      <c r="K947" s="566" t="str">
        <f t="shared" si="274"/>
        <v>-</v>
      </c>
      <c r="L947" s="567" t="s">
        <v>705</v>
      </c>
      <c r="M947" s="567" t="s">
        <v>705</v>
      </c>
      <c r="N947" s="567" t="s">
        <v>705</v>
      </c>
      <c r="O947" s="567" t="s">
        <v>705</v>
      </c>
      <c r="P947" s="567" t="s">
        <v>705</v>
      </c>
      <c r="Q947" s="567" t="s">
        <v>705</v>
      </c>
      <c r="R947" s="567" t="s">
        <v>705</v>
      </c>
      <c r="S947" s="567" t="s">
        <v>705</v>
      </c>
      <c r="T947" s="567" t="s">
        <v>705</v>
      </c>
      <c r="U947" s="567" t="s">
        <v>705</v>
      </c>
      <c r="V947" s="567" t="s">
        <v>705</v>
      </c>
      <c r="W947" s="567" t="s">
        <v>705</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77"/>
        <v>4</v>
      </c>
      <c r="D948" s="403"/>
      <c r="E948" s="564">
        <f>E947</f>
        <v>12</v>
      </c>
      <c r="F948" s="454" t="b">
        <f t="shared" si="276"/>
        <v>1</v>
      </c>
      <c r="G948" s="403"/>
      <c r="H948" s="1067"/>
      <c r="I948" s="1068"/>
      <c r="J948" s="550" t="s">
        <v>706</v>
      </c>
      <c r="K948" s="568" t="str">
        <f t="shared" si="274"/>
        <v>-</v>
      </c>
      <c r="L948" s="565" t="s">
        <v>701</v>
      </c>
      <c r="M948" s="565" t="s">
        <v>701</v>
      </c>
      <c r="N948" s="565" t="s">
        <v>701</v>
      </c>
      <c r="O948" s="565" t="s">
        <v>701</v>
      </c>
      <c r="P948" s="565" t="s">
        <v>701</v>
      </c>
      <c r="Q948" s="565" t="s">
        <v>701</v>
      </c>
      <c r="R948" s="565" t="s">
        <v>701</v>
      </c>
      <c r="S948" s="565" t="s">
        <v>701</v>
      </c>
      <c r="T948" s="565" t="s">
        <v>701</v>
      </c>
      <c r="U948" s="565" t="s">
        <v>701</v>
      </c>
      <c r="V948" s="569" t="s">
        <v>701</v>
      </c>
      <c r="W948" s="569" t="s">
        <v>701</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77"/>
        <v>4</v>
      </c>
      <c r="D949" s="403"/>
      <c r="E949" s="460">
        <v>13</v>
      </c>
      <c r="F949" s="454" t="b">
        <f t="shared" si="276"/>
        <v>1</v>
      </c>
      <c r="G949" s="403"/>
      <c r="H949" s="561" t="s">
        <v>722</v>
      </c>
      <c r="I949" s="561"/>
      <c r="J949" s="542" t="s">
        <v>700</v>
      </c>
      <c r="K949" s="562" t="str">
        <f t="shared" si="274"/>
        <v>-</v>
      </c>
      <c r="L949" s="571">
        <v>-1</v>
      </c>
      <c r="M949" s="563" t="s">
        <v>701</v>
      </c>
      <c r="N949" s="563" t="s">
        <v>701</v>
      </c>
      <c r="O949" s="563" t="s">
        <v>701</v>
      </c>
      <c r="P949" s="563" t="s">
        <v>701</v>
      </c>
      <c r="Q949" s="563" t="s">
        <v>701</v>
      </c>
      <c r="R949" s="563" t="s">
        <v>701</v>
      </c>
      <c r="S949" s="563" t="s">
        <v>701</v>
      </c>
      <c r="T949" s="563" t="s">
        <v>701</v>
      </c>
      <c r="U949" s="563" t="s">
        <v>701</v>
      </c>
      <c r="V949" s="563" t="s">
        <v>701</v>
      </c>
      <c r="W949" s="563" t="s">
        <v>701</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77"/>
        <v>4</v>
      </c>
      <c r="D950" s="403"/>
      <c r="E950" s="564">
        <f>E949</f>
        <v>13</v>
      </c>
      <c r="F950" s="454" t="b">
        <f t="shared" si="276"/>
        <v>1</v>
      </c>
      <c r="G950" s="403"/>
      <c r="H950" s="1063" t="s">
        <v>723</v>
      </c>
      <c r="I950" s="1064"/>
      <c r="J950" s="565" t="s">
        <v>703</v>
      </c>
      <c r="K950" s="566" t="str">
        <f t="shared" si="274"/>
        <v>-</v>
      </c>
      <c r="L950" s="567" t="s">
        <v>701</v>
      </c>
      <c r="M950" s="567" t="s">
        <v>701</v>
      </c>
      <c r="N950" s="567" t="s">
        <v>701</v>
      </c>
      <c r="O950" s="567" t="s">
        <v>701</v>
      </c>
      <c r="P950" s="567" t="s">
        <v>701</v>
      </c>
      <c r="Q950" s="450">
        <f>INT(150/7)+2</f>
        <v>23</v>
      </c>
      <c r="R950" s="567" t="s">
        <v>701</v>
      </c>
      <c r="S950" s="450" t="b">
        <v>1</v>
      </c>
      <c r="T950" s="567" t="s">
        <v>701</v>
      </c>
      <c r="U950" s="567" t="s">
        <v>701</v>
      </c>
      <c r="V950" s="567" t="s">
        <v>701</v>
      </c>
      <c r="W950" s="567" t="s">
        <v>701</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77"/>
        <v>4</v>
      </c>
      <c r="D951" s="403"/>
      <c r="E951" s="564">
        <f>E950</f>
        <v>13</v>
      </c>
      <c r="F951" s="454" t="b">
        <f t="shared" si="276"/>
        <v>1</v>
      </c>
      <c r="G951" s="403"/>
      <c r="H951" s="1065"/>
      <c r="I951" s="1066"/>
      <c r="J951" s="565" t="s">
        <v>704</v>
      </c>
      <c r="K951" s="566" t="str">
        <f t="shared" si="274"/>
        <v>-</v>
      </c>
      <c r="L951" s="567" t="s">
        <v>705</v>
      </c>
      <c r="M951" s="567" t="s">
        <v>705</v>
      </c>
      <c r="N951" s="567" t="s">
        <v>705</v>
      </c>
      <c r="O951" s="567" t="s">
        <v>705</v>
      </c>
      <c r="P951" s="567" t="s">
        <v>705</v>
      </c>
      <c r="Q951" s="567" t="s">
        <v>705</v>
      </c>
      <c r="R951" s="567" t="s">
        <v>705</v>
      </c>
      <c r="S951" s="567" t="s">
        <v>705</v>
      </c>
      <c r="T951" s="567" t="s">
        <v>705</v>
      </c>
      <c r="U951" s="567" t="s">
        <v>705</v>
      </c>
      <c r="V951" s="567" t="s">
        <v>705</v>
      </c>
      <c r="W951" s="567" t="s">
        <v>705</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77"/>
        <v>4</v>
      </c>
      <c r="D952" s="403"/>
      <c r="E952" s="564">
        <f>E951</f>
        <v>13</v>
      </c>
      <c r="F952" s="454" t="b">
        <f t="shared" si="276"/>
        <v>1</v>
      </c>
      <c r="G952" s="403"/>
      <c r="H952" s="1067"/>
      <c r="I952" s="1068"/>
      <c r="J952" s="550" t="s">
        <v>706</v>
      </c>
      <c r="K952" s="568" t="str">
        <f t="shared" si="274"/>
        <v>-</v>
      </c>
      <c r="L952" s="565" t="s">
        <v>701</v>
      </c>
      <c r="M952" s="565" t="s">
        <v>701</v>
      </c>
      <c r="N952" s="565" t="s">
        <v>701</v>
      </c>
      <c r="O952" s="565" t="s">
        <v>701</v>
      </c>
      <c r="P952" s="565" t="s">
        <v>701</v>
      </c>
      <c r="Q952" s="565" t="s">
        <v>701</v>
      </c>
      <c r="R952" s="565" t="s">
        <v>701</v>
      </c>
      <c r="S952" s="565" t="s">
        <v>701</v>
      </c>
      <c r="T952" s="565" t="s">
        <v>701</v>
      </c>
      <c r="U952" s="565" t="s">
        <v>701</v>
      </c>
      <c r="V952" s="569" t="s">
        <v>701</v>
      </c>
      <c r="W952" s="569" t="s">
        <v>701</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77"/>
        <v>4</v>
      </c>
      <c r="D953" s="403"/>
      <c r="E953" s="460">
        <v>14</v>
      </c>
      <c r="F953" s="454" t="b">
        <f t="shared" si="276"/>
        <v>1</v>
      </c>
      <c r="G953" s="403"/>
      <c r="H953" s="561" t="s">
        <v>724</v>
      </c>
      <c r="I953" s="561"/>
      <c r="J953" s="542" t="s">
        <v>700</v>
      </c>
      <c r="K953" s="562" t="str">
        <f t="shared" si="274"/>
        <v>-</v>
      </c>
      <c r="L953" s="563" t="s">
        <v>701</v>
      </c>
      <c r="M953" s="563" t="s">
        <v>701</v>
      </c>
      <c r="N953" s="563" t="s">
        <v>701</v>
      </c>
      <c r="O953" s="563" t="s">
        <v>701</v>
      </c>
      <c r="P953" s="563" t="s">
        <v>701</v>
      </c>
      <c r="Q953" s="563" t="s">
        <v>701</v>
      </c>
      <c r="R953" s="563" t="s">
        <v>701</v>
      </c>
      <c r="S953" s="563" t="s">
        <v>701</v>
      </c>
      <c r="T953" s="563" t="s">
        <v>701</v>
      </c>
      <c r="U953" s="563" t="s">
        <v>701</v>
      </c>
      <c r="V953" s="563" t="s">
        <v>701</v>
      </c>
      <c r="W953" s="563" t="s">
        <v>701</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77"/>
        <v>4</v>
      </c>
      <c r="D954" s="403"/>
      <c r="E954" s="564">
        <f>E953</f>
        <v>14</v>
      </c>
      <c r="F954" s="454" t="b">
        <f t="shared" si="276"/>
        <v>1</v>
      </c>
      <c r="G954" s="403"/>
      <c r="H954" s="1063" t="s">
        <v>725</v>
      </c>
      <c r="I954" s="1064"/>
      <c r="J954" s="565" t="s">
        <v>703</v>
      </c>
      <c r="K954" s="566" t="str">
        <f t="shared" si="274"/>
        <v>-</v>
      </c>
      <c r="L954" s="567" t="s">
        <v>701</v>
      </c>
      <c r="M954" s="567" t="s">
        <v>701</v>
      </c>
      <c r="N954" s="567" t="s">
        <v>701</v>
      </c>
      <c r="O954" s="567" t="s">
        <v>701</v>
      </c>
      <c r="P954" s="567" t="s">
        <v>701</v>
      </c>
      <c r="Q954" s="450">
        <f>INT(150/7)+2</f>
        <v>23</v>
      </c>
      <c r="R954" s="567" t="s">
        <v>701</v>
      </c>
      <c r="S954" s="450" t="b">
        <v>1</v>
      </c>
      <c r="T954" s="567" t="s">
        <v>701</v>
      </c>
      <c r="U954" s="567" t="s">
        <v>701</v>
      </c>
      <c r="V954" s="567" t="s">
        <v>701</v>
      </c>
      <c r="W954" s="567" t="s">
        <v>701</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77"/>
        <v>4</v>
      </c>
      <c r="D955" s="403"/>
      <c r="E955" s="564">
        <f>E954</f>
        <v>14</v>
      </c>
      <c r="F955" s="454" t="b">
        <f t="shared" si="276"/>
        <v>1</v>
      </c>
      <c r="G955" s="403"/>
      <c r="H955" s="1065"/>
      <c r="I955" s="1066"/>
      <c r="J955" s="565" t="s">
        <v>704</v>
      </c>
      <c r="K955" s="566" t="str">
        <f t="shared" si="274"/>
        <v>-</v>
      </c>
      <c r="L955" s="567" t="s">
        <v>705</v>
      </c>
      <c r="M955" s="567" t="s">
        <v>705</v>
      </c>
      <c r="N955" s="567" t="s">
        <v>705</v>
      </c>
      <c r="O955" s="567" t="s">
        <v>705</v>
      </c>
      <c r="P955" s="567" t="s">
        <v>705</v>
      </c>
      <c r="Q955" s="567" t="s">
        <v>705</v>
      </c>
      <c r="R955" s="567" t="s">
        <v>705</v>
      </c>
      <c r="S955" s="567" t="s">
        <v>705</v>
      </c>
      <c r="T955" s="567" t="s">
        <v>705</v>
      </c>
      <c r="U955" s="567" t="s">
        <v>705</v>
      </c>
      <c r="V955" s="567" t="s">
        <v>705</v>
      </c>
      <c r="W955" s="567" t="s">
        <v>705</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77"/>
        <v>4</v>
      </c>
      <c r="D956" s="403"/>
      <c r="E956" s="564">
        <f>E955</f>
        <v>14</v>
      </c>
      <c r="F956" s="454" t="b">
        <f t="shared" si="276"/>
        <v>1</v>
      </c>
      <c r="G956" s="403"/>
      <c r="H956" s="1067"/>
      <c r="I956" s="1068"/>
      <c r="J956" s="550" t="s">
        <v>706</v>
      </c>
      <c r="K956" s="568" t="str">
        <f t="shared" si="274"/>
        <v>-</v>
      </c>
      <c r="L956" s="565" t="s">
        <v>701</v>
      </c>
      <c r="M956" s="565" t="s">
        <v>701</v>
      </c>
      <c r="N956" s="565" t="s">
        <v>701</v>
      </c>
      <c r="O956" s="565" t="s">
        <v>701</v>
      </c>
      <c r="P956" s="565" t="s">
        <v>701</v>
      </c>
      <c r="Q956" s="565" t="s">
        <v>701</v>
      </c>
      <c r="R956" s="565" t="s">
        <v>701</v>
      </c>
      <c r="S956" s="565" t="s">
        <v>701</v>
      </c>
      <c r="T956" s="565" t="s">
        <v>701</v>
      </c>
      <c r="U956" s="565" t="s">
        <v>701</v>
      </c>
      <c r="V956" s="569" t="s">
        <v>701</v>
      </c>
      <c r="W956" s="569" t="s">
        <v>701</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77"/>
        <v>4</v>
      </c>
      <c r="D957" s="403"/>
      <c r="E957" s="460">
        <v>15</v>
      </c>
      <c r="F957" s="454" t="b">
        <f t="shared" si="276"/>
        <v>1</v>
      </c>
      <c r="G957" s="403"/>
      <c r="H957" s="561" t="s">
        <v>726</v>
      </c>
      <c r="I957" s="561"/>
      <c r="J957" s="542" t="s">
        <v>700</v>
      </c>
      <c r="K957" s="562" t="str">
        <f t="shared" si="274"/>
        <v>-</v>
      </c>
      <c r="L957" s="563" t="s">
        <v>701</v>
      </c>
      <c r="M957" s="563" t="s">
        <v>701</v>
      </c>
      <c r="N957" s="563" t="s">
        <v>701</v>
      </c>
      <c r="O957" s="563" t="s">
        <v>701</v>
      </c>
      <c r="P957" s="563" t="s">
        <v>701</v>
      </c>
      <c r="Q957" s="563" t="s">
        <v>701</v>
      </c>
      <c r="R957" s="563" t="s">
        <v>701</v>
      </c>
      <c r="S957" s="563" t="s">
        <v>701</v>
      </c>
      <c r="T957" s="563" t="s">
        <v>701</v>
      </c>
      <c r="U957" s="563" t="s">
        <v>701</v>
      </c>
      <c r="V957" s="563" t="s">
        <v>701</v>
      </c>
      <c r="W957" s="563" t="s">
        <v>701</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77"/>
        <v>4</v>
      </c>
      <c r="D958" s="403"/>
      <c r="E958" s="564">
        <f>E957</f>
        <v>15</v>
      </c>
      <c r="F958" s="454" t="b">
        <f t="shared" si="276"/>
        <v>1</v>
      </c>
      <c r="G958" s="403"/>
      <c r="H958" s="1063" t="s">
        <v>727</v>
      </c>
      <c r="I958" s="1064"/>
      <c r="J958" s="565" t="s">
        <v>703</v>
      </c>
      <c r="K958" s="566" t="str">
        <f t="shared" si="274"/>
        <v>-</v>
      </c>
      <c r="L958" s="567" t="s">
        <v>701</v>
      </c>
      <c r="M958" s="567" t="s">
        <v>701</v>
      </c>
      <c r="N958" s="567" t="s">
        <v>701</v>
      </c>
      <c r="O958" s="567" t="s">
        <v>701</v>
      </c>
      <c r="P958" s="567" t="s">
        <v>701</v>
      </c>
      <c r="Q958" s="450">
        <f>INT(150/7)+2</f>
        <v>23</v>
      </c>
      <c r="R958" s="567" t="s">
        <v>701</v>
      </c>
      <c r="S958" s="450" t="b">
        <v>1</v>
      </c>
      <c r="T958" s="567" t="s">
        <v>701</v>
      </c>
      <c r="U958" s="567" t="s">
        <v>701</v>
      </c>
      <c r="V958" s="567" t="s">
        <v>701</v>
      </c>
      <c r="W958" s="567" t="s">
        <v>701</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77"/>
        <v>4</v>
      </c>
      <c r="D959" s="403"/>
      <c r="E959" s="564">
        <f>E958</f>
        <v>15</v>
      </c>
      <c r="F959" s="454" t="b">
        <f t="shared" si="276"/>
        <v>1</v>
      </c>
      <c r="G959" s="403"/>
      <c r="H959" s="1065"/>
      <c r="I959" s="1066"/>
      <c r="J959" s="565" t="s">
        <v>704</v>
      </c>
      <c r="K959" s="566" t="str">
        <f t="shared" si="274"/>
        <v>-</v>
      </c>
      <c r="L959" s="567" t="s">
        <v>705</v>
      </c>
      <c r="M959" s="567" t="s">
        <v>705</v>
      </c>
      <c r="N959" s="567" t="s">
        <v>705</v>
      </c>
      <c r="O959" s="567" t="s">
        <v>705</v>
      </c>
      <c r="P959" s="567" t="s">
        <v>705</v>
      </c>
      <c r="Q959" s="567" t="s">
        <v>705</v>
      </c>
      <c r="R959" s="567" t="s">
        <v>705</v>
      </c>
      <c r="S959" s="567" t="s">
        <v>705</v>
      </c>
      <c r="T959" s="567" t="s">
        <v>705</v>
      </c>
      <c r="U959" s="567" t="s">
        <v>705</v>
      </c>
      <c r="V959" s="567" t="s">
        <v>705</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77"/>
        <v>4</v>
      </c>
      <c r="D960" s="403"/>
      <c r="E960" s="564">
        <f>E959</f>
        <v>15</v>
      </c>
      <c r="F960" s="454" t="b">
        <f t="shared" si="276"/>
        <v>1</v>
      </c>
      <c r="G960" s="403"/>
      <c r="H960" s="1067"/>
      <c r="I960" s="1068"/>
      <c r="J960" s="550" t="s">
        <v>706</v>
      </c>
      <c r="K960" s="568" t="str">
        <f t="shared" si="274"/>
        <v>-</v>
      </c>
      <c r="L960" s="565" t="s">
        <v>701</v>
      </c>
      <c r="M960" s="565" t="s">
        <v>701</v>
      </c>
      <c r="N960" s="565" t="s">
        <v>701</v>
      </c>
      <c r="O960" s="565" t="s">
        <v>701</v>
      </c>
      <c r="P960" s="565" t="s">
        <v>701</v>
      </c>
      <c r="Q960" s="565" t="s">
        <v>701</v>
      </c>
      <c r="R960" s="565" t="s">
        <v>701</v>
      </c>
      <c r="S960" s="565" t="s">
        <v>701</v>
      </c>
      <c r="T960" s="565" t="s">
        <v>701</v>
      </c>
      <c r="U960" s="565" t="s">
        <v>701</v>
      </c>
      <c r="V960" s="569" t="s">
        <v>701</v>
      </c>
      <c r="W960" s="569" t="s">
        <v>701</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77"/>
        <v>4</v>
      </c>
      <c r="D961" s="403"/>
      <c r="E961" s="460">
        <v>16</v>
      </c>
      <c r="F961" s="454" t="b">
        <f t="shared" ref="F961:F992" si="278">COUNTIFS($L961:$W961,"-")&lt;&gt;COUNTA($L961:$W961)</f>
        <v>1</v>
      </c>
      <c r="G961" s="403"/>
      <c r="H961" s="561" t="s">
        <v>728</v>
      </c>
      <c r="I961" s="561"/>
      <c r="J961" s="542" t="s">
        <v>700</v>
      </c>
      <c r="K961" s="562" t="str">
        <f t="shared" si="274"/>
        <v>-</v>
      </c>
      <c r="L961" s="563" t="s">
        <v>701</v>
      </c>
      <c r="M961" s="563" t="s">
        <v>701</v>
      </c>
      <c r="N961" s="563" t="s">
        <v>701</v>
      </c>
      <c r="O961" s="563" t="s">
        <v>701</v>
      </c>
      <c r="P961" s="563" t="s">
        <v>701</v>
      </c>
      <c r="Q961" s="563" t="s">
        <v>701</v>
      </c>
      <c r="R961" s="563" t="s">
        <v>701</v>
      </c>
      <c r="S961" s="563" t="s">
        <v>701</v>
      </c>
      <c r="T961" s="563" t="s">
        <v>701</v>
      </c>
      <c r="U961" s="563" t="s">
        <v>701</v>
      </c>
      <c r="V961" s="563" t="s">
        <v>701</v>
      </c>
      <c r="W961" s="563" t="s">
        <v>701</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77"/>
        <v>4</v>
      </c>
      <c r="D962" s="403"/>
      <c r="E962" s="564">
        <f>E961</f>
        <v>16</v>
      </c>
      <c r="F962" s="454" t="b">
        <f t="shared" si="278"/>
        <v>1</v>
      </c>
      <c r="G962" s="403"/>
      <c r="H962" s="1063"/>
      <c r="I962" s="1064"/>
      <c r="J962" s="565" t="s">
        <v>703</v>
      </c>
      <c r="K962" s="566" t="str">
        <f t="shared" ref="K962:K1004" si="279">IF(L962&lt;0,"-",IFERROR(DATE(2019,1,($L962)*7+1),"-"))</f>
        <v>-</v>
      </c>
      <c r="L962" s="567" t="s">
        <v>701</v>
      </c>
      <c r="M962" s="567" t="s">
        <v>701</v>
      </c>
      <c r="N962" s="567" t="s">
        <v>701</v>
      </c>
      <c r="O962" s="567" t="s">
        <v>701</v>
      </c>
      <c r="P962" s="567" t="s">
        <v>701</v>
      </c>
      <c r="Q962" s="567" t="s">
        <v>701</v>
      </c>
      <c r="R962" s="450">
        <v>0</v>
      </c>
      <c r="S962" s="450" t="b">
        <v>1</v>
      </c>
      <c r="T962" s="567" t="s">
        <v>701</v>
      </c>
      <c r="U962" s="567" t="s">
        <v>701</v>
      </c>
      <c r="V962" s="567" t="s">
        <v>701</v>
      </c>
      <c r="W962" s="567" t="s">
        <v>701</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77"/>
        <v>4</v>
      </c>
      <c r="D963" s="403"/>
      <c r="E963" s="564">
        <f>E962</f>
        <v>16</v>
      </c>
      <c r="F963" s="454" t="b">
        <f t="shared" si="278"/>
        <v>1</v>
      </c>
      <c r="G963" s="403"/>
      <c r="H963" s="1065"/>
      <c r="I963" s="1066"/>
      <c r="J963" s="565" t="s">
        <v>704</v>
      </c>
      <c r="K963" s="566" t="str">
        <f t="shared" si="279"/>
        <v>-</v>
      </c>
      <c r="L963" s="567" t="s">
        <v>705</v>
      </c>
      <c r="M963" s="567" t="s">
        <v>705</v>
      </c>
      <c r="N963" s="567" t="s">
        <v>705</v>
      </c>
      <c r="O963" s="567" t="s">
        <v>705</v>
      </c>
      <c r="P963" s="567" t="s">
        <v>705</v>
      </c>
      <c r="Q963" s="567" t="s">
        <v>705</v>
      </c>
      <c r="R963" s="567" t="s">
        <v>705</v>
      </c>
      <c r="S963" s="567" t="s">
        <v>705</v>
      </c>
      <c r="T963" s="567" t="s">
        <v>705</v>
      </c>
      <c r="U963" s="567" t="s">
        <v>705</v>
      </c>
      <c r="V963" s="567" t="s">
        <v>705</v>
      </c>
      <c r="W963" s="567" t="s">
        <v>705</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77"/>
        <v>4</v>
      </c>
      <c r="D964" s="403"/>
      <c r="E964" s="564">
        <f>E963</f>
        <v>16</v>
      </c>
      <c r="F964" s="454" t="b">
        <f t="shared" si="278"/>
        <v>1</v>
      </c>
      <c r="G964" s="403"/>
      <c r="H964" s="1067"/>
      <c r="I964" s="1068"/>
      <c r="J964" s="550" t="s">
        <v>706</v>
      </c>
      <c r="K964" s="568" t="str">
        <f t="shared" si="279"/>
        <v>-</v>
      </c>
      <c r="L964" s="565" t="s">
        <v>701</v>
      </c>
      <c r="M964" s="565" t="s">
        <v>701</v>
      </c>
      <c r="N964" s="565" t="s">
        <v>701</v>
      </c>
      <c r="O964" s="565" t="s">
        <v>701</v>
      </c>
      <c r="P964" s="565" t="s">
        <v>701</v>
      </c>
      <c r="Q964" s="565" t="s">
        <v>701</v>
      </c>
      <c r="R964" s="565" t="s">
        <v>701</v>
      </c>
      <c r="S964" s="565" t="s">
        <v>701</v>
      </c>
      <c r="T964" s="565" t="s">
        <v>701</v>
      </c>
      <c r="U964" s="565" t="s">
        <v>701</v>
      </c>
      <c r="V964" s="569" t="s">
        <v>701</v>
      </c>
      <c r="W964" s="569" t="s">
        <v>701</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0">INT($C$885)+3</f>
        <v>4</v>
      </c>
      <c r="D965" s="403"/>
      <c r="E965" s="460">
        <v>17</v>
      </c>
      <c r="F965" s="454" t="b">
        <f t="shared" si="278"/>
        <v>1</v>
      </c>
      <c r="G965" s="403"/>
      <c r="H965" s="561" t="s">
        <v>729</v>
      </c>
      <c r="I965" s="561"/>
      <c r="J965" s="542" t="s">
        <v>700</v>
      </c>
      <c r="K965" s="562" t="str">
        <f t="shared" si="279"/>
        <v>-</v>
      </c>
      <c r="L965" s="563" t="s">
        <v>701</v>
      </c>
      <c r="M965" s="570">
        <v>42</v>
      </c>
      <c r="N965" s="563" t="s">
        <v>701</v>
      </c>
      <c r="O965" s="563" t="s">
        <v>701</v>
      </c>
      <c r="P965" s="563" t="s">
        <v>701</v>
      </c>
      <c r="Q965" s="563" t="s">
        <v>701</v>
      </c>
      <c r="R965" s="563" t="s">
        <v>701</v>
      </c>
      <c r="S965" s="563" t="s">
        <v>701</v>
      </c>
      <c r="T965" s="563" t="s">
        <v>701</v>
      </c>
      <c r="U965" s="563" t="s">
        <v>701</v>
      </c>
      <c r="V965" s="563" t="s">
        <v>701</v>
      </c>
      <c r="W965" s="563" t="s">
        <v>701</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0"/>
        <v>4</v>
      </c>
      <c r="D966" s="403"/>
      <c r="E966" s="564">
        <f>E965</f>
        <v>17</v>
      </c>
      <c r="F966" s="454" t="b">
        <f t="shared" si="278"/>
        <v>1</v>
      </c>
      <c r="G966" s="403"/>
      <c r="H966" s="1063" t="s">
        <v>730</v>
      </c>
      <c r="I966" s="1064"/>
      <c r="J966" s="565" t="s">
        <v>703</v>
      </c>
      <c r="K966" s="566" t="str">
        <f t="shared" si="279"/>
        <v>-</v>
      </c>
      <c r="L966" s="567" t="s">
        <v>701</v>
      </c>
      <c r="M966" s="567" t="s">
        <v>701</v>
      </c>
      <c r="N966" s="567" t="s">
        <v>701</v>
      </c>
      <c r="O966" s="567" t="s">
        <v>701</v>
      </c>
      <c r="P966" s="567" t="s">
        <v>701</v>
      </c>
      <c r="Q966" s="567" t="s">
        <v>701</v>
      </c>
      <c r="R966" s="450">
        <v>0</v>
      </c>
      <c r="S966" s="567" t="s">
        <v>701</v>
      </c>
      <c r="T966" s="567" t="s">
        <v>701</v>
      </c>
      <c r="U966" s="567" t="s">
        <v>701</v>
      </c>
      <c r="V966" s="567" t="s">
        <v>701</v>
      </c>
      <c r="W966" s="567" t="s">
        <v>701</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0"/>
        <v>4</v>
      </c>
      <c r="D967" s="403"/>
      <c r="E967" s="564">
        <f>E966</f>
        <v>17</v>
      </c>
      <c r="F967" s="454" t="b">
        <f t="shared" si="278"/>
        <v>1</v>
      </c>
      <c r="G967" s="403"/>
      <c r="H967" s="1065"/>
      <c r="I967" s="1066"/>
      <c r="J967" s="565" t="s">
        <v>704</v>
      </c>
      <c r="K967" s="566" t="str">
        <f t="shared" si="279"/>
        <v>-</v>
      </c>
      <c r="L967" s="567" t="s">
        <v>705</v>
      </c>
      <c r="M967" s="567" t="s">
        <v>705</v>
      </c>
      <c r="N967" s="567" t="s">
        <v>705</v>
      </c>
      <c r="O967" s="567" t="s">
        <v>705</v>
      </c>
      <c r="P967" s="567" t="s">
        <v>705</v>
      </c>
      <c r="Q967" s="567" t="s">
        <v>705</v>
      </c>
      <c r="R967" s="567" t="s">
        <v>705</v>
      </c>
      <c r="S967" s="567" t="s">
        <v>705</v>
      </c>
      <c r="T967" s="567" t="s">
        <v>705</v>
      </c>
      <c r="U967" s="567" t="s">
        <v>705</v>
      </c>
      <c r="V967" s="567" t="s">
        <v>705</v>
      </c>
      <c r="W967" s="567" t="s">
        <v>705</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0"/>
        <v>4</v>
      </c>
      <c r="D968" s="403"/>
      <c r="E968" s="564">
        <f>E967</f>
        <v>17</v>
      </c>
      <c r="F968" s="454" t="b">
        <f t="shared" si="278"/>
        <v>1</v>
      </c>
      <c r="G968" s="403"/>
      <c r="H968" s="1067"/>
      <c r="I968" s="1068"/>
      <c r="J968" s="550" t="s">
        <v>706</v>
      </c>
      <c r="K968" s="568" t="str">
        <f t="shared" si="279"/>
        <v>-</v>
      </c>
      <c r="L968" s="565" t="s">
        <v>701</v>
      </c>
      <c r="M968" s="565" t="s">
        <v>701</v>
      </c>
      <c r="N968" s="565" t="s">
        <v>701</v>
      </c>
      <c r="O968" s="565" t="s">
        <v>701</v>
      </c>
      <c r="P968" s="565" t="s">
        <v>701</v>
      </c>
      <c r="Q968" s="565" t="s">
        <v>701</v>
      </c>
      <c r="R968" s="565" t="s">
        <v>701</v>
      </c>
      <c r="S968" s="565" t="s">
        <v>701</v>
      </c>
      <c r="T968" s="565" t="s">
        <v>701</v>
      </c>
      <c r="U968" s="565" t="s">
        <v>701</v>
      </c>
      <c r="V968" s="569" t="s">
        <v>701</v>
      </c>
      <c r="W968" s="569" t="s">
        <v>701</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0"/>
        <v>4</v>
      </c>
      <c r="D969" s="403"/>
      <c r="E969" s="460">
        <v>18</v>
      </c>
      <c r="F969" s="454" t="b">
        <f t="shared" si="278"/>
        <v>1</v>
      </c>
      <c r="G969" s="403"/>
      <c r="H969" s="561" t="s">
        <v>731</v>
      </c>
      <c r="I969" s="561"/>
      <c r="J969" s="542" t="s">
        <v>700</v>
      </c>
      <c r="K969" s="562" t="str">
        <f t="shared" si="279"/>
        <v>-</v>
      </c>
      <c r="L969" s="563" t="s">
        <v>701</v>
      </c>
      <c r="M969" s="563" t="s">
        <v>701</v>
      </c>
      <c r="N969" s="563" t="s">
        <v>701</v>
      </c>
      <c r="O969" s="563" t="s">
        <v>701</v>
      </c>
      <c r="P969" s="563" t="s">
        <v>701</v>
      </c>
      <c r="Q969" s="563" t="s">
        <v>701</v>
      </c>
      <c r="R969" s="563" t="s">
        <v>701</v>
      </c>
      <c r="S969" s="563" t="s">
        <v>701</v>
      </c>
      <c r="T969" s="563" t="s">
        <v>701</v>
      </c>
      <c r="U969" s="563" t="s">
        <v>701</v>
      </c>
      <c r="V969" s="563" t="s">
        <v>701</v>
      </c>
      <c r="W969" s="563" t="s">
        <v>701</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0"/>
        <v>4</v>
      </c>
      <c r="D970" s="403"/>
      <c r="E970" s="564">
        <f>E969</f>
        <v>18</v>
      </c>
      <c r="F970" s="454" t="b">
        <f t="shared" si="278"/>
        <v>1</v>
      </c>
      <c r="G970" s="403"/>
      <c r="H970" s="1063" t="s">
        <v>732</v>
      </c>
      <c r="I970" s="1064"/>
      <c r="J970" s="565" t="s">
        <v>703</v>
      </c>
      <c r="K970" s="566" t="str">
        <f t="shared" si="279"/>
        <v>-</v>
      </c>
      <c r="L970" s="567" t="s">
        <v>701</v>
      </c>
      <c r="M970" s="567" t="s">
        <v>701</v>
      </c>
      <c r="N970" s="567" t="s">
        <v>701</v>
      </c>
      <c r="O970" s="450">
        <v>1</v>
      </c>
      <c r="P970" s="567" t="s">
        <v>701</v>
      </c>
      <c r="Q970" s="567" t="s">
        <v>701</v>
      </c>
      <c r="R970" s="567" t="s">
        <v>701</v>
      </c>
      <c r="S970" s="567" t="s">
        <v>701</v>
      </c>
      <c r="T970" s="567" t="s">
        <v>701</v>
      </c>
      <c r="U970" s="567" t="s">
        <v>701</v>
      </c>
      <c r="V970" s="567" t="s">
        <v>701</v>
      </c>
      <c r="W970" s="567" t="s">
        <v>701</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0"/>
        <v>4</v>
      </c>
      <c r="D971" s="403"/>
      <c r="E971" s="564">
        <f>E970</f>
        <v>18</v>
      </c>
      <c r="F971" s="454" t="b">
        <f t="shared" si="278"/>
        <v>1</v>
      </c>
      <c r="G971" s="403"/>
      <c r="H971" s="1065"/>
      <c r="I971" s="1066"/>
      <c r="J971" s="565" t="s">
        <v>704</v>
      </c>
      <c r="K971" s="566" t="str">
        <f t="shared" si="279"/>
        <v>-</v>
      </c>
      <c r="L971" s="567" t="s">
        <v>705</v>
      </c>
      <c r="M971" s="450">
        <v>38</v>
      </c>
      <c r="N971" s="567" t="s">
        <v>705</v>
      </c>
      <c r="O971" s="567" t="s">
        <v>705</v>
      </c>
      <c r="P971" s="567" t="s">
        <v>705</v>
      </c>
      <c r="Q971" s="567" t="s">
        <v>705</v>
      </c>
      <c r="R971" s="567" t="s">
        <v>705</v>
      </c>
      <c r="S971" s="567" t="s">
        <v>705</v>
      </c>
      <c r="T971" s="567" t="s">
        <v>705</v>
      </c>
      <c r="U971" s="567" t="s">
        <v>705</v>
      </c>
      <c r="V971" s="567" t="s">
        <v>705</v>
      </c>
      <c r="W971" s="567" t="s">
        <v>705</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0"/>
        <v>4</v>
      </c>
      <c r="D972" s="403"/>
      <c r="E972" s="564">
        <f>E971</f>
        <v>18</v>
      </c>
      <c r="F972" s="454" t="b">
        <f t="shared" si="278"/>
        <v>1</v>
      </c>
      <c r="G972" s="403"/>
      <c r="H972" s="1067"/>
      <c r="I972" s="1068"/>
      <c r="J972" s="550" t="s">
        <v>706</v>
      </c>
      <c r="K972" s="568" t="str">
        <f t="shared" si="279"/>
        <v>-</v>
      </c>
      <c r="L972" s="565" t="s">
        <v>701</v>
      </c>
      <c r="M972" s="565" t="s">
        <v>701</v>
      </c>
      <c r="N972" s="565" t="s">
        <v>701</v>
      </c>
      <c r="O972" s="565" t="s">
        <v>701</v>
      </c>
      <c r="P972" s="565" t="s">
        <v>701</v>
      </c>
      <c r="Q972" s="565" t="s">
        <v>701</v>
      </c>
      <c r="R972" s="565" t="s">
        <v>701</v>
      </c>
      <c r="S972" s="565" t="s">
        <v>701</v>
      </c>
      <c r="T972" s="565" t="s">
        <v>701</v>
      </c>
      <c r="U972" s="565" t="s">
        <v>701</v>
      </c>
      <c r="V972" s="569" t="s">
        <v>701</v>
      </c>
      <c r="W972" s="569" t="s">
        <v>701</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0"/>
        <v>4</v>
      </c>
      <c r="D973" s="403"/>
      <c r="E973" s="460">
        <v>19</v>
      </c>
      <c r="F973" s="454" t="b">
        <f t="shared" si="278"/>
        <v>1</v>
      </c>
      <c r="G973" s="403"/>
      <c r="H973" s="561" t="s">
        <v>733</v>
      </c>
      <c r="I973" s="561"/>
      <c r="J973" s="542" t="s">
        <v>700</v>
      </c>
      <c r="K973" s="562" t="str">
        <f t="shared" si="279"/>
        <v>-</v>
      </c>
      <c r="L973" s="563" t="s">
        <v>701</v>
      </c>
      <c r="M973" s="563" t="s">
        <v>701</v>
      </c>
      <c r="N973" s="563" t="s">
        <v>701</v>
      </c>
      <c r="O973" s="563" t="s">
        <v>701</v>
      </c>
      <c r="P973" s="563" t="s">
        <v>701</v>
      </c>
      <c r="Q973" s="563" t="s">
        <v>701</v>
      </c>
      <c r="R973" s="563" t="s">
        <v>701</v>
      </c>
      <c r="S973" s="563" t="s">
        <v>701</v>
      </c>
      <c r="T973" s="563" t="s">
        <v>701</v>
      </c>
      <c r="U973" s="563" t="s">
        <v>701</v>
      </c>
      <c r="V973" s="563" t="s">
        <v>701</v>
      </c>
      <c r="W973" s="563" t="s">
        <v>701</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0"/>
        <v>4</v>
      </c>
      <c r="D974" s="403"/>
      <c r="E974" s="564">
        <f>E973</f>
        <v>19</v>
      </c>
      <c r="F974" s="454" t="b">
        <f t="shared" si="278"/>
        <v>1</v>
      </c>
      <c r="G974" s="403"/>
      <c r="H974" s="1063" t="s">
        <v>734</v>
      </c>
      <c r="I974" s="1064"/>
      <c r="J974" s="565" t="s">
        <v>703</v>
      </c>
      <c r="K974" s="566">
        <f t="shared" si="279"/>
        <v>43543</v>
      </c>
      <c r="L974" s="450">
        <v>11</v>
      </c>
      <c r="M974" s="567" t="s">
        <v>701</v>
      </c>
      <c r="N974" s="567" t="s">
        <v>701</v>
      </c>
      <c r="O974" s="567" t="s">
        <v>701</v>
      </c>
      <c r="P974" s="567" t="s">
        <v>701</v>
      </c>
      <c r="Q974" s="567" t="s">
        <v>701</v>
      </c>
      <c r="R974" s="567" t="s">
        <v>701</v>
      </c>
      <c r="S974" s="567" t="s">
        <v>701</v>
      </c>
      <c r="T974" s="567" t="s">
        <v>701</v>
      </c>
      <c r="U974" s="567" t="s">
        <v>701</v>
      </c>
      <c r="V974" s="567" t="s">
        <v>701</v>
      </c>
      <c r="W974" s="567" t="s">
        <v>701</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0"/>
        <v>4</v>
      </c>
      <c r="D975" s="403"/>
      <c r="E975" s="564">
        <f>E974</f>
        <v>19</v>
      </c>
      <c r="F975" s="454" t="b">
        <f t="shared" si="278"/>
        <v>1</v>
      </c>
      <c r="G975" s="403"/>
      <c r="H975" s="1065"/>
      <c r="I975" s="1066"/>
      <c r="J975" s="565" t="s">
        <v>704</v>
      </c>
      <c r="K975" s="566" t="str">
        <f t="shared" si="279"/>
        <v>-</v>
      </c>
      <c r="L975" s="567" t="s">
        <v>705</v>
      </c>
      <c r="M975" s="567" t="s">
        <v>705</v>
      </c>
      <c r="N975" s="450">
        <v>20</v>
      </c>
      <c r="O975" s="450">
        <v>3</v>
      </c>
      <c r="P975" s="567" t="s">
        <v>705</v>
      </c>
      <c r="Q975" s="567" t="s">
        <v>705</v>
      </c>
      <c r="R975" s="567" t="s">
        <v>705</v>
      </c>
      <c r="S975" s="567" t="s">
        <v>705</v>
      </c>
      <c r="T975" s="567" t="s">
        <v>705</v>
      </c>
      <c r="U975" s="567" t="s">
        <v>705</v>
      </c>
      <c r="V975" s="567" t="s">
        <v>705</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0"/>
        <v>4</v>
      </c>
      <c r="D976" s="403"/>
      <c r="E976" s="564">
        <f>E975</f>
        <v>19</v>
      </c>
      <c r="F976" s="454" t="b">
        <f t="shared" si="278"/>
        <v>1</v>
      </c>
      <c r="G976" s="403"/>
      <c r="H976" s="1067"/>
      <c r="I976" s="1068"/>
      <c r="J976" s="550" t="s">
        <v>706</v>
      </c>
      <c r="K976" s="568" t="str">
        <f t="shared" si="279"/>
        <v>-</v>
      </c>
      <c r="L976" s="565" t="s">
        <v>701</v>
      </c>
      <c r="M976" s="565" t="s">
        <v>701</v>
      </c>
      <c r="N976" s="565" t="s">
        <v>701</v>
      </c>
      <c r="O976" s="565" t="s">
        <v>701</v>
      </c>
      <c r="P976" s="565" t="s">
        <v>701</v>
      </c>
      <c r="Q976" s="565" t="s">
        <v>701</v>
      </c>
      <c r="R976" s="565" t="s">
        <v>701</v>
      </c>
      <c r="S976" s="565" t="s">
        <v>701</v>
      </c>
      <c r="T976" s="565" t="s">
        <v>701</v>
      </c>
      <c r="U976" s="565" t="s">
        <v>701</v>
      </c>
      <c r="V976" s="569" t="s">
        <v>701</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0"/>
        <v>4</v>
      </c>
      <c r="D977" s="403"/>
      <c r="E977" s="460">
        <v>20</v>
      </c>
      <c r="F977" s="454" t="b">
        <f t="shared" si="278"/>
        <v>1</v>
      </c>
      <c r="G977" s="403"/>
      <c r="H977" s="561" t="s">
        <v>735</v>
      </c>
      <c r="I977" s="561"/>
      <c r="J977" s="542" t="s">
        <v>700</v>
      </c>
      <c r="K977" s="562" t="str">
        <f t="shared" si="279"/>
        <v>-</v>
      </c>
      <c r="L977" s="563" t="s">
        <v>701</v>
      </c>
      <c r="M977" s="563" t="s">
        <v>701</v>
      </c>
      <c r="N977" s="563" t="s">
        <v>701</v>
      </c>
      <c r="O977" s="563" t="s">
        <v>701</v>
      </c>
      <c r="P977" s="563" t="s">
        <v>701</v>
      </c>
      <c r="Q977" s="563" t="s">
        <v>701</v>
      </c>
      <c r="R977" s="563" t="s">
        <v>701</v>
      </c>
      <c r="S977" s="563" t="s">
        <v>701</v>
      </c>
      <c r="T977" s="563" t="s">
        <v>701</v>
      </c>
      <c r="U977" s="563" t="s">
        <v>701</v>
      </c>
      <c r="V977" s="563" t="s">
        <v>701</v>
      </c>
      <c r="W977" s="563" t="s">
        <v>701</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0"/>
        <v>4</v>
      </c>
      <c r="D978" s="403"/>
      <c r="E978" s="564">
        <f>E977</f>
        <v>20</v>
      </c>
      <c r="F978" s="454" t="b">
        <f t="shared" si="278"/>
        <v>1</v>
      </c>
      <c r="G978" s="403"/>
      <c r="H978" s="1063" t="s">
        <v>736</v>
      </c>
      <c r="I978" s="1064"/>
      <c r="J978" s="565" t="s">
        <v>703</v>
      </c>
      <c r="K978" s="566">
        <f t="shared" si="279"/>
        <v>43718</v>
      </c>
      <c r="L978" s="450">
        <v>36</v>
      </c>
      <c r="M978" s="567" t="s">
        <v>701</v>
      </c>
      <c r="N978" s="567" t="s">
        <v>701</v>
      </c>
      <c r="O978" s="567" t="s">
        <v>701</v>
      </c>
      <c r="P978" s="567" t="s">
        <v>701</v>
      </c>
      <c r="Q978" s="567" t="s">
        <v>701</v>
      </c>
      <c r="R978" s="567" t="s">
        <v>701</v>
      </c>
      <c r="S978" s="567" t="s">
        <v>701</v>
      </c>
      <c r="T978" s="567" t="s">
        <v>701</v>
      </c>
      <c r="U978" s="567" t="s">
        <v>701</v>
      </c>
      <c r="V978" s="567" t="s">
        <v>701</v>
      </c>
      <c r="W978" s="567" t="s">
        <v>701</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0"/>
        <v>4</v>
      </c>
      <c r="D979" s="403"/>
      <c r="E979" s="564">
        <f>E978</f>
        <v>20</v>
      </c>
      <c r="F979" s="454" t="b">
        <f t="shared" si="278"/>
        <v>1</v>
      </c>
      <c r="G979" s="403"/>
      <c r="H979" s="1065"/>
      <c r="I979" s="1066"/>
      <c r="J979" s="565" t="s">
        <v>704</v>
      </c>
      <c r="K979" s="566" t="str">
        <f t="shared" si="279"/>
        <v>-</v>
      </c>
      <c r="L979" s="567" t="s">
        <v>705</v>
      </c>
      <c r="M979" s="567" t="s">
        <v>705</v>
      </c>
      <c r="N979" s="450">
        <v>20</v>
      </c>
      <c r="O979" s="450">
        <v>6</v>
      </c>
      <c r="P979" s="567" t="s">
        <v>705</v>
      </c>
      <c r="Q979" s="567" t="s">
        <v>705</v>
      </c>
      <c r="R979" s="567" t="s">
        <v>705</v>
      </c>
      <c r="S979" s="567" t="s">
        <v>705</v>
      </c>
      <c r="T979" s="567" t="s">
        <v>705</v>
      </c>
      <c r="U979" s="567" t="s">
        <v>705</v>
      </c>
      <c r="V979" s="567" t="s">
        <v>705</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0"/>
        <v>4</v>
      </c>
      <c r="D980" s="403"/>
      <c r="E980" s="564">
        <f>E979</f>
        <v>20</v>
      </c>
      <c r="F980" s="454" t="b">
        <f t="shared" si="278"/>
        <v>1</v>
      </c>
      <c r="G980" s="403"/>
      <c r="H980" s="1067"/>
      <c r="I980" s="1068"/>
      <c r="J980" s="550" t="s">
        <v>706</v>
      </c>
      <c r="K980" s="568" t="str">
        <f t="shared" si="279"/>
        <v>-</v>
      </c>
      <c r="L980" s="565" t="s">
        <v>701</v>
      </c>
      <c r="M980" s="565" t="s">
        <v>701</v>
      </c>
      <c r="N980" s="565" t="s">
        <v>701</v>
      </c>
      <c r="O980" s="565" t="s">
        <v>701</v>
      </c>
      <c r="P980" s="565" t="s">
        <v>701</v>
      </c>
      <c r="Q980" s="565" t="s">
        <v>701</v>
      </c>
      <c r="R980" s="565" t="s">
        <v>701</v>
      </c>
      <c r="S980" s="565" t="s">
        <v>701</v>
      </c>
      <c r="T980" s="565" t="s">
        <v>701</v>
      </c>
      <c r="U980" s="565" t="s">
        <v>701</v>
      </c>
      <c r="V980" s="569" t="s">
        <v>701</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0"/>
        <v>4</v>
      </c>
      <c r="D981" s="403"/>
      <c r="E981" s="460">
        <v>21</v>
      </c>
      <c r="F981" s="454" t="b">
        <f t="shared" si="278"/>
        <v>1</v>
      </c>
      <c r="G981" s="403"/>
      <c r="H981" s="561" t="s">
        <v>737</v>
      </c>
      <c r="I981" s="561"/>
      <c r="J981" s="542" t="s">
        <v>700</v>
      </c>
      <c r="K981" s="562" t="str">
        <f t="shared" si="279"/>
        <v>-</v>
      </c>
      <c r="L981" s="563" t="s">
        <v>701</v>
      </c>
      <c r="M981" s="563" t="s">
        <v>701</v>
      </c>
      <c r="N981" s="563" t="s">
        <v>701</v>
      </c>
      <c r="O981" s="563" t="s">
        <v>701</v>
      </c>
      <c r="P981" s="563" t="s">
        <v>701</v>
      </c>
      <c r="Q981" s="563" t="s">
        <v>701</v>
      </c>
      <c r="R981" s="563" t="s">
        <v>701</v>
      </c>
      <c r="S981" s="563" t="s">
        <v>701</v>
      </c>
      <c r="T981" s="563" t="s">
        <v>701</v>
      </c>
      <c r="U981" s="563" t="s">
        <v>701</v>
      </c>
      <c r="V981" s="563" t="s">
        <v>701</v>
      </c>
      <c r="W981" s="563" t="s">
        <v>701</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0"/>
        <v>4</v>
      </c>
      <c r="D982" s="403"/>
      <c r="E982" s="564">
        <f>E981</f>
        <v>21</v>
      </c>
      <c r="F982" s="454" t="b">
        <f t="shared" si="278"/>
        <v>1</v>
      </c>
      <c r="G982" s="403"/>
      <c r="H982" s="1063" t="s">
        <v>738</v>
      </c>
      <c r="I982" s="1064"/>
      <c r="J982" s="565" t="s">
        <v>703</v>
      </c>
      <c r="K982" s="566">
        <f t="shared" si="279"/>
        <v>43760</v>
      </c>
      <c r="L982" s="450">
        <v>42</v>
      </c>
      <c r="M982" s="567" t="s">
        <v>701</v>
      </c>
      <c r="N982" s="567" t="s">
        <v>701</v>
      </c>
      <c r="O982" s="567" t="s">
        <v>701</v>
      </c>
      <c r="P982" s="567" t="s">
        <v>701</v>
      </c>
      <c r="Q982" s="567" t="s">
        <v>701</v>
      </c>
      <c r="R982" s="567" t="s">
        <v>701</v>
      </c>
      <c r="S982" s="567" t="s">
        <v>701</v>
      </c>
      <c r="T982" s="567" t="s">
        <v>701</v>
      </c>
      <c r="U982" s="567" t="s">
        <v>701</v>
      </c>
      <c r="V982" s="567" t="s">
        <v>701</v>
      </c>
      <c r="W982" s="567" t="s">
        <v>701</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0"/>
        <v>4</v>
      </c>
      <c r="D983" s="403"/>
      <c r="E983" s="564">
        <f>E982</f>
        <v>21</v>
      </c>
      <c r="F983" s="454" t="b">
        <f t="shared" si="278"/>
        <v>1</v>
      </c>
      <c r="G983" s="403"/>
      <c r="H983" s="1065"/>
      <c r="I983" s="1066"/>
      <c r="J983" s="565" t="s">
        <v>704</v>
      </c>
      <c r="K983" s="566" t="str">
        <f t="shared" si="279"/>
        <v>-</v>
      </c>
      <c r="L983" s="567" t="s">
        <v>705</v>
      </c>
      <c r="M983" s="567" t="s">
        <v>705</v>
      </c>
      <c r="N983" s="450">
        <v>28</v>
      </c>
      <c r="O983" s="450">
        <v>3</v>
      </c>
      <c r="P983" s="567" t="s">
        <v>705</v>
      </c>
      <c r="Q983" s="567" t="s">
        <v>705</v>
      </c>
      <c r="R983" s="567" t="s">
        <v>705</v>
      </c>
      <c r="S983" s="567" t="s">
        <v>705</v>
      </c>
      <c r="T983" s="567" t="s">
        <v>705</v>
      </c>
      <c r="U983" s="567" t="s">
        <v>705</v>
      </c>
      <c r="V983" s="567" t="s">
        <v>705</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0"/>
        <v>4</v>
      </c>
      <c r="D984" s="403"/>
      <c r="E984" s="564">
        <f>E983</f>
        <v>21</v>
      </c>
      <c r="F984" s="454" t="b">
        <f t="shared" si="278"/>
        <v>1</v>
      </c>
      <c r="G984" s="403"/>
      <c r="H984" s="1067"/>
      <c r="I984" s="1068"/>
      <c r="J984" s="550" t="s">
        <v>706</v>
      </c>
      <c r="K984" s="568" t="str">
        <f t="shared" si="279"/>
        <v>-</v>
      </c>
      <c r="L984" s="565" t="s">
        <v>701</v>
      </c>
      <c r="M984" s="565" t="s">
        <v>701</v>
      </c>
      <c r="N984" s="565" t="s">
        <v>701</v>
      </c>
      <c r="O984" s="565" t="s">
        <v>701</v>
      </c>
      <c r="P984" s="565" t="s">
        <v>701</v>
      </c>
      <c r="Q984" s="565" t="s">
        <v>701</v>
      </c>
      <c r="R984" s="565" t="s">
        <v>701</v>
      </c>
      <c r="S984" s="565" t="s">
        <v>701</v>
      </c>
      <c r="T984" s="565" t="s">
        <v>701</v>
      </c>
      <c r="U984" s="565" t="s">
        <v>701</v>
      </c>
      <c r="V984" s="569" t="s">
        <v>701</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0"/>
        <v>4</v>
      </c>
      <c r="D985" s="403"/>
      <c r="E985" s="460">
        <v>22</v>
      </c>
      <c r="F985" s="454" t="b">
        <f t="shared" si="278"/>
        <v>1</v>
      </c>
      <c r="G985" s="403"/>
      <c r="H985" s="561" t="s">
        <v>739</v>
      </c>
      <c r="I985" s="561"/>
      <c r="J985" s="542" t="s">
        <v>700</v>
      </c>
      <c r="K985" s="562" t="str">
        <f t="shared" si="279"/>
        <v>-</v>
      </c>
      <c r="L985" s="563" t="s">
        <v>701</v>
      </c>
      <c r="M985" s="563" t="s">
        <v>701</v>
      </c>
      <c r="N985" s="563" t="s">
        <v>701</v>
      </c>
      <c r="O985" s="563" t="s">
        <v>701</v>
      </c>
      <c r="P985" s="563" t="s">
        <v>701</v>
      </c>
      <c r="Q985" s="563" t="s">
        <v>701</v>
      </c>
      <c r="R985" s="563" t="s">
        <v>701</v>
      </c>
      <c r="S985" s="563" t="s">
        <v>701</v>
      </c>
      <c r="T985" s="563" t="s">
        <v>701</v>
      </c>
      <c r="U985" s="563" t="s">
        <v>701</v>
      </c>
      <c r="V985" s="563" t="s">
        <v>701</v>
      </c>
      <c r="W985" s="563" t="s">
        <v>701</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0"/>
        <v>4</v>
      </c>
      <c r="D986" s="403"/>
      <c r="E986" s="564">
        <f>E985</f>
        <v>22</v>
      </c>
      <c r="F986" s="454" t="b">
        <f t="shared" si="278"/>
        <v>1</v>
      </c>
      <c r="G986" s="403"/>
      <c r="H986" s="1063" t="s">
        <v>740</v>
      </c>
      <c r="I986" s="1064"/>
      <c r="J986" s="565" t="s">
        <v>703</v>
      </c>
      <c r="K986" s="566" t="str">
        <f t="shared" si="279"/>
        <v>-</v>
      </c>
      <c r="L986" s="567" t="s">
        <v>701</v>
      </c>
      <c r="M986" s="567" t="s">
        <v>701</v>
      </c>
      <c r="N986" s="450">
        <v>0</v>
      </c>
      <c r="O986" s="567" t="s">
        <v>701</v>
      </c>
      <c r="P986" s="567" t="s">
        <v>701</v>
      </c>
      <c r="Q986" s="567" t="s">
        <v>701</v>
      </c>
      <c r="R986" s="567" t="s">
        <v>701</v>
      </c>
      <c r="S986" s="567" t="s">
        <v>701</v>
      </c>
      <c r="T986" s="567" t="s">
        <v>701</v>
      </c>
      <c r="U986" s="567" t="s">
        <v>701</v>
      </c>
      <c r="V986" s="567" t="s">
        <v>701</v>
      </c>
      <c r="W986" s="567" t="s">
        <v>701</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0"/>
        <v>4</v>
      </c>
      <c r="D987" s="403"/>
      <c r="E987" s="564">
        <f>E986</f>
        <v>22</v>
      </c>
      <c r="F987" s="454" t="b">
        <f t="shared" si="278"/>
        <v>1</v>
      </c>
      <c r="G987" s="403"/>
      <c r="H987" s="1065"/>
      <c r="I987" s="1066"/>
      <c r="J987" s="565" t="s">
        <v>704</v>
      </c>
      <c r="K987" s="566" t="str">
        <f t="shared" si="279"/>
        <v>-</v>
      </c>
      <c r="L987" s="567" t="s">
        <v>705</v>
      </c>
      <c r="M987" s="567" t="s">
        <v>705</v>
      </c>
      <c r="N987" s="567" t="s">
        <v>705</v>
      </c>
      <c r="O987" s="567" t="s">
        <v>705</v>
      </c>
      <c r="P987" s="567" t="s">
        <v>705</v>
      </c>
      <c r="Q987" s="567" t="s">
        <v>705</v>
      </c>
      <c r="R987" s="567" t="s">
        <v>705</v>
      </c>
      <c r="S987" s="567" t="s">
        <v>705</v>
      </c>
      <c r="T987" s="567" t="s">
        <v>705</v>
      </c>
      <c r="U987" s="567" t="s">
        <v>705</v>
      </c>
      <c r="V987" s="567" t="s">
        <v>705</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0"/>
        <v>4</v>
      </c>
      <c r="D988" s="403"/>
      <c r="E988" s="564">
        <f>E987</f>
        <v>22</v>
      </c>
      <c r="F988" s="454" t="b">
        <f t="shared" si="278"/>
        <v>1</v>
      </c>
      <c r="G988" s="403"/>
      <c r="H988" s="1067"/>
      <c r="I988" s="1068"/>
      <c r="J988" s="550" t="s">
        <v>706</v>
      </c>
      <c r="K988" s="568" t="str">
        <f t="shared" si="279"/>
        <v>-</v>
      </c>
      <c r="L988" s="565" t="s">
        <v>701</v>
      </c>
      <c r="M988" s="565" t="s">
        <v>701</v>
      </c>
      <c r="N988" s="565" t="s">
        <v>701</v>
      </c>
      <c r="O988" s="565" t="s">
        <v>701</v>
      </c>
      <c r="P988" s="565" t="s">
        <v>701</v>
      </c>
      <c r="Q988" s="565" t="s">
        <v>701</v>
      </c>
      <c r="R988" s="565" t="s">
        <v>701</v>
      </c>
      <c r="S988" s="565" t="s">
        <v>701</v>
      </c>
      <c r="T988" s="565" t="s">
        <v>701</v>
      </c>
      <c r="U988" s="565" t="s">
        <v>701</v>
      </c>
      <c r="V988" s="569" t="s">
        <v>701</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0"/>
        <v>4</v>
      </c>
      <c r="D989" s="403"/>
      <c r="E989" s="460">
        <v>23</v>
      </c>
      <c r="F989" s="454" t="b">
        <f t="shared" si="278"/>
        <v>1</v>
      </c>
      <c r="G989" s="403"/>
      <c r="H989" s="561" t="s">
        <v>741</v>
      </c>
      <c r="I989" s="561"/>
      <c r="J989" s="542" t="s">
        <v>700</v>
      </c>
      <c r="K989" s="562" t="str">
        <f t="shared" si="279"/>
        <v>-</v>
      </c>
      <c r="L989" s="563" t="s">
        <v>701</v>
      </c>
      <c r="M989" s="563" t="s">
        <v>701</v>
      </c>
      <c r="N989" s="563" t="s">
        <v>701</v>
      </c>
      <c r="O989" s="563" t="s">
        <v>701</v>
      </c>
      <c r="P989" s="563" t="s">
        <v>701</v>
      </c>
      <c r="Q989" s="563" t="s">
        <v>701</v>
      </c>
      <c r="R989" s="563" t="s">
        <v>701</v>
      </c>
      <c r="S989" s="563" t="s">
        <v>701</v>
      </c>
      <c r="T989" s="563" t="s">
        <v>701</v>
      </c>
      <c r="U989" s="563" t="s">
        <v>701</v>
      </c>
      <c r="V989" s="563" t="s">
        <v>701</v>
      </c>
      <c r="W989" s="563" t="s">
        <v>701</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0"/>
        <v>4</v>
      </c>
      <c r="D990" s="403"/>
      <c r="E990" s="564">
        <f>E989</f>
        <v>23</v>
      </c>
      <c r="F990" s="454" t="b">
        <f t="shared" si="278"/>
        <v>1</v>
      </c>
      <c r="G990" s="403"/>
      <c r="H990" s="1063" t="s">
        <v>742</v>
      </c>
      <c r="I990" s="1064"/>
      <c r="J990" s="565" t="s">
        <v>703</v>
      </c>
      <c r="K990" s="566" t="str">
        <f t="shared" si="279"/>
        <v>-</v>
      </c>
      <c r="L990" s="567" t="s">
        <v>701</v>
      </c>
      <c r="M990" s="567" t="s">
        <v>701</v>
      </c>
      <c r="N990" s="450">
        <v>0</v>
      </c>
      <c r="O990" s="567" t="s">
        <v>701</v>
      </c>
      <c r="P990" s="567" t="s">
        <v>701</v>
      </c>
      <c r="Q990" s="567" t="s">
        <v>701</v>
      </c>
      <c r="R990" s="567" t="s">
        <v>701</v>
      </c>
      <c r="S990" s="567" t="s">
        <v>701</v>
      </c>
      <c r="T990" s="567" t="s">
        <v>701</v>
      </c>
      <c r="U990" s="567" t="s">
        <v>701</v>
      </c>
      <c r="V990" s="567" t="s">
        <v>701</v>
      </c>
      <c r="W990" s="567" t="s">
        <v>701</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0"/>
        <v>4</v>
      </c>
      <c r="D991" s="403"/>
      <c r="E991" s="564">
        <f>E990</f>
        <v>23</v>
      </c>
      <c r="F991" s="454" t="b">
        <f t="shared" si="278"/>
        <v>1</v>
      </c>
      <c r="G991" s="403"/>
      <c r="H991" s="1065"/>
      <c r="I991" s="1066"/>
      <c r="J991" s="565" t="s">
        <v>704</v>
      </c>
      <c r="K991" s="566" t="str">
        <f t="shared" si="279"/>
        <v>-</v>
      </c>
      <c r="L991" s="567" t="s">
        <v>705</v>
      </c>
      <c r="M991" s="567" t="s">
        <v>705</v>
      </c>
      <c r="N991" s="567" t="s">
        <v>705</v>
      </c>
      <c r="O991" s="567" t="s">
        <v>705</v>
      </c>
      <c r="P991" s="567" t="s">
        <v>705</v>
      </c>
      <c r="Q991" s="567" t="s">
        <v>705</v>
      </c>
      <c r="R991" s="567" t="s">
        <v>705</v>
      </c>
      <c r="S991" s="567" t="s">
        <v>705</v>
      </c>
      <c r="T991" s="567" t="s">
        <v>705</v>
      </c>
      <c r="U991" s="567" t="s">
        <v>705</v>
      </c>
      <c r="V991" s="567" t="s">
        <v>705</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0"/>
        <v>4</v>
      </c>
      <c r="D992" s="403"/>
      <c r="E992" s="564">
        <f>E991</f>
        <v>23</v>
      </c>
      <c r="F992" s="454" t="b">
        <f t="shared" si="278"/>
        <v>1</v>
      </c>
      <c r="G992" s="403"/>
      <c r="H992" s="1067"/>
      <c r="I992" s="1068"/>
      <c r="J992" s="550" t="s">
        <v>706</v>
      </c>
      <c r="K992" s="568" t="str">
        <f t="shared" si="279"/>
        <v>-</v>
      </c>
      <c r="L992" s="565" t="s">
        <v>701</v>
      </c>
      <c r="M992" s="565" t="s">
        <v>701</v>
      </c>
      <c r="N992" s="565" t="s">
        <v>701</v>
      </c>
      <c r="O992" s="565" t="s">
        <v>701</v>
      </c>
      <c r="P992" s="565" t="s">
        <v>701</v>
      </c>
      <c r="Q992" s="565" t="s">
        <v>701</v>
      </c>
      <c r="R992" s="565" t="s">
        <v>701</v>
      </c>
      <c r="S992" s="565" t="s">
        <v>701</v>
      </c>
      <c r="T992" s="565" t="s">
        <v>701</v>
      </c>
      <c r="U992" s="565" t="s">
        <v>701</v>
      </c>
      <c r="V992" s="569" t="s">
        <v>701</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0"/>
        <v>4</v>
      </c>
      <c r="D993" s="403"/>
      <c r="E993" s="460">
        <v>24</v>
      </c>
      <c r="F993" s="454" t="b">
        <f t="shared" ref="F993:F1004" si="281">COUNTIFS($L993:$W993,"-")&lt;&gt;COUNTA($L993:$W993)</f>
        <v>1</v>
      </c>
      <c r="G993" s="403"/>
      <c r="H993" s="561" t="s">
        <v>743</v>
      </c>
      <c r="I993" s="561"/>
      <c r="J993" s="542" t="s">
        <v>700</v>
      </c>
      <c r="K993" s="562" t="str">
        <f t="shared" si="279"/>
        <v>-</v>
      </c>
      <c r="L993" s="563" t="s">
        <v>701</v>
      </c>
      <c r="M993" s="563" t="s">
        <v>701</v>
      </c>
      <c r="N993" s="563" t="s">
        <v>701</v>
      </c>
      <c r="O993" s="563" t="s">
        <v>701</v>
      </c>
      <c r="P993" s="563" t="s">
        <v>701</v>
      </c>
      <c r="Q993" s="563" t="s">
        <v>701</v>
      </c>
      <c r="R993" s="563" t="s">
        <v>701</v>
      </c>
      <c r="S993" s="563" t="s">
        <v>701</v>
      </c>
      <c r="T993" s="563" t="s">
        <v>701</v>
      </c>
      <c r="U993" s="563" t="s">
        <v>701</v>
      </c>
      <c r="V993" s="563" t="s">
        <v>701</v>
      </c>
      <c r="W993" s="563" t="s">
        <v>701</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0"/>
        <v>4</v>
      </c>
      <c r="D994" s="403"/>
      <c r="E994" s="564">
        <f>E993</f>
        <v>24</v>
      </c>
      <c r="F994" s="454" t="b">
        <f t="shared" si="281"/>
        <v>1</v>
      </c>
      <c r="G994" s="403"/>
      <c r="H994" s="1063" t="s">
        <v>744</v>
      </c>
      <c r="I994" s="1064"/>
      <c r="J994" s="565" t="s">
        <v>703</v>
      </c>
      <c r="K994" s="566" t="str">
        <f t="shared" si="279"/>
        <v>-</v>
      </c>
      <c r="L994" s="567" t="s">
        <v>701</v>
      </c>
      <c r="M994" s="567" t="s">
        <v>701</v>
      </c>
      <c r="N994" s="567" t="s">
        <v>701</v>
      </c>
      <c r="O994" s="567" t="s">
        <v>701</v>
      </c>
      <c r="P994" s="567" t="s">
        <v>701</v>
      </c>
      <c r="Q994" s="567" t="s">
        <v>701</v>
      </c>
      <c r="R994" s="567" t="s">
        <v>701</v>
      </c>
      <c r="S994" s="567" t="s">
        <v>701</v>
      </c>
      <c r="T994" s="567" t="s">
        <v>701</v>
      </c>
      <c r="U994" s="567" t="s">
        <v>701</v>
      </c>
      <c r="V994" s="567" t="s">
        <v>701</v>
      </c>
      <c r="W994" s="567" t="s">
        <v>701</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0"/>
        <v>4</v>
      </c>
      <c r="D995" s="403"/>
      <c r="E995" s="564">
        <f>E994</f>
        <v>24</v>
      </c>
      <c r="F995" s="454" t="b">
        <f t="shared" si="281"/>
        <v>1</v>
      </c>
      <c r="G995" s="403"/>
      <c r="H995" s="1065"/>
      <c r="I995" s="1066"/>
      <c r="J995" s="565" t="s">
        <v>704</v>
      </c>
      <c r="K995" s="566" t="str">
        <f t="shared" si="279"/>
        <v>-</v>
      </c>
      <c r="L995" s="567" t="s">
        <v>705</v>
      </c>
      <c r="M995" s="567" t="s">
        <v>705</v>
      </c>
      <c r="N995" s="567" t="s">
        <v>705</v>
      </c>
      <c r="O995" s="567" t="s">
        <v>705</v>
      </c>
      <c r="P995" s="567" t="s">
        <v>705</v>
      </c>
      <c r="Q995" s="567" t="s">
        <v>705</v>
      </c>
      <c r="R995" s="567" t="s">
        <v>705</v>
      </c>
      <c r="S995" s="567" t="s">
        <v>705</v>
      </c>
      <c r="T995" s="567" t="s">
        <v>705</v>
      </c>
      <c r="U995" s="567" t="s">
        <v>705</v>
      </c>
      <c r="V995" s="567" t="s">
        <v>705</v>
      </c>
      <c r="W995" s="567" t="s">
        <v>705</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0"/>
        <v>4</v>
      </c>
      <c r="D996" s="403"/>
      <c r="E996" s="564">
        <f>E995</f>
        <v>24</v>
      </c>
      <c r="F996" s="454" t="b">
        <f t="shared" si="281"/>
        <v>1</v>
      </c>
      <c r="G996" s="403"/>
      <c r="H996" s="1067"/>
      <c r="I996" s="1068"/>
      <c r="J996" s="550" t="s">
        <v>706</v>
      </c>
      <c r="K996" s="568" t="str">
        <f t="shared" si="279"/>
        <v>-</v>
      </c>
      <c r="L996" s="565" t="s">
        <v>701</v>
      </c>
      <c r="M996" s="565" t="s">
        <v>701</v>
      </c>
      <c r="N996" s="565" t="s">
        <v>701</v>
      </c>
      <c r="O996" s="565" t="s">
        <v>701</v>
      </c>
      <c r="P996" s="565" t="s">
        <v>701</v>
      </c>
      <c r="Q996" s="565" t="s">
        <v>701</v>
      </c>
      <c r="R996" s="565" t="s">
        <v>701</v>
      </c>
      <c r="S996" s="565" t="s">
        <v>701</v>
      </c>
      <c r="T996" s="565" t="s">
        <v>701</v>
      </c>
      <c r="U996" s="565" t="s">
        <v>701</v>
      </c>
      <c r="V996" s="569" t="s">
        <v>701</v>
      </c>
      <c r="W996" s="569" t="s">
        <v>701</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2">INT($C$885)+3</f>
        <v>4</v>
      </c>
      <c r="D997" s="403"/>
      <c r="E997" s="460">
        <v>25</v>
      </c>
      <c r="F997" s="454" t="b">
        <f t="shared" si="281"/>
        <v>1</v>
      </c>
      <c r="G997" s="403"/>
      <c r="H997" s="561" t="s">
        <v>1100</v>
      </c>
      <c r="I997" s="561"/>
      <c r="J997" s="542" t="s">
        <v>700</v>
      </c>
      <c r="K997" s="562" t="str">
        <f t="shared" si="279"/>
        <v>-</v>
      </c>
      <c r="L997" s="563" t="s">
        <v>701</v>
      </c>
      <c r="M997" s="563" t="s">
        <v>701</v>
      </c>
      <c r="N997" s="563" t="s">
        <v>701</v>
      </c>
      <c r="O997" s="563" t="s">
        <v>701</v>
      </c>
      <c r="P997" s="563" t="s">
        <v>701</v>
      </c>
      <c r="Q997" s="570">
        <v>21</v>
      </c>
      <c r="R997" s="563" t="s">
        <v>701</v>
      </c>
      <c r="S997" s="563" t="s">
        <v>701</v>
      </c>
      <c r="T997" s="563" t="s">
        <v>701</v>
      </c>
      <c r="U997" s="563" t="s">
        <v>701</v>
      </c>
      <c r="V997" s="563" t="s">
        <v>701</v>
      </c>
      <c r="W997" s="563" t="s">
        <v>701</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2"/>
        <v>4</v>
      </c>
      <c r="D998" s="403"/>
      <c r="E998" s="564">
        <f>E997</f>
        <v>25</v>
      </c>
      <c r="F998" s="454" t="b">
        <f t="shared" si="281"/>
        <v>1</v>
      </c>
      <c r="G998" s="403"/>
      <c r="H998" s="1063" t="s">
        <v>1101</v>
      </c>
      <c r="I998" s="1064"/>
      <c r="J998" s="565" t="s">
        <v>703</v>
      </c>
      <c r="K998" s="566" t="str">
        <f t="shared" si="279"/>
        <v>-</v>
      </c>
      <c r="L998" s="567" t="s">
        <v>701</v>
      </c>
      <c r="M998" s="567" t="s">
        <v>701</v>
      </c>
      <c r="N998" s="567" t="s">
        <v>701</v>
      </c>
      <c r="O998" s="567" t="s">
        <v>701</v>
      </c>
      <c r="P998" s="567" t="s">
        <v>701</v>
      </c>
      <c r="Q998" s="567" t="s">
        <v>701</v>
      </c>
      <c r="R998" s="567" t="s">
        <v>701</v>
      </c>
      <c r="S998" s="450" t="b">
        <v>1</v>
      </c>
      <c r="T998" s="567" t="s">
        <v>701</v>
      </c>
      <c r="U998" s="567" t="s">
        <v>701</v>
      </c>
      <c r="V998" s="567" t="s">
        <v>701</v>
      </c>
      <c r="W998" s="567" t="s">
        <v>701</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2"/>
        <v>4</v>
      </c>
      <c r="D999" s="403"/>
      <c r="E999" s="564">
        <f>E998</f>
        <v>25</v>
      </c>
      <c r="F999" s="454" t="b">
        <f t="shared" si="281"/>
        <v>1</v>
      </c>
      <c r="G999" s="403"/>
      <c r="H999" s="1065"/>
      <c r="I999" s="1066"/>
      <c r="J999" s="565" t="s">
        <v>704</v>
      </c>
      <c r="K999" s="566" t="str">
        <f t="shared" si="279"/>
        <v>-</v>
      </c>
      <c r="L999" s="567" t="s">
        <v>705</v>
      </c>
      <c r="M999" s="567" t="s">
        <v>705</v>
      </c>
      <c r="N999" s="567" t="s">
        <v>705</v>
      </c>
      <c r="O999" s="567" t="s">
        <v>705</v>
      </c>
      <c r="P999" s="450">
        <v>21</v>
      </c>
      <c r="Q999" s="567" t="s">
        <v>705</v>
      </c>
      <c r="R999" s="567" t="s">
        <v>705</v>
      </c>
      <c r="S999" s="567" t="s">
        <v>705</v>
      </c>
      <c r="T999" s="567" t="s">
        <v>705</v>
      </c>
      <c r="U999" s="567" t="s">
        <v>705</v>
      </c>
      <c r="V999" s="567" t="s">
        <v>705</v>
      </c>
      <c r="W999" s="567" t="s">
        <v>705</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2"/>
        <v>4</v>
      </c>
      <c r="D1000" s="403"/>
      <c r="E1000" s="564">
        <f>E999</f>
        <v>25</v>
      </c>
      <c r="F1000" s="454" t="b">
        <f t="shared" si="281"/>
        <v>1</v>
      </c>
      <c r="G1000" s="403"/>
      <c r="H1000" s="1067"/>
      <c r="I1000" s="1068"/>
      <c r="J1000" s="550" t="s">
        <v>706</v>
      </c>
      <c r="K1000" s="568" t="str">
        <f t="shared" si="279"/>
        <v>-</v>
      </c>
      <c r="L1000" s="565" t="s">
        <v>701</v>
      </c>
      <c r="M1000" s="565" t="s">
        <v>701</v>
      </c>
      <c r="N1000" s="565" t="s">
        <v>701</v>
      </c>
      <c r="O1000" s="565" t="s">
        <v>701</v>
      </c>
      <c r="P1000" s="565" t="s">
        <v>701</v>
      </c>
      <c r="Q1000" s="565" t="s">
        <v>701</v>
      </c>
      <c r="R1000" s="565" t="s">
        <v>701</v>
      </c>
      <c r="S1000" s="565" t="s">
        <v>701</v>
      </c>
      <c r="T1000" s="565" t="s">
        <v>701</v>
      </c>
      <c r="U1000" s="565" t="s">
        <v>701</v>
      </c>
      <c r="V1000" s="569" t="s">
        <v>701</v>
      </c>
      <c r="W1000" s="569" t="s">
        <v>701</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2"/>
        <v>4</v>
      </c>
      <c r="D1001" s="403"/>
      <c r="E1001" s="460">
        <v>26</v>
      </c>
      <c r="F1001" s="454" t="b">
        <f t="shared" si="281"/>
        <v>1</v>
      </c>
      <c r="G1001" s="403"/>
      <c r="H1001" s="561" t="s">
        <v>745</v>
      </c>
      <c r="I1001" s="561"/>
      <c r="J1001" s="542" t="s">
        <v>700</v>
      </c>
      <c r="K1001" s="562" t="str">
        <f t="shared" si="279"/>
        <v>-</v>
      </c>
      <c r="L1001" s="571">
        <v>-1</v>
      </c>
      <c r="M1001" s="563" t="s">
        <v>701</v>
      </c>
      <c r="N1001" s="563" t="s">
        <v>701</v>
      </c>
      <c r="O1001" s="563" t="s">
        <v>701</v>
      </c>
      <c r="P1001" s="563" t="s">
        <v>701</v>
      </c>
      <c r="Q1001" s="563" t="s">
        <v>701</v>
      </c>
      <c r="R1001" s="563" t="s">
        <v>701</v>
      </c>
      <c r="S1001" s="563" t="s">
        <v>701</v>
      </c>
      <c r="T1001" s="563" t="s">
        <v>701</v>
      </c>
      <c r="U1001" s="563" t="s">
        <v>701</v>
      </c>
      <c r="V1001" s="570">
        <v>0.05</v>
      </c>
      <c r="W1001" s="563" t="s">
        <v>701</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2"/>
        <v>4</v>
      </c>
      <c r="D1002" s="403"/>
      <c r="E1002" s="564">
        <f>E1001</f>
        <v>26</v>
      </c>
      <c r="F1002" s="454" t="b">
        <f t="shared" si="281"/>
        <v>1</v>
      </c>
      <c r="G1002" s="403"/>
      <c r="H1002" s="1063" t="s">
        <v>746</v>
      </c>
      <c r="I1002" s="1064"/>
      <c r="J1002" s="565" t="s">
        <v>703</v>
      </c>
      <c r="K1002" s="566" t="str">
        <f t="shared" si="279"/>
        <v>-</v>
      </c>
      <c r="L1002" s="567" t="s">
        <v>701</v>
      </c>
      <c r="M1002" s="567" t="s">
        <v>701</v>
      </c>
      <c r="N1002" s="567" t="s">
        <v>701</v>
      </c>
      <c r="O1002" s="567" t="s">
        <v>701</v>
      </c>
      <c r="P1002" s="567" t="s">
        <v>701</v>
      </c>
      <c r="Q1002" s="567" t="s">
        <v>701</v>
      </c>
      <c r="R1002" s="567" t="s">
        <v>701</v>
      </c>
      <c r="S1002" s="567" t="s">
        <v>701</v>
      </c>
      <c r="T1002" s="567" t="s">
        <v>701</v>
      </c>
      <c r="U1002" s="567" t="s">
        <v>701</v>
      </c>
      <c r="V1002" s="567" t="s">
        <v>701</v>
      </c>
      <c r="W1002" s="567" t="s">
        <v>701</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2"/>
        <v>4</v>
      </c>
      <c r="D1003" s="403"/>
      <c r="E1003" s="564">
        <f>E1002</f>
        <v>26</v>
      </c>
      <c r="F1003" s="454" t="b">
        <f t="shared" si="281"/>
        <v>1</v>
      </c>
      <c r="G1003" s="403"/>
      <c r="H1003" s="1065"/>
      <c r="I1003" s="1066"/>
      <c r="J1003" s="565" t="s">
        <v>704</v>
      </c>
      <c r="K1003" s="566" t="str">
        <f t="shared" si="279"/>
        <v>-</v>
      </c>
      <c r="L1003" s="567" t="s">
        <v>705</v>
      </c>
      <c r="M1003" s="567" t="s">
        <v>705</v>
      </c>
      <c r="N1003" s="567" t="s">
        <v>705</v>
      </c>
      <c r="O1003" s="567" t="s">
        <v>705</v>
      </c>
      <c r="P1003" s="567" t="s">
        <v>705</v>
      </c>
      <c r="Q1003" s="567" t="s">
        <v>705</v>
      </c>
      <c r="R1003" s="567" t="s">
        <v>705</v>
      </c>
      <c r="S1003" s="567" t="s">
        <v>705</v>
      </c>
      <c r="T1003" s="567" t="s">
        <v>705</v>
      </c>
      <c r="U1003" s="567" t="s">
        <v>705</v>
      </c>
      <c r="V1003" s="567" t="s">
        <v>705</v>
      </c>
      <c r="W1003" s="567" t="s">
        <v>705</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2"/>
        <v>4</v>
      </c>
      <c r="D1004" s="403"/>
      <c r="E1004" s="564">
        <f>E1003</f>
        <v>26</v>
      </c>
      <c r="F1004" s="454" t="b">
        <f t="shared" si="281"/>
        <v>1</v>
      </c>
      <c r="G1004" s="403"/>
      <c r="H1004" s="1067"/>
      <c r="I1004" s="1068"/>
      <c r="J1004" s="550" t="s">
        <v>706</v>
      </c>
      <c r="K1004" s="568" t="str">
        <f t="shared" si="279"/>
        <v>-</v>
      </c>
      <c r="L1004" s="574" t="s">
        <v>701</v>
      </c>
      <c r="M1004" s="574" t="s">
        <v>701</v>
      </c>
      <c r="N1004" s="574" t="s">
        <v>701</v>
      </c>
      <c r="O1004" s="574" t="s">
        <v>701</v>
      </c>
      <c r="P1004" s="574" t="s">
        <v>701</v>
      </c>
      <c r="Q1004" s="574" t="s">
        <v>701</v>
      </c>
      <c r="R1004" s="574" t="s">
        <v>701</v>
      </c>
      <c r="S1004" s="574" t="s">
        <v>701</v>
      </c>
      <c r="T1004" s="574" t="s">
        <v>701</v>
      </c>
      <c r="U1004" s="574" t="s">
        <v>701</v>
      </c>
      <c r="V1004" s="573">
        <v>-0.05</v>
      </c>
      <c r="W1004" s="569" t="s">
        <v>701</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442</v>
      </c>
      <c r="AP1005" s="388"/>
      <c r="AQ1005" s="376"/>
      <c r="AR1005" s="376"/>
      <c r="AS1005" s="376"/>
    </row>
    <row r="1006" spans="1:45" ht="5.0999999999999996" customHeight="1" outlineLevel="2" x14ac:dyDescent="0.25">
      <c r="A1006" s="376"/>
      <c r="B1006" s="385"/>
      <c r="C1006" s="378">
        <f>INT($C$885)+2.005</f>
        <v>3.0049999999999999</v>
      </c>
      <c r="D1006" s="403" t="s">
        <v>438</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747</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748</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749</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750</v>
      </c>
      <c r="I1010" s="408"/>
      <c r="J1010" s="450">
        <v>0</v>
      </c>
      <c r="K1010" s="450">
        <v>0.5</v>
      </c>
      <c r="L1010" s="450">
        <v>1.25</v>
      </c>
      <c r="M1010" s="424">
        <f>FORECAST(M1009,CHOOSE({1,2},L1010,N1010),CHOOSE({1,2},L1009,N1009))</f>
        <v>13.624999999999998</v>
      </c>
      <c r="N1010" s="450">
        <v>3.5</v>
      </c>
      <c r="O1010" s="408" t="s">
        <v>751</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442</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752</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429</v>
      </c>
      <c r="F6" s="454">
        <v>2</v>
      </c>
      <c r="G6" s="390"/>
      <c r="H6" s="859" t="s">
        <v>753</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431</v>
      </c>
      <c r="F7" s="457">
        <v>1</v>
      </c>
      <c r="G7" s="394"/>
      <c r="H7" s="587" t="s">
        <v>432</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433</v>
      </c>
      <c r="K12" s="579" t="s">
        <v>434</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435</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436</v>
      </c>
      <c r="C15" s="576">
        <f>INT(MAX($C$16:$C$31))+1</f>
        <v>5</v>
      </c>
      <c r="D15" s="403" t="s">
        <v>437</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438</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439</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440</v>
      </c>
      <c r="I18" s="408"/>
      <c r="J18" s="675">
        <v>44526.325755208301</v>
      </c>
      <c r="K18" s="1106" t="s">
        <v>1011</v>
      </c>
      <c r="L18" s="1107"/>
      <c r="M18" s="1107"/>
      <c r="N18" s="1107"/>
      <c r="O18" s="1107"/>
      <c r="P18" s="1107"/>
      <c r="Q18" s="1107"/>
      <c r="R18" s="1107"/>
      <c r="S18" s="1107"/>
      <c r="T18" s="1107"/>
      <c r="U18" s="1107"/>
      <c r="V18" s="1107"/>
      <c r="W18" s="1107"/>
      <c r="X18" s="1107"/>
      <c r="Y18" s="1107"/>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441</v>
      </c>
      <c r="I21" s="408"/>
      <c r="J21" s="674">
        <v>44650.450700925903</v>
      </c>
      <c r="K21" s="1108" t="s">
        <v>1109</v>
      </c>
      <c r="L21" s="1109"/>
      <c r="M21" s="1109"/>
      <c r="N21" s="1109"/>
      <c r="O21" s="1109"/>
      <c r="P21" s="1109"/>
      <c r="Q21" s="1109"/>
      <c r="R21" s="1109"/>
      <c r="S21" s="1109"/>
      <c r="T21" s="1109"/>
      <c r="U21" s="1109"/>
      <c r="V21" s="1109"/>
      <c r="W21" s="1109"/>
      <c r="X21" s="1109"/>
      <c r="Y21" s="1110"/>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442</v>
      </c>
      <c r="SK24" s="388"/>
      <c r="SL24" s="376"/>
      <c r="SM24" s="376"/>
      <c r="SN24" s="376"/>
    </row>
    <row r="25" spans="1:508" ht="5.0999999999999996" hidden="1" customHeight="1" outlineLevel="3" x14ac:dyDescent="0.25">
      <c r="A25" s="376"/>
      <c r="B25" s="385"/>
      <c r="C25" s="576">
        <f>INT($C$6)+3.005</f>
        <v>4.0049999999999999</v>
      </c>
      <c r="D25" s="403" t="s">
        <v>438</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443</v>
      </c>
      <c r="I26" s="582"/>
      <c r="J26" s="410" t="s">
        <v>444</v>
      </c>
      <c r="K26" s="411">
        <v>15</v>
      </c>
      <c r="L26" s="410" t="s">
        <v>445</v>
      </c>
      <c r="M26" s="411">
        <v>8.43</v>
      </c>
      <c r="N26" s="408" t="s">
        <v>446</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447</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448</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449</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450</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442</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429</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431</v>
      </c>
      <c r="F41" s="457">
        <v>1</v>
      </c>
      <c r="G41" s="394"/>
      <c r="H41" s="587" t="s">
        <v>1003</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754</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0</v>
      </c>
      <c r="BG45" s="589">
        <f>IFERROR(MATCH(BH$44,Sheep!$R$324:$R$331,1),0)</f>
        <v>0</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1</v>
      </c>
      <c r="DG45" s="589">
        <f>IFERROR(MATCH(DH$44,Sheep!$R$324:$R$331,1),0)</f>
        <v>1</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2</v>
      </c>
      <c r="FG45" s="589">
        <f>IFERROR(MATCH(FH$44,Sheep!$R$324:$R$331,1),0)</f>
        <v>2</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3</v>
      </c>
      <c r="HG45" s="589">
        <f>IFERROR(MATCH(HH$44,Sheep!$R$324:$R$331,1),0)</f>
        <v>3</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4</v>
      </c>
      <c r="JG45" s="589">
        <f>IFERROR(MATCH(JH$44,Sheep!$R$324:$R$331,1),0)</f>
        <v>4</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5</v>
      </c>
      <c r="LG45" s="589">
        <f>IFERROR(MATCH(LH$44,Sheep!$R$324:$R$331,1),0)</f>
        <v>5</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6</v>
      </c>
      <c r="NG45" s="589">
        <f>IFERROR(MATCH(NH$44,Sheep!$R$324:$R$331,1),0)</f>
        <v>6</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7</v>
      </c>
      <c r="PG45" s="589">
        <f>IFERROR(MATCH(PH$44,Sheep!$R$324:$R$331,1),0)</f>
        <v>7</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755</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0</v>
      </c>
      <c r="BG46" s="650">
        <f>IFERROR(INDEX(Sheep!$R$324:$R$331,BG45,1),0)</f>
        <v>0</v>
      </c>
      <c r="BH46" s="650">
        <f>IFERROR(INDEX(Sheep!$R$324:$R$331,BH45,1),0)</f>
        <v>43816</v>
      </c>
      <c r="BI46" s="650">
        <f>IFERROR(INDEX(Sheep!$R$324:$R$331,BI45,1),0)</f>
        <v>43816</v>
      </c>
      <c r="BJ46" s="650">
        <f>IFERROR(INDEX(Sheep!$R$324:$R$331,BJ45,1),0)</f>
        <v>43816</v>
      </c>
      <c r="BK46" s="650">
        <f>IFERROR(INDEX(Sheep!$R$324:$R$331,BK45,1),0)</f>
        <v>43816</v>
      </c>
      <c r="BL46" s="650">
        <f>IFERROR(INDEX(Sheep!$R$324:$R$331,BL45,1),0)</f>
        <v>43816</v>
      </c>
      <c r="BM46" s="650">
        <f>IFERROR(INDEX(Sheep!$R$324:$R$331,BM45,1),0)</f>
        <v>43816</v>
      </c>
      <c r="BN46" s="650">
        <f>IFERROR(INDEX(Sheep!$R$324:$R$331,BN45,1),0)</f>
        <v>43816</v>
      </c>
      <c r="BO46" s="650">
        <f>IFERROR(INDEX(Sheep!$R$324:$R$331,BO45,1),0)</f>
        <v>43816</v>
      </c>
      <c r="BP46" s="650">
        <f>IFERROR(INDEX(Sheep!$R$324:$R$331,BP45,1),0)</f>
        <v>43816</v>
      </c>
      <c r="BQ46" s="650">
        <f>IFERROR(INDEX(Sheep!$R$324:$R$331,BQ45,1),0)</f>
        <v>43816</v>
      </c>
      <c r="BR46" s="650">
        <f>IFERROR(INDEX(Sheep!$R$324:$R$331,BR45,1),0)</f>
        <v>43816</v>
      </c>
      <c r="BS46" s="650">
        <f>IFERROR(INDEX(Sheep!$R$324:$R$331,BS45,1),0)</f>
        <v>43816</v>
      </c>
      <c r="BT46" s="650">
        <f>IFERROR(INDEX(Sheep!$R$324:$R$331,BT45,1),0)</f>
        <v>43816</v>
      </c>
      <c r="BU46" s="650">
        <f>IFERROR(INDEX(Sheep!$R$324:$R$331,BU45,1),0)</f>
        <v>43816</v>
      </c>
      <c r="BV46" s="650">
        <f>IFERROR(INDEX(Sheep!$R$324:$R$331,BV45,1),0)</f>
        <v>43816</v>
      </c>
      <c r="BW46" s="650">
        <f>IFERROR(INDEX(Sheep!$R$324:$R$331,BW45,1),0)</f>
        <v>43816</v>
      </c>
      <c r="BX46" s="650">
        <f>IFERROR(INDEX(Sheep!$R$324:$R$331,BX45,1),0)</f>
        <v>43816</v>
      </c>
      <c r="BY46" s="650">
        <f>IFERROR(INDEX(Sheep!$R$324:$R$331,BY45,1),0)</f>
        <v>43816</v>
      </c>
      <c r="BZ46" s="650">
        <f>IFERROR(INDEX(Sheep!$R$324:$R$331,BZ45,1),0)</f>
        <v>43816</v>
      </c>
      <c r="CA46" s="650">
        <f>IFERROR(INDEX(Sheep!$R$324:$R$331,CA45,1),0)</f>
        <v>43816</v>
      </c>
      <c r="CB46" s="650">
        <f>IFERROR(INDEX(Sheep!$R$324:$R$331,CB45,1),0)</f>
        <v>43816</v>
      </c>
      <c r="CC46" s="650">
        <f>IFERROR(INDEX(Sheep!$R$324:$R$331,CC45,1),0)</f>
        <v>43816</v>
      </c>
      <c r="CD46" s="650">
        <f>IFERROR(INDEX(Sheep!$R$324:$R$331,CD45,1),0)</f>
        <v>43816</v>
      </c>
      <c r="CE46" s="650">
        <f>IFERROR(INDEX(Sheep!$R$324:$R$331,CE45,1),0)</f>
        <v>43816</v>
      </c>
      <c r="CF46" s="650">
        <f>IFERROR(INDEX(Sheep!$R$324:$R$331,CF45,1),0)</f>
        <v>43816</v>
      </c>
      <c r="CG46" s="650">
        <f>IFERROR(INDEX(Sheep!$R$324:$R$331,CG45,1),0)</f>
        <v>43816</v>
      </c>
      <c r="CH46" s="650">
        <f>IFERROR(INDEX(Sheep!$R$324:$R$331,CH45,1),0)</f>
        <v>43816</v>
      </c>
      <c r="CI46" s="650">
        <f>IFERROR(INDEX(Sheep!$R$324:$R$331,CI45,1),0)</f>
        <v>43816</v>
      </c>
      <c r="CJ46" s="650">
        <f>IFERROR(INDEX(Sheep!$R$324:$R$331,CJ45,1),0)</f>
        <v>43816</v>
      </c>
      <c r="CK46" s="650">
        <f>IFERROR(INDEX(Sheep!$R$324:$R$331,CK45,1),0)</f>
        <v>43816</v>
      </c>
      <c r="CL46" s="650">
        <f>IFERROR(INDEX(Sheep!$R$324:$R$331,CL45,1),0)</f>
        <v>43816</v>
      </c>
      <c r="CM46" s="650">
        <f>IFERROR(INDEX(Sheep!$R$324:$R$331,CM45,1),0)</f>
        <v>43816</v>
      </c>
      <c r="CN46" s="650">
        <f>IFERROR(INDEX(Sheep!$R$324:$R$331,CN45,1),0)</f>
        <v>43816</v>
      </c>
      <c r="CO46" s="650">
        <f>IFERROR(INDEX(Sheep!$R$324:$R$331,CO45,1),0)</f>
        <v>43816</v>
      </c>
      <c r="CP46" s="650">
        <f>IFERROR(INDEX(Sheep!$R$324:$R$331,CP45,1),0)</f>
        <v>43816</v>
      </c>
      <c r="CQ46" s="650">
        <f>IFERROR(INDEX(Sheep!$R$324:$R$331,CQ45,1),0)</f>
        <v>43816</v>
      </c>
      <c r="CR46" s="650">
        <f>IFERROR(INDEX(Sheep!$R$324:$R$331,CR45,1),0)</f>
        <v>43816</v>
      </c>
      <c r="CS46" s="650">
        <f>IFERROR(INDEX(Sheep!$R$324:$R$331,CS45,1),0)</f>
        <v>43816</v>
      </c>
      <c r="CT46" s="650">
        <f>IFERROR(INDEX(Sheep!$R$324:$R$331,CT45,1),0)</f>
        <v>43816</v>
      </c>
      <c r="CU46" s="650">
        <f>IFERROR(INDEX(Sheep!$R$324:$R$331,CU45,1),0)</f>
        <v>43816</v>
      </c>
      <c r="CV46" s="650">
        <f>IFERROR(INDEX(Sheep!$R$324:$R$331,CV45,1),0)</f>
        <v>43816</v>
      </c>
      <c r="CW46" s="650">
        <f>IFERROR(INDEX(Sheep!$R$324:$R$331,CW45,1),0)</f>
        <v>43816</v>
      </c>
      <c r="CX46" s="650">
        <f>IFERROR(INDEX(Sheep!$R$324:$R$331,CX45,1),0)</f>
        <v>43816</v>
      </c>
      <c r="CY46" s="650">
        <f>IFERROR(INDEX(Sheep!$R$324:$R$331,CY45,1),0)</f>
        <v>43816</v>
      </c>
      <c r="CZ46" s="650">
        <f>IFERROR(INDEX(Sheep!$R$324:$R$331,CZ45,1),0)</f>
        <v>43816</v>
      </c>
      <c r="DA46" s="650">
        <f>IFERROR(INDEX(Sheep!$R$324:$R$331,DA45,1),0)</f>
        <v>43816</v>
      </c>
      <c r="DB46" s="650">
        <f>IFERROR(INDEX(Sheep!$R$324:$R$331,DB45,1),0)</f>
        <v>43816</v>
      </c>
      <c r="DC46" s="650">
        <f>IFERROR(INDEX(Sheep!$R$324:$R$331,DC45,1),0)</f>
        <v>43816</v>
      </c>
      <c r="DD46" s="650">
        <f>IFERROR(INDEX(Sheep!$R$324:$R$331,DD45,1),0)</f>
        <v>43816</v>
      </c>
      <c r="DE46" s="650">
        <f>IFERROR(INDEX(Sheep!$R$324:$R$331,DE45,1),0)</f>
        <v>43816</v>
      </c>
      <c r="DF46" s="650">
        <f>IFERROR(INDEX(Sheep!$R$324:$R$331,DF45,1),0)</f>
        <v>43816</v>
      </c>
      <c r="DG46" s="650">
        <f>IFERROR(INDEX(Sheep!$R$324:$R$331,DG45,1),0)</f>
        <v>43816</v>
      </c>
      <c r="DH46" s="650">
        <f>IFERROR(INDEX(Sheep!$R$324:$R$331,DH45,1),0)</f>
        <v>44181</v>
      </c>
      <c r="DI46" s="650">
        <f>IFERROR(INDEX(Sheep!$R$324:$R$331,DI45,1),0)</f>
        <v>44181</v>
      </c>
      <c r="DJ46" s="650">
        <f>IFERROR(INDEX(Sheep!$R$324:$R$331,DJ45,1),0)</f>
        <v>44181</v>
      </c>
      <c r="DK46" s="650">
        <f>IFERROR(INDEX(Sheep!$R$324:$R$331,DK45,1),0)</f>
        <v>44181</v>
      </c>
      <c r="DL46" s="650">
        <f>IFERROR(INDEX(Sheep!$R$324:$R$331,DL45,1),0)</f>
        <v>44181</v>
      </c>
      <c r="DM46" s="650">
        <f>IFERROR(INDEX(Sheep!$R$324:$R$331,DM45,1),0)</f>
        <v>44181</v>
      </c>
      <c r="DN46" s="650">
        <f>IFERROR(INDEX(Sheep!$R$324:$R$331,DN45,1),0)</f>
        <v>44181</v>
      </c>
      <c r="DO46" s="650">
        <f>IFERROR(INDEX(Sheep!$R$324:$R$331,DO45,1),0)</f>
        <v>44181</v>
      </c>
      <c r="DP46" s="650">
        <f>IFERROR(INDEX(Sheep!$R$324:$R$331,DP45,1),0)</f>
        <v>44181</v>
      </c>
      <c r="DQ46" s="650">
        <f>IFERROR(INDEX(Sheep!$R$324:$R$331,DQ45,1),0)</f>
        <v>44181</v>
      </c>
      <c r="DR46" s="650">
        <f>IFERROR(INDEX(Sheep!$R$324:$R$331,DR45,1),0)</f>
        <v>44181</v>
      </c>
      <c r="DS46" s="650">
        <f>IFERROR(INDEX(Sheep!$R$324:$R$331,DS45,1),0)</f>
        <v>44181</v>
      </c>
      <c r="DT46" s="650">
        <f>IFERROR(INDEX(Sheep!$R$324:$R$331,DT45,1),0)</f>
        <v>44181</v>
      </c>
      <c r="DU46" s="650">
        <f>IFERROR(INDEX(Sheep!$R$324:$R$331,DU45,1),0)</f>
        <v>44181</v>
      </c>
      <c r="DV46" s="650">
        <f>IFERROR(INDEX(Sheep!$R$324:$R$331,DV45,1),0)</f>
        <v>44181</v>
      </c>
      <c r="DW46" s="650">
        <f>IFERROR(INDEX(Sheep!$R$324:$R$331,DW45,1),0)</f>
        <v>44181</v>
      </c>
      <c r="DX46" s="650">
        <f>IFERROR(INDEX(Sheep!$R$324:$R$331,DX45,1),0)</f>
        <v>44181</v>
      </c>
      <c r="DY46" s="650">
        <f>IFERROR(INDEX(Sheep!$R$324:$R$331,DY45,1),0)</f>
        <v>44181</v>
      </c>
      <c r="DZ46" s="650">
        <f>IFERROR(INDEX(Sheep!$R$324:$R$331,DZ45,1),0)</f>
        <v>44181</v>
      </c>
      <c r="EA46" s="650">
        <f>IFERROR(INDEX(Sheep!$R$324:$R$331,EA45,1),0)</f>
        <v>44181</v>
      </c>
      <c r="EB46" s="650">
        <f>IFERROR(INDEX(Sheep!$R$324:$R$331,EB45,1),0)</f>
        <v>44181</v>
      </c>
      <c r="EC46" s="650">
        <f>IFERROR(INDEX(Sheep!$R$324:$R$331,EC45,1),0)</f>
        <v>44181</v>
      </c>
      <c r="ED46" s="650">
        <f>IFERROR(INDEX(Sheep!$R$324:$R$331,ED45,1),0)</f>
        <v>44181</v>
      </c>
      <c r="EE46" s="650">
        <f>IFERROR(INDEX(Sheep!$R$324:$R$331,EE45,1),0)</f>
        <v>44181</v>
      </c>
      <c r="EF46" s="650">
        <f>IFERROR(INDEX(Sheep!$R$324:$R$331,EF45,1),0)</f>
        <v>44181</v>
      </c>
      <c r="EG46" s="650">
        <f>IFERROR(INDEX(Sheep!$R$324:$R$331,EG45,1),0)</f>
        <v>44181</v>
      </c>
      <c r="EH46" s="650">
        <f>IFERROR(INDEX(Sheep!$R$324:$R$331,EH45,1),0)</f>
        <v>44181</v>
      </c>
      <c r="EI46" s="650">
        <f>IFERROR(INDEX(Sheep!$R$324:$R$331,EI45,1),0)</f>
        <v>44181</v>
      </c>
      <c r="EJ46" s="650">
        <f>IFERROR(INDEX(Sheep!$R$324:$R$331,EJ45,1),0)</f>
        <v>44181</v>
      </c>
      <c r="EK46" s="650">
        <f>IFERROR(INDEX(Sheep!$R$324:$R$331,EK45,1),0)</f>
        <v>44181</v>
      </c>
      <c r="EL46" s="650">
        <f>IFERROR(INDEX(Sheep!$R$324:$R$331,EL45,1),0)</f>
        <v>44181</v>
      </c>
      <c r="EM46" s="650">
        <f>IFERROR(INDEX(Sheep!$R$324:$R$331,EM45,1),0)</f>
        <v>44181</v>
      </c>
      <c r="EN46" s="650">
        <f>IFERROR(INDEX(Sheep!$R$324:$R$331,EN45,1),0)</f>
        <v>44181</v>
      </c>
      <c r="EO46" s="650">
        <f>IFERROR(INDEX(Sheep!$R$324:$R$331,EO45,1),0)</f>
        <v>44181</v>
      </c>
      <c r="EP46" s="650">
        <f>IFERROR(INDEX(Sheep!$R$324:$R$331,EP45,1),0)</f>
        <v>44181</v>
      </c>
      <c r="EQ46" s="650">
        <f>IFERROR(INDEX(Sheep!$R$324:$R$331,EQ45,1),0)</f>
        <v>44181</v>
      </c>
      <c r="ER46" s="650">
        <f>IFERROR(INDEX(Sheep!$R$324:$R$331,ER45,1),0)</f>
        <v>44181</v>
      </c>
      <c r="ES46" s="650">
        <f>IFERROR(INDEX(Sheep!$R$324:$R$331,ES45,1),0)</f>
        <v>44181</v>
      </c>
      <c r="ET46" s="650">
        <f>IFERROR(INDEX(Sheep!$R$324:$R$331,ET45,1),0)</f>
        <v>44181</v>
      </c>
      <c r="EU46" s="650">
        <f>IFERROR(INDEX(Sheep!$R$324:$R$331,EU45,1),0)</f>
        <v>44181</v>
      </c>
      <c r="EV46" s="650">
        <f>IFERROR(INDEX(Sheep!$R$324:$R$331,EV45,1),0)</f>
        <v>44181</v>
      </c>
      <c r="EW46" s="650">
        <f>IFERROR(INDEX(Sheep!$R$324:$R$331,EW45,1),0)</f>
        <v>44181</v>
      </c>
      <c r="EX46" s="650">
        <f>IFERROR(INDEX(Sheep!$R$324:$R$331,EX45,1),0)</f>
        <v>44181</v>
      </c>
      <c r="EY46" s="650">
        <f>IFERROR(INDEX(Sheep!$R$324:$R$331,EY45,1),0)</f>
        <v>44181</v>
      </c>
      <c r="EZ46" s="650">
        <f>IFERROR(INDEX(Sheep!$R$324:$R$331,EZ45,1),0)</f>
        <v>44181</v>
      </c>
      <c r="FA46" s="650">
        <f>IFERROR(INDEX(Sheep!$R$324:$R$331,FA45,1),0)</f>
        <v>44181</v>
      </c>
      <c r="FB46" s="650">
        <f>IFERROR(INDEX(Sheep!$R$324:$R$331,FB45,1),0)</f>
        <v>44181</v>
      </c>
      <c r="FC46" s="650">
        <f>IFERROR(INDEX(Sheep!$R$324:$R$331,FC45,1),0)</f>
        <v>44181</v>
      </c>
      <c r="FD46" s="650">
        <f>IFERROR(INDEX(Sheep!$R$324:$R$331,FD45,1),0)</f>
        <v>44181</v>
      </c>
      <c r="FE46" s="650">
        <f>IFERROR(INDEX(Sheep!$R$324:$R$331,FE45,1),0)</f>
        <v>44181</v>
      </c>
      <c r="FF46" s="650">
        <f>IFERROR(INDEX(Sheep!$R$324:$R$331,FF45,1),0)</f>
        <v>44181</v>
      </c>
      <c r="FG46" s="650">
        <f>IFERROR(INDEX(Sheep!$R$324:$R$331,FG45,1),0)</f>
        <v>44181</v>
      </c>
      <c r="FH46" s="650">
        <f>IFERROR(INDEX(Sheep!$R$324:$R$331,FH45,1),0)</f>
        <v>44546</v>
      </c>
      <c r="FI46" s="650">
        <f>IFERROR(INDEX(Sheep!$R$324:$R$331,FI45,1),0)</f>
        <v>44546</v>
      </c>
      <c r="FJ46" s="650">
        <f>IFERROR(INDEX(Sheep!$R$324:$R$331,FJ45,1),0)</f>
        <v>44546</v>
      </c>
      <c r="FK46" s="650">
        <f>IFERROR(INDEX(Sheep!$R$324:$R$331,FK45,1),0)</f>
        <v>44546</v>
      </c>
      <c r="FL46" s="650">
        <f>IFERROR(INDEX(Sheep!$R$324:$R$331,FL45,1),0)</f>
        <v>44546</v>
      </c>
      <c r="FM46" s="650">
        <f>IFERROR(INDEX(Sheep!$R$324:$R$331,FM45,1),0)</f>
        <v>44546</v>
      </c>
      <c r="FN46" s="650">
        <f>IFERROR(INDEX(Sheep!$R$324:$R$331,FN45,1),0)</f>
        <v>44546</v>
      </c>
      <c r="FO46" s="650">
        <f>IFERROR(INDEX(Sheep!$R$324:$R$331,FO45,1),0)</f>
        <v>44546</v>
      </c>
      <c r="FP46" s="650">
        <f>IFERROR(INDEX(Sheep!$R$324:$R$331,FP45,1),0)</f>
        <v>44546</v>
      </c>
      <c r="FQ46" s="650">
        <f>IFERROR(INDEX(Sheep!$R$324:$R$331,FQ45,1),0)</f>
        <v>44546</v>
      </c>
      <c r="FR46" s="650">
        <f>IFERROR(INDEX(Sheep!$R$324:$R$331,FR45,1),0)</f>
        <v>44546</v>
      </c>
      <c r="FS46" s="650">
        <f>IFERROR(INDEX(Sheep!$R$324:$R$331,FS45,1),0)</f>
        <v>44546</v>
      </c>
      <c r="FT46" s="650">
        <f>IFERROR(INDEX(Sheep!$R$324:$R$331,FT45,1),0)</f>
        <v>44546</v>
      </c>
      <c r="FU46" s="650">
        <f>IFERROR(INDEX(Sheep!$R$324:$R$331,FU45,1),0)</f>
        <v>44546</v>
      </c>
      <c r="FV46" s="650">
        <f>IFERROR(INDEX(Sheep!$R$324:$R$331,FV45,1),0)</f>
        <v>44546</v>
      </c>
      <c r="FW46" s="650">
        <f>IFERROR(INDEX(Sheep!$R$324:$R$331,FW45,1),0)</f>
        <v>44546</v>
      </c>
      <c r="FX46" s="650">
        <f>IFERROR(INDEX(Sheep!$R$324:$R$331,FX45,1),0)</f>
        <v>44546</v>
      </c>
      <c r="FY46" s="650">
        <f>IFERROR(INDEX(Sheep!$R$324:$R$331,FY45,1),0)</f>
        <v>44546</v>
      </c>
      <c r="FZ46" s="650">
        <f>IFERROR(INDEX(Sheep!$R$324:$R$331,FZ45,1),0)</f>
        <v>44546</v>
      </c>
      <c r="GA46" s="650">
        <f>IFERROR(INDEX(Sheep!$R$324:$R$331,GA45,1),0)</f>
        <v>44546</v>
      </c>
      <c r="GB46" s="650">
        <f>IFERROR(INDEX(Sheep!$R$324:$R$331,GB45,1),0)</f>
        <v>44546</v>
      </c>
      <c r="GC46" s="650">
        <f>IFERROR(INDEX(Sheep!$R$324:$R$331,GC45,1),0)</f>
        <v>44546</v>
      </c>
      <c r="GD46" s="650">
        <f>IFERROR(INDEX(Sheep!$R$324:$R$331,GD45,1),0)</f>
        <v>44546</v>
      </c>
      <c r="GE46" s="650">
        <f>IFERROR(INDEX(Sheep!$R$324:$R$331,GE45,1),0)</f>
        <v>44546</v>
      </c>
      <c r="GF46" s="650">
        <f>IFERROR(INDEX(Sheep!$R$324:$R$331,GF45,1),0)</f>
        <v>44546</v>
      </c>
      <c r="GG46" s="650">
        <f>IFERROR(INDEX(Sheep!$R$324:$R$331,GG45,1),0)</f>
        <v>44546</v>
      </c>
      <c r="GH46" s="650">
        <f>IFERROR(INDEX(Sheep!$R$324:$R$331,GH45,1),0)</f>
        <v>44546</v>
      </c>
      <c r="GI46" s="650">
        <f>IFERROR(INDEX(Sheep!$R$324:$R$331,GI45,1),0)</f>
        <v>44546</v>
      </c>
      <c r="GJ46" s="650">
        <f>IFERROR(INDEX(Sheep!$R$324:$R$331,GJ45,1),0)</f>
        <v>44546</v>
      </c>
      <c r="GK46" s="650">
        <f>IFERROR(INDEX(Sheep!$R$324:$R$331,GK45,1),0)</f>
        <v>44546</v>
      </c>
      <c r="GL46" s="650">
        <f>IFERROR(INDEX(Sheep!$R$324:$R$331,GL45,1),0)</f>
        <v>44546</v>
      </c>
      <c r="GM46" s="650">
        <f>IFERROR(INDEX(Sheep!$R$324:$R$331,GM45,1),0)</f>
        <v>44546</v>
      </c>
      <c r="GN46" s="650">
        <f>IFERROR(INDEX(Sheep!$R$324:$R$331,GN45,1),0)</f>
        <v>44546</v>
      </c>
      <c r="GO46" s="650">
        <f>IFERROR(INDEX(Sheep!$R$324:$R$331,GO45,1),0)</f>
        <v>44546</v>
      </c>
      <c r="GP46" s="650">
        <f>IFERROR(INDEX(Sheep!$R$324:$R$331,GP45,1),0)</f>
        <v>44546</v>
      </c>
      <c r="GQ46" s="650">
        <f>IFERROR(INDEX(Sheep!$R$324:$R$331,GQ45,1),0)</f>
        <v>44546</v>
      </c>
      <c r="GR46" s="650">
        <f>IFERROR(INDEX(Sheep!$R$324:$R$331,GR45,1),0)</f>
        <v>44546</v>
      </c>
      <c r="GS46" s="650">
        <f>IFERROR(INDEX(Sheep!$R$324:$R$331,GS45,1),0)</f>
        <v>44546</v>
      </c>
      <c r="GT46" s="650">
        <f>IFERROR(INDEX(Sheep!$R$324:$R$331,GT45,1),0)</f>
        <v>44546</v>
      </c>
      <c r="GU46" s="650">
        <f>IFERROR(INDEX(Sheep!$R$324:$R$331,GU45,1),0)</f>
        <v>44546</v>
      </c>
      <c r="GV46" s="650">
        <f>IFERROR(INDEX(Sheep!$R$324:$R$331,GV45,1),0)</f>
        <v>44546</v>
      </c>
      <c r="GW46" s="650">
        <f>IFERROR(INDEX(Sheep!$R$324:$R$331,GW45,1),0)</f>
        <v>44546</v>
      </c>
      <c r="GX46" s="650">
        <f>IFERROR(INDEX(Sheep!$R$324:$R$331,GX45,1),0)</f>
        <v>44546</v>
      </c>
      <c r="GY46" s="650">
        <f>IFERROR(INDEX(Sheep!$R$324:$R$331,GY45,1),0)</f>
        <v>44546</v>
      </c>
      <c r="GZ46" s="650">
        <f>IFERROR(INDEX(Sheep!$R$324:$R$331,GZ45,1),0)</f>
        <v>44546</v>
      </c>
      <c r="HA46" s="650">
        <f>IFERROR(INDEX(Sheep!$R$324:$R$331,HA45,1),0)</f>
        <v>44546</v>
      </c>
      <c r="HB46" s="650">
        <f>IFERROR(INDEX(Sheep!$R$324:$R$331,HB45,1),0)</f>
        <v>44546</v>
      </c>
      <c r="HC46" s="650">
        <f>IFERROR(INDEX(Sheep!$R$324:$R$331,HC45,1),0)</f>
        <v>44546</v>
      </c>
      <c r="HD46" s="650">
        <f>IFERROR(INDEX(Sheep!$R$324:$R$331,HD45,1),0)</f>
        <v>44546</v>
      </c>
      <c r="HE46" s="650">
        <f>IFERROR(INDEX(Sheep!$R$324:$R$331,HE45,1),0)</f>
        <v>44546</v>
      </c>
      <c r="HF46" s="650">
        <f>IFERROR(INDEX(Sheep!$R$324:$R$331,HF45,1),0)</f>
        <v>44546</v>
      </c>
      <c r="HG46" s="650">
        <f>IFERROR(INDEX(Sheep!$R$324:$R$331,HG45,1),0)</f>
        <v>44546</v>
      </c>
      <c r="HH46" s="650">
        <f>IFERROR(INDEX(Sheep!$R$324:$R$331,HH45,1),0)</f>
        <v>44911</v>
      </c>
      <c r="HI46" s="650">
        <f>IFERROR(INDEX(Sheep!$R$324:$R$331,HI45,1),0)</f>
        <v>44911</v>
      </c>
      <c r="HJ46" s="650">
        <f>IFERROR(INDEX(Sheep!$R$324:$R$331,HJ45,1),0)</f>
        <v>44911</v>
      </c>
      <c r="HK46" s="650">
        <f>IFERROR(INDEX(Sheep!$R$324:$R$331,HK45,1),0)</f>
        <v>44911</v>
      </c>
      <c r="HL46" s="650">
        <f>IFERROR(INDEX(Sheep!$R$324:$R$331,HL45,1),0)</f>
        <v>44911</v>
      </c>
      <c r="HM46" s="650">
        <f>IFERROR(INDEX(Sheep!$R$324:$R$331,HM45,1),0)</f>
        <v>44911</v>
      </c>
      <c r="HN46" s="650">
        <f>IFERROR(INDEX(Sheep!$R$324:$R$331,HN45,1),0)</f>
        <v>44911</v>
      </c>
      <c r="HO46" s="650">
        <f>IFERROR(INDEX(Sheep!$R$324:$R$331,HO45,1),0)</f>
        <v>44911</v>
      </c>
      <c r="HP46" s="650">
        <f>IFERROR(INDEX(Sheep!$R$324:$R$331,HP45,1),0)</f>
        <v>44911</v>
      </c>
      <c r="HQ46" s="650">
        <f>IFERROR(INDEX(Sheep!$R$324:$R$331,HQ45,1),0)</f>
        <v>44911</v>
      </c>
      <c r="HR46" s="650">
        <f>IFERROR(INDEX(Sheep!$R$324:$R$331,HR45,1),0)</f>
        <v>44911</v>
      </c>
      <c r="HS46" s="650">
        <f>IFERROR(INDEX(Sheep!$R$324:$R$331,HS45,1),0)</f>
        <v>44911</v>
      </c>
      <c r="HT46" s="650">
        <f>IFERROR(INDEX(Sheep!$R$324:$R$331,HT45,1),0)</f>
        <v>44911</v>
      </c>
      <c r="HU46" s="650">
        <f>IFERROR(INDEX(Sheep!$R$324:$R$331,HU45,1),0)</f>
        <v>44911</v>
      </c>
      <c r="HV46" s="650">
        <f>IFERROR(INDEX(Sheep!$R$324:$R$331,HV45,1),0)</f>
        <v>44911</v>
      </c>
      <c r="HW46" s="650">
        <f>IFERROR(INDEX(Sheep!$R$324:$R$331,HW45,1),0)</f>
        <v>44911</v>
      </c>
      <c r="HX46" s="650">
        <f>IFERROR(INDEX(Sheep!$R$324:$R$331,HX45,1),0)</f>
        <v>44911</v>
      </c>
      <c r="HY46" s="650">
        <f>IFERROR(INDEX(Sheep!$R$324:$R$331,HY45,1),0)</f>
        <v>44911</v>
      </c>
      <c r="HZ46" s="650">
        <f>IFERROR(INDEX(Sheep!$R$324:$R$331,HZ45,1),0)</f>
        <v>44911</v>
      </c>
      <c r="IA46" s="650">
        <f>IFERROR(INDEX(Sheep!$R$324:$R$331,IA45,1),0)</f>
        <v>44911</v>
      </c>
      <c r="IB46" s="650">
        <f>IFERROR(INDEX(Sheep!$R$324:$R$331,IB45,1),0)</f>
        <v>44911</v>
      </c>
      <c r="IC46" s="650">
        <f>IFERROR(INDEX(Sheep!$R$324:$R$331,IC45,1),0)</f>
        <v>44911</v>
      </c>
      <c r="ID46" s="650">
        <f>IFERROR(INDEX(Sheep!$R$324:$R$331,ID45,1),0)</f>
        <v>44911</v>
      </c>
      <c r="IE46" s="650">
        <f>IFERROR(INDEX(Sheep!$R$324:$R$331,IE45,1),0)</f>
        <v>44911</v>
      </c>
      <c r="IF46" s="650">
        <f>IFERROR(INDEX(Sheep!$R$324:$R$331,IF45,1),0)</f>
        <v>44911</v>
      </c>
      <c r="IG46" s="650">
        <f>IFERROR(INDEX(Sheep!$R$324:$R$331,IG45,1),0)</f>
        <v>44911</v>
      </c>
      <c r="IH46" s="650">
        <f>IFERROR(INDEX(Sheep!$R$324:$R$331,IH45,1),0)</f>
        <v>44911</v>
      </c>
      <c r="II46" s="650">
        <f>IFERROR(INDEX(Sheep!$R$324:$R$331,II45,1),0)</f>
        <v>44911</v>
      </c>
      <c r="IJ46" s="650">
        <f>IFERROR(INDEX(Sheep!$R$324:$R$331,IJ45,1),0)</f>
        <v>44911</v>
      </c>
      <c r="IK46" s="650">
        <f>IFERROR(INDEX(Sheep!$R$324:$R$331,IK45,1),0)</f>
        <v>44911</v>
      </c>
      <c r="IL46" s="650">
        <f>IFERROR(INDEX(Sheep!$R$324:$R$331,IL45,1),0)</f>
        <v>44911</v>
      </c>
      <c r="IM46" s="650">
        <f>IFERROR(INDEX(Sheep!$R$324:$R$331,IM45,1),0)</f>
        <v>44911</v>
      </c>
      <c r="IN46" s="650">
        <f>IFERROR(INDEX(Sheep!$R$324:$R$331,IN45,1),0)</f>
        <v>44911</v>
      </c>
      <c r="IO46" s="650">
        <f>IFERROR(INDEX(Sheep!$R$324:$R$331,IO45,1),0)</f>
        <v>44911</v>
      </c>
      <c r="IP46" s="650">
        <f>IFERROR(INDEX(Sheep!$R$324:$R$331,IP45,1),0)</f>
        <v>44911</v>
      </c>
      <c r="IQ46" s="650">
        <f>IFERROR(INDEX(Sheep!$R$324:$R$331,IQ45,1),0)</f>
        <v>44911</v>
      </c>
      <c r="IR46" s="650">
        <f>IFERROR(INDEX(Sheep!$R$324:$R$331,IR45,1),0)</f>
        <v>44911</v>
      </c>
      <c r="IS46" s="650">
        <f>IFERROR(INDEX(Sheep!$R$324:$R$331,IS45,1),0)</f>
        <v>44911</v>
      </c>
      <c r="IT46" s="650">
        <f>IFERROR(INDEX(Sheep!$R$324:$R$331,IT45,1),0)</f>
        <v>44911</v>
      </c>
      <c r="IU46" s="650">
        <f>IFERROR(INDEX(Sheep!$R$324:$R$331,IU45,1),0)</f>
        <v>44911</v>
      </c>
      <c r="IV46" s="650">
        <f>IFERROR(INDEX(Sheep!$R$324:$R$331,IV45,1),0)</f>
        <v>44911</v>
      </c>
      <c r="IW46" s="650">
        <f>IFERROR(INDEX(Sheep!$R$324:$R$331,IW45,1),0)</f>
        <v>44911</v>
      </c>
      <c r="IX46" s="650">
        <f>IFERROR(INDEX(Sheep!$R$324:$R$331,IX45,1),0)</f>
        <v>44911</v>
      </c>
      <c r="IY46" s="650">
        <f>IFERROR(INDEX(Sheep!$R$324:$R$331,IY45,1),0)</f>
        <v>44911</v>
      </c>
      <c r="IZ46" s="650">
        <f>IFERROR(INDEX(Sheep!$R$324:$R$331,IZ45,1),0)</f>
        <v>44911</v>
      </c>
      <c r="JA46" s="650">
        <f>IFERROR(INDEX(Sheep!$R$324:$R$331,JA45,1),0)</f>
        <v>44911</v>
      </c>
      <c r="JB46" s="650">
        <f>IFERROR(INDEX(Sheep!$R$324:$R$331,JB45,1),0)</f>
        <v>44911</v>
      </c>
      <c r="JC46" s="650">
        <f>IFERROR(INDEX(Sheep!$R$324:$R$331,JC45,1),0)</f>
        <v>44911</v>
      </c>
      <c r="JD46" s="650">
        <f>IFERROR(INDEX(Sheep!$R$324:$R$331,JD45,1),0)</f>
        <v>44911</v>
      </c>
      <c r="JE46" s="650">
        <f>IFERROR(INDEX(Sheep!$R$324:$R$331,JE45,1),0)</f>
        <v>44911</v>
      </c>
      <c r="JF46" s="650">
        <f>IFERROR(INDEX(Sheep!$R$324:$R$331,JF45,1),0)</f>
        <v>44911</v>
      </c>
      <c r="JG46" s="650">
        <f>IFERROR(INDEX(Sheep!$R$324:$R$331,JG45,1),0)</f>
        <v>44911</v>
      </c>
      <c r="JH46" s="650">
        <f>IFERROR(INDEX(Sheep!$R$324:$R$331,JH45,1),0)</f>
        <v>45277</v>
      </c>
      <c r="JI46" s="650">
        <f>IFERROR(INDEX(Sheep!$R$324:$R$331,JI45,1),0)</f>
        <v>45277</v>
      </c>
      <c r="JJ46" s="650">
        <f>IFERROR(INDEX(Sheep!$R$324:$R$331,JJ45,1),0)</f>
        <v>45277</v>
      </c>
      <c r="JK46" s="650">
        <f>IFERROR(INDEX(Sheep!$R$324:$R$331,JK45,1),0)</f>
        <v>45277</v>
      </c>
      <c r="JL46" s="650">
        <f>IFERROR(INDEX(Sheep!$R$324:$R$331,JL45,1),0)</f>
        <v>45277</v>
      </c>
      <c r="JM46" s="650">
        <f>IFERROR(INDEX(Sheep!$R$324:$R$331,JM45,1),0)</f>
        <v>45277</v>
      </c>
      <c r="JN46" s="650">
        <f>IFERROR(INDEX(Sheep!$R$324:$R$331,JN45,1),0)</f>
        <v>45277</v>
      </c>
      <c r="JO46" s="650">
        <f>IFERROR(INDEX(Sheep!$R$324:$R$331,JO45,1),0)</f>
        <v>45277</v>
      </c>
      <c r="JP46" s="650">
        <f>IFERROR(INDEX(Sheep!$R$324:$R$331,JP45,1),0)</f>
        <v>45277</v>
      </c>
      <c r="JQ46" s="650">
        <f>IFERROR(INDEX(Sheep!$R$324:$R$331,JQ45,1),0)</f>
        <v>45277</v>
      </c>
      <c r="JR46" s="650">
        <f>IFERROR(INDEX(Sheep!$R$324:$R$331,JR45,1),0)</f>
        <v>45277</v>
      </c>
      <c r="JS46" s="650">
        <f>IFERROR(INDEX(Sheep!$R$324:$R$331,JS45,1),0)</f>
        <v>45277</v>
      </c>
      <c r="JT46" s="650">
        <f>IFERROR(INDEX(Sheep!$R$324:$R$331,JT45,1),0)</f>
        <v>45277</v>
      </c>
      <c r="JU46" s="650">
        <f>IFERROR(INDEX(Sheep!$R$324:$R$331,JU45,1),0)</f>
        <v>45277</v>
      </c>
      <c r="JV46" s="650">
        <f>IFERROR(INDEX(Sheep!$R$324:$R$331,JV45,1),0)</f>
        <v>45277</v>
      </c>
      <c r="JW46" s="650">
        <f>IFERROR(INDEX(Sheep!$R$324:$R$331,JW45,1),0)</f>
        <v>45277</v>
      </c>
      <c r="JX46" s="650">
        <f>IFERROR(INDEX(Sheep!$R$324:$R$331,JX45,1),0)</f>
        <v>45277</v>
      </c>
      <c r="JY46" s="650">
        <f>IFERROR(INDEX(Sheep!$R$324:$R$331,JY45,1),0)</f>
        <v>45277</v>
      </c>
      <c r="JZ46" s="650">
        <f>IFERROR(INDEX(Sheep!$R$324:$R$331,JZ45,1),0)</f>
        <v>45277</v>
      </c>
      <c r="KA46" s="650">
        <f>IFERROR(INDEX(Sheep!$R$324:$R$331,KA45,1),0)</f>
        <v>45277</v>
      </c>
      <c r="KB46" s="650">
        <f>IFERROR(INDEX(Sheep!$R$324:$R$331,KB45,1),0)</f>
        <v>45277</v>
      </c>
      <c r="KC46" s="650">
        <f>IFERROR(INDEX(Sheep!$R$324:$R$331,KC45,1),0)</f>
        <v>45277</v>
      </c>
      <c r="KD46" s="650">
        <f>IFERROR(INDEX(Sheep!$R$324:$R$331,KD45,1),0)</f>
        <v>45277</v>
      </c>
      <c r="KE46" s="650">
        <f>IFERROR(INDEX(Sheep!$R$324:$R$331,KE45,1),0)</f>
        <v>45277</v>
      </c>
      <c r="KF46" s="650">
        <f>IFERROR(INDEX(Sheep!$R$324:$R$331,KF45,1),0)</f>
        <v>45277</v>
      </c>
      <c r="KG46" s="650">
        <f>IFERROR(INDEX(Sheep!$R$324:$R$331,KG45,1),0)</f>
        <v>45277</v>
      </c>
      <c r="KH46" s="650">
        <f>IFERROR(INDEX(Sheep!$R$324:$R$331,KH45,1),0)</f>
        <v>45277</v>
      </c>
      <c r="KI46" s="650">
        <f>IFERROR(INDEX(Sheep!$R$324:$R$331,KI45,1),0)</f>
        <v>45277</v>
      </c>
      <c r="KJ46" s="650">
        <f>IFERROR(INDEX(Sheep!$R$324:$R$331,KJ45,1),0)</f>
        <v>45277</v>
      </c>
      <c r="KK46" s="650">
        <f>IFERROR(INDEX(Sheep!$R$324:$R$331,KK45,1),0)</f>
        <v>45277</v>
      </c>
      <c r="KL46" s="650">
        <f>IFERROR(INDEX(Sheep!$R$324:$R$331,KL45,1),0)</f>
        <v>45277</v>
      </c>
      <c r="KM46" s="650">
        <f>IFERROR(INDEX(Sheep!$R$324:$R$331,KM45,1),0)</f>
        <v>45277</v>
      </c>
      <c r="KN46" s="650">
        <f>IFERROR(INDEX(Sheep!$R$324:$R$331,KN45,1),0)</f>
        <v>45277</v>
      </c>
      <c r="KO46" s="650">
        <f>IFERROR(INDEX(Sheep!$R$324:$R$331,KO45,1),0)</f>
        <v>45277</v>
      </c>
      <c r="KP46" s="650">
        <f>IFERROR(INDEX(Sheep!$R$324:$R$331,KP45,1),0)</f>
        <v>45277</v>
      </c>
      <c r="KQ46" s="650">
        <f>IFERROR(INDEX(Sheep!$R$324:$R$331,KQ45,1),0)</f>
        <v>45277</v>
      </c>
      <c r="KR46" s="650">
        <f>IFERROR(INDEX(Sheep!$R$324:$R$331,KR45,1),0)</f>
        <v>45277</v>
      </c>
      <c r="KS46" s="650">
        <f>IFERROR(INDEX(Sheep!$R$324:$R$331,KS45,1),0)</f>
        <v>45277</v>
      </c>
      <c r="KT46" s="650">
        <f>IFERROR(INDEX(Sheep!$R$324:$R$331,KT45,1),0)</f>
        <v>45277</v>
      </c>
      <c r="KU46" s="650">
        <f>IFERROR(INDEX(Sheep!$R$324:$R$331,KU45,1),0)</f>
        <v>45277</v>
      </c>
      <c r="KV46" s="650">
        <f>IFERROR(INDEX(Sheep!$R$324:$R$331,KV45,1),0)</f>
        <v>45277</v>
      </c>
      <c r="KW46" s="650">
        <f>IFERROR(INDEX(Sheep!$R$324:$R$331,KW45,1),0)</f>
        <v>45277</v>
      </c>
      <c r="KX46" s="650">
        <f>IFERROR(INDEX(Sheep!$R$324:$R$331,KX45,1),0)</f>
        <v>45277</v>
      </c>
      <c r="KY46" s="650">
        <f>IFERROR(INDEX(Sheep!$R$324:$R$331,KY45,1),0)</f>
        <v>45277</v>
      </c>
      <c r="KZ46" s="650">
        <f>IFERROR(INDEX(Sheep!$R$324:$R$331,KZ45,1),0)</f>
        <v>45277</v>
      </c>
      <c r="LA46" s="650">
        <f>IFERROR(INDEX(Sheep!$R$324:$R$331,LA45,1),0)</f>
        <v>45277</v>
      </c>
      <c r="LB46" s="650">
        <f>IFERROR(INDEX(Sheep!$R$324:$R$331,LB45,1),0)</f>
        <v>45277</v>
      </c>
      <c r="LC46" s="650">
        <f>IFERROR(INDEX(Sheep!$R$324:$R$331,LC45,1),0)</f>
        <v>45277</v>
      </c>
      <c r="LD46" s="650">
        <f>IFERROR(INDEX(Sheep!$R$324:$R$331,LD45,1),0)</f>
        <v>45277</v>
      </c>
      <c r="LE46" s="650">
        <f>IFERROR(INDEX(Sheep!$R$324:$R$331,LE45,1),0)</f>
        <v>45277</v>
      </c>
      <c r="LF46" s="650">
        <f>IFERROR(INDEX(Sheep!$R$324:$R$331,LF45,1),0)</f>
        <v>45277</v>
      </c>
      <c r="LG46" s="650">
        <f>IFERROR(INDEX(Sheep!$R$324:$R$331,LG45,1),0)</f>
        <v>45277</v>
      </c>
      <c r="LH46" s="650">
        <f>IFERROR(INDEX(Sheep!$R$324:$R$331,LH45,1),0)</f>
        <v>45642</v>
      </c>
      <c r="LI46" s="650">
        <f>IFERROR(INDEX(Sheep!$R$324:$R$331,LI45,1),0)</f>
        <v>45642</v>
      </c>
      <c r="LJ46" s="650">
        <f>IFERROR(INDEX(Sheep!$R$324:$R$331,LJ45,1),0)</f>
        <v>45642</v>
      </c>
      <c r="LK46" s="650">
        <f>IFERROR(INDEX(Sheep!$R$324:$R$331,LK45,1),0)</f>
        <v>45642</v>
      </c>
      <c r="LL46" s="650">
        <f>IFERROR(INDEX(Sheep!$R$324:$R$331,LL45,1),0)</f>
        <v>45642</v>
      </c>
      <c r="LM46" s="650">
        <f>IFERROR(INDEX(Sheep!$R$324:$R$331,LM45,1),0)</f>
        <v>45642</v>
      </c>
      <c r="LN46" s="650">
        <f>IFERROR(INDEX(Sheep!$R$324:$R$331,LN45,1),0)</f>
        <v>45642</v>
      </c>
      <c r="LO46" s="650">
        <f>IFERROR(INDEX(Sheep!$R$324:$R$331,LO45,1),0)</f>
        <v>45642</v>
      </c>
      <c r="LP46" s="650">
        <f>IFERROR(INDEX(Sheep!$R$324:$R$331,LP45,1),0)</f>
        <v>45642</v>
      </c>
      <c r="LQ46" s="650">
        <f>IFERROR(INDEX(Sheep!$R$324:$R$331,LQ45,1),0)</f>
        <v>45642</v>
      </c>
      <c r="LR46" s="650">
        <f>IFERROR(INDEX(Sheep!$R$324:$R$331,LR45,1),0)</f>
        <v>45642</v>
      </c>
      <c r="LS46" s="650">
        <f>IFERROR(INDEX(Sheep!$R$324:$R$331,LS45,1),0)</f>
        <v>45642</v>
      </c>
      <c r="LT46" s="650">
        <f>IFERROR(INDEX(Sheep!$R$324:$R$331,LT45,1),0)</f>
        <v>45642</v>
      </c>
      <c r="LU46" s="650">
        <f>IFERROR(INDEX(Sheep!$R$324:$R$331,LU45,1),0)</f>
        <v>45642</v>
      </c>
      <c r="LV46" s="650">
        <f>IFERROR(INDEX(Sheep!$R$324:$R$331,LV45,1),0)</f>
        <v>45642</v>
      </c>
      <c r="LW46" s="650">
        <f>IFERROR(INDEX(Sheep!$R$324:$R$331,LW45,1),0)</f>
        <v>45642</v>
      </c>
      <c r="LX46" s="650">
        <f>IFERROR(INDEX(Sheep!$R$324:$R$331,LX45,1),0)</f>
        <v>45642</v>
      </c>
      <c r="LY46" s="650">
        <f>IFERROR(INDEX(Sheep!$R$324:$R$331,LY45,1),0)</f>
        <v>45642</v>
      </c>
      <c r="LZ46" s="650">
        <f>IFERROR(INDEX(Sheep!$R$324:$R$331,LZ45,1),0)</f>
        <v>45642</v>
      </c>
      <c r="MA46" s="650">
        <f>IFERROR(INDEX(Sheep!$R$324:$R$331,MA45,1),0)</f>
        <v>45642</v>
      </c>
      <c r="MB46" s="650">
        <f>IFERROR(INDEX(Sheep!$R$324:$R$331,MB45,1),0)</f>
        <v>45642</v>
      </c>
      <c r="MC46" s="650">
        <f>IFERROR(INDEX(Sheep!$R$324:$R$331,MC45,1),0)</f>
        <v>45642</v>
      </c>
      <c r="MD46" s="650">
        <f>IFERROR(INDEX(Sheep!$R$324:$R$331,MD45,1),0)</f>
        <v>45642</v>
      </c>
      <c r="ME46" s="650">
        <f>IFERROR(INDEX(Sheep!$R$324:$R$331,ME45,1),0)</f>
        <v>45642</v>
      </c>
      <c r="MF46" s="650">
        <f>IFERROR(INDEX(Sheep!$R$324:$R$331,MF45,1),0)</f>
        <v>45642</v>
      </c>
      <c r="MG46" s="650">
        <f>IFERROR(INDEX(Sheep!$R$324:$R$331,MG45,1),0)</f>
        <v>45642</v>
      </c>
      <c r="MH46" s="650">
        <f>IFERROR(INDEX(Sheep!$R$324:$R$331,MH45,1),0)</f>
        <v>45642</v>
      </c>
      <c r="MI46" s="650">
        <f>IFERROR(INDEX(Sheep!$R$324:$R$331,MI45,1),0)</f>
        <v>45642</v>
      </c>
      <c r="MJ46" s="650">
        <f>IFERROR(INDEX(Sheep!$R$324:$R$331,MJ45,1),0)</f>
        <v>45642</v>
      </c>
      <c r="MK46" s="650">
        <f>IFERROR(INDEX(Sheep!$R$324:$R$331,MK45,1),0)</f>
        <v>45642</v>
      </c>
      <c r="ML46" s="650">
        <f>IFERROR(INDEX(Sheep!$R$324:$R$331,ML45,1),0)</f>
        <v>45642</v>
      </c>
      <c r="MM46" s="650">
        <f>IFERROR(INDEX(Sheep!$R$324:$R$331,MM45,1),0)</f>
        <v>45642</v>
      </c>
      <c r="MN46" s="650">
        <f>IFERROR(INDEX(Sheep!$R$324:$R$331,MN45,1),0)</f>
        <v>45642</v>
      </c>
      <c r="MO46" s="650">
        <f>IFERROR(INDEX(Sheep!$R$324:$R$331,MO45,1),0)</f>
        <v>45642</v>
      </c>
      <c r="MP46" s="650">
        <f>IFERROR(INDEX(Sheep!$R$324:$R$331,MP45,1),0)</f>
        <v>45642</v>
      </c>
      <c r="MQ46" s="650">
        <f>IFERROR(INDEX(Sheep!$R$324:$R$331,MQ45,1),0)</f>
        <v>45642</v>
      </c>
      <c r="MR46" s="650">
        <f>IFERROR(INDEX(Sheep!$R$324:$R$331,MR45,1),0)</f>
        <v>45642</v>
      </c>
      <c r="MS46" s="650">
        <f>IFERROR(INDEX(Sheep!$R$324:$R$331,MS45,1),0)</f>
        <v>45642</v>
      </c>
      <c r="MT46" s="650">
        <f>IFERROR(INDEX(Sheep!$R$324:$R$331,MT45,1),0)</f>
        <v>45642</v>
      </c>
      <c r="MU46" s="650">
        <f>IFERROR(INDEX(Sheep!$R$324:$R$331,MU45,1),0)</f>
        <v>45642</v>
      </c>
      <c r="MV46" s="650">
        <f>IFERROR(INDEX(Sheep!$R$324:$R$331,MV45,1),0)</f>
        <v>45642</v>
      </c>
      <c r="MW46" s="650">
        <f>IFERROR(INDEX(Sheep!$R$324:$R$331,MW45,1),0)</f>
        <v>45642</v>
      </c>
      <c r="MX46" s="650">
        <f>IFERROR(INDEX(Sheep!$R$324:$R$331,MX45,1),0)</f>
        <v>45642</v>
      </c>
      <c r="MY46" s="650">
        <f>IFERROR(INDEX(Sheep!$R$324:$R$331,MY45,1),0)</f>
        <v>45642</v>
      </c>
      <c r="MZ46" s="650">
        <f>IFERROR(INDEX(Sheep!$R$324:$R$331,MZ45,1),0)</f>
        <v>45642</v>
      </c>
      <c r="NA46" s="650">
        <f>IFERROR(INDEX(Sheep!$R$324:$R$331,NA45,1),0)</f>
        <v>45642</v>
      </c>
      <c r="NB46" s="650">
        <f>IFERROR(INDEX(Sheep!$R$324:$R$331,NB45,1),0)</f>
        <v>45642</v>
      </c>
      <c r="NC46" s="650">
        <f>IFERROR(INDEX(Sheep!$R$324:$R$331,NC45,1),0)</f>
        <v>45642</v>
      </c>
      <c r="ND46" s="650">
        <f>IFERROR(INDEX(Sheep!$R$324:$R$331,ND45,1),0)</f>
        <v>45642</v>
      </c>
      <c r="NE46" s="650">
        <f>IFERROR(INDEX(Sheep!$R$324:$R$331,NE45,1),0)</f>
        <v>45642</v>
      </c>
      <c r="NF46" s="650">
        <f>IFERROR(INDEX(Sheep!$R$324:$R$331,NF45,1),0)</f>
        <v>45642</v>
      </c>
      <c r="NG46" s="650">
        <f>IFERROR(INDEX(Sheep!$R$324:$R$331,NG45,1),0)</f>
        <v>45642</v>
      </c>
      <c r="NH46" s="650">
        <f>IFERROR(INDEX(Sheep!$R$324:$R$331,NH45,1),0)</f>
        <v>46007</v>
      </c>
      <c r="NI46" s="650">
        <f>IFERROR(INDEX(Sheep!$R$324:$R$331,NI45,1),0)</f>
        <v>46007</v>
      </c>
      <c r="NJ46" s="650">
        <f>IFERROR(INDEX(Sheep!$R$324:$R$331,NJ45,1),0)</f>
        <v>46007</v>
      </c>
      <c r="NK46" s="650">
        <f>IFERROR(INDEX(Sheep!$R$324:$R$331,NK45,1),0)</f>
        <v>46007</v>
      </c>
      <c r="NL46" s="650">
        <f>IFERROR(INDEX(Sheep!$R$324:$R$331,NL45,1),0)</f>
        <v>46007</v>
      </c>
      <c r="NM46" s="650">
        <f>IFERROR(INDEX(Sheep!$R$324:$R$331,NM45,1),0)</f>
        <v>46007</v>
      </c>
      <c r="NN46" s="650">
        <f>IFERROR(INDEX(Sheep!$R$324:$R$331,NN45,1),0)</f>
        <v>46007</v>
      </c>
      <c r="NO46" s="650">
        <f>IFERROR(INDEX(Sheep!$R$324:$R$331,NO45,1),0)</f>
        <v>46007</v>
      </c>
      <c r="NP46" s="650">
        <f>IFERROR(INDEX(Sheep!$R$324:$R$331,NP45,1),0)</f>
        <v>46007</v>
      </c>
      <c r="NQ46" s="650">
        <f>IFERROR(INDEX(Sheep!$R$324:$R$331,NQ45,1),0)</f>
        <v>46007</v>
      </c>
      <c r="NR46" s="650">
        <f>IFERROR(INDEX(Sheep!$R$324:$R$331,NR45,1),0)</f>
        <v>46007</v>
      </c>
      <c r="NS46" s="650">
        <f>IFERROR(INDEX(Sheep!$R$324:$R$331,NS45,1),0)</f>
        <v>46007</v>
      </c>
      <c r="NT46" s="650">
        <f>IFERROR(INDEX(Sheep!$R$324:$R$331,NT45,1),0)</f>
        <v>46007</v>
      </c>
      <c r="NU46" s="650">
        <f>IFERROR(INDEX(Sheep!$R$324:$R$331,NU45,1),0)</f>
        <v>46007</v>
      </c>
      <c r="NV46" s="650">
        <f>IFERROR(INDEX(Sheep!$R$324:$R$331,NV45,1),0)</f>
        <v>46007</v>
      </c>
      <c r="NW46" s="650">
        <f>IFERROR(INDEX(Sheep!$R$324:$R$331,NW45,1),0)</f>
        <v>46007</v>
      </c>
      <c r="NX46" s="650">
        <f>IFERROR(INDEX(Sheep!$R$324:$R$331,NX45,1),0)</f>
        <v>46007</v>
      </c>
      <c r="NY46" s="650">
        <f>IFERROR(INDEX(Sheep!$R$324:$R$331,NY45,1),0)</f>
        <v>46007</v>
      </c>
      <c r="NZ46" s="650">
        <f>IFERROR(INDEX(Sheep!$R$324:$R$331,NZ45,1),0)</f>
        <v>46007</v>
      </c>
      <c r="OA46" s="650">
        <f>IFERROR(INDEX(Sheep!$R$324:$R$331,OA45,1),0)</f>
        <v>46007</v>
      </c>
      <c r="OB46" s="650">
        <f>IFERROR(INDEX(Sheep!$R$324:$R$331,OB45,1),0)</f>
        <v>46007</v>
      </c>
      <c r="OC46" s="650">
        <f>IFERROR(INDEX(Sheep!$R$324:$R$331,OC45,1),0)</f>
        <v>46007</v>
      </c>
      <c r="OD46" s="650">
        <f>IFERROR(INDEX(Sheep!$R$324:$R$331,OD45,1),0)</f>
        <v>46007</v>
      </c>
      <c r="OE46" s="650">
        <f>IFERROR(INDEX(Sheep!$R$324:$R$331,OE45,1),0)</f>
        <v>46007</v>
      </c>
      <c r="OF46" s="650">
        <f>IFERROR(INDEX(Sheep!$R$324:$R$331,OF45,1),0)</f>
        <v>46007</v>
      </c>
      <c r="OG46" s="650">
        <f>IFERROR(INDEX(Sheep!$R$324:$R$331,OG45,1),0)</f>
        <v>46007</v>
      </c>
      <c r="OH46" s="650">
        <f>IFERROR(INDEX(Sheep!$R$324:$R$331,OH45,1),0)</f>
        <v>46007</v>
      </c>
      <c r="OI46" s="650">
        <f>IFERROR(INDEX(Sheep!$R$324:$R$331,OI45,1),0)</f>
        <v>46007</v>
      </c>
      <c r="OJ46" s="650">
        <f>IFERROR(INDEX(Sheep!$R$324:$R$331,OJ45,1),0)</f>
        <v>46007</v>
      </c>
      <c r="OK46" s="650">
        <f>IFERROR(INDEX(Sheep!$R$324:$R$331,OK45,1),0)</f>
        <v>46007</v>
      </c>
      <c r="OL46" s="650">
        <f>IFERROR(INDEX(Sheep!$R$324:$R$331,OL45,1),0)</f>
        <v>46007</v>
      </c>
      <c r="OM46" s="650">
        <f>IFERROR(INDEX(Sheep!$R$324:$R$331,OM45,1),0)</f>
        <v>46007</v>
      </c>
      <c r="ON46" s="650">
        <f>IFERROR(INDEX(Sheep!$R$324:$R$331,ON45,1),0)</f>
        <v>46007</v>
      </c>
      <c r="OO46" s="650">
        <f>IFERROR(INDEX(Sheep!$R$324:$R$331,OO45,1),0)</f>
        <v>46007</v>
      </c>
      <c r="OP46" s="650">
        <f>IFERROR(INDEX(Sheep!$R$324:$R$331,OP45,1),0)</f>
        <v>46007</v>
      </c>
      <c r="OQ46" s="650">
        <f>IFERROR(INDEX(Sheep!$R$324:$R$331,OQ45,1),0)</f>
        <v>46007</v>
      </c>
      <c r="OR46" s="650">
        <f>IFERROR(INDEX(Sheep!$R$324:$R$331,OR45,1),0)</f>
        <v>46007</v>
      </c>
      <c r="OS46" s="650">
        <f>IFERROR(INDEX(Sheep!$R$324:$R$331,OS45,1),0)</f>
        <v>46007</v>
      </c>
      <c r="OT46" s="650">
        <f>IFERROR(INDEX(Sheep!$R$324:$R$331,OT45,1),0)</f>
        <v>46007</v>
      </c>
      <c r="OU46" s="650">
        <f>IFERROR(INDEX(Sheep!$R$324:$R$331,OU45,1),0)</f>
        <v>46007</v>
      </c>
      <c r="OV46" s="650">
        <f>IFERROR(INDEX(Sheep!$R$324:$R$331,OV45,1),0)</f>
        <v>46007</v>
      </c>
      <c r="OW46" s="650">
        <f>IFERROR(INDEX(Sheep!$R$324:$R$331,OW45,1),0)</f>
        <v>46007</v>
      </c>
      <c r="OX46" s="650">
        <f>IFERROR(INDEX(Sheep!$R$324:$R$331,OX45,1),0)</f>
        <v>46007</v>
      </c>
      <c r="OY46" s="650">
        <f>IFERROR(INDEX(Sheep!$R$324:$R$331,OY45,1),0)</f>
        <v>46007</v>
      </c>
      <c r="OZ46" s="650">
        <f>IFERROR(INDEX(Sheep!$R$324:$R$331,OZ45,1),0)</f>
        <v>46007</v>
      </c>
      <c r="PA46" s="650">
        <f>IFERROR(INDEX(Sheep!$R$324:$R$331,PA45,1),0)</f>
        <v>46007</v>
      </c>
      <c r="PB46" s="650">
        <f>IFERROR(INDEX(Sheep!$R$324:$R$331,PB45,1),0)</f>
        <v>46007</v>
      </c>
      <c r="PC46" s="650">
        <f>IFERROR(INDEX(Sheep!$R$324:$R$331,PC45,1),0)</f>
        <v>46007</v>
      </c>
      <c r="PD46" s="650">
        <f>IFERROR(INDEX(Sheep!$R$324:$R$331,PD45,1),0)</f>
        <v>46007</v>
      </c>
      <c r="PE46" s="650">
        <f>IFERROR(INDEX(Sheep!$R$324:$R$331,PE45,1),0)</f>
        <v>46007</v>
      </c>
      <c r="PF46" s="650">
        <f>IFERROR(INDEX(Sheep!$R$324:$R$331,PF45,1),0)</f>
        <v>46007</v>
      </c>
      <c r="PG46" s="650">
        <f>IFERROR(INDEX(Sheep!$R$324:$R$331,PG45,1),0)</f>
        <v>46007</v>
      </c>
      <c r="PH46" s="650">
        <f>IFERROR(INDEX(Sheep!$R$324:$R$331,PH45,1),0)</f>
        <v>46372</v>
      </c>
      <c r="PI46" s="650">
        <f>IFERROR(INDEX(Sheep!$R$324:$R$331,PI45,1),0)</f>
        <v>46372</v>
      </c>
      <c r="PJ46" s="650">
        <f>IFERROR(INDEX(Sheep!$R$324:$R$331,PJ45,1),0)</f>
        <v>46372</v>
      </c>
      <c r="PK46" s="650">
        <f>IFERROR(INDEX(Sheep!$R$324:$R$331,PK45,1),0)</f>
        <v>46372</v>
      </c>
      <c r="PL46" s="650">
        <f>IFERROR(INDEX(Sheep!$R$324:$R$331,PL45,1),0)</f>
        <v>46372</v>
      </c>
      <c r="PM46" s="650">
        <f>IFERROR(INDEX(Sheep!$R$324:$R$331,PM45,1),0)</f>
        <v>46372</v>
      </c>
      <c r="PN46" s="650">
        <f>IFERROR(INDEX(Sheep!$R$324:$R$331,PN45,1),0)</f>
        <v>46372</v>
      </c>
      <c r="PO46" s="650">
        <f>IFERROR(INDEX(Sheep!$R$324:$R$331,PO45,1),0)</f>
        <v>46372</v>
      </c>
      <c r="PP46" s="650">
        <f>IFERROR(INDEX(Sheep!$R$324:$R$331,PP45,1),0)</f>
        <v>46372</v>
      </c>
      <c r="PQ46" s="650">
        <f>IFERROR(INDEX(Sheep!$R$324:$R$331,PQ45,1),0)</f>
        <v>46372</v>
      </c>
      <c r="PR46" s="650">
        <f>IFERROR(INDEX(Sheep!$R$324:$R$331,PR45,1),0)</f>
        <v>46372</v>
      </c>
      <c r="PS46" s="650">
        <f>IFERROR(INDEX(Sheep!$R$324:$R$331,PS45,1),0)</f>
        <v>46372</v>
      </c>
      <c r="PT46" s="650">
        <f>IFERROR(INDEX(Sheep!$R$324:$R$331,PT45,1),0)</f>
        <v>46372</v>
      </c>
      <c r="PU46" s="650">
        <f>IFERROR(INDEX(Sheep!$R$324:$R$331,PU45,1),0)</f>
        <v>46372</v>
      </c>
      <c r="PV46" s="650">
        <f>IFERROR(INDEX(Sheep!$R$324:$R$331,PV45,1),0)</f>
        <v>46372</v>
      </c>
      <c r="PW46" s="650">
        <f>IFERROR(INDEX(Sheep!$R$324:$R$331,PW45,1),0)</f>
        <v>46372</v>
      </c>
      <c r="PX46" s="650">
        <f>IFERROR(INDEX(Sheep!$R$324:$R$331,PX45,1),0)</f>
        <v>46372</v>
      </c>
      <c r="PY46" s="650">
        <f>IFERROR(INDEX(Sheep!$R$324:$R$331,PY45,1),0)</f>
        <v>46372</v>
      </c>
      <c r="PZ46" s="650">
        <f>IFERROR(INDEX(Sheep!$R$324:$R$331,PZ45,1),0)</f>
        <v>46372</v>
      </c>
      <c r="QA46" s="650">
        <f>IFERROR(INDEX(Sheep!$R$324:$R$331,QA45,1),0)</f>
        <v>46372</v>
      </c>
      <c r="QB46" s="650">
        <f>IFERROR(INDEX(Sheep!$R$324:$R$331,QB45,1),0)</f>
        <v>46372</v>
      </c>
      <c r="QC46" s="650">
        <f>IFERROR(INDEX(Sheep!$R$324:$R$331,QC45,1),0)</f>
        <v>46372</v>
      </c>
      <c r="QD46" s="650">
        <f>IFERROR(INDEX(Sheep!$R$324:$R$331,QD45,1),0)</f>
        <v>46372</v>
      </c>
      <c r="QE46" s="650">
        <f>IFERROR(INDEX(Sheep!$R$324:$R$331,QE45,1),0)</f>
        <v>46372</v>
      </c>
      <c r="QF46" s="650">
        <f>IFERROR(INDEX(Sheep!$R$324:$R$331,QF45,1),0)</f>
        <v>46372</v>
      </c>
      <c r="QG46" s="650">
        <f>IFERROR(INDEX(Sheep!$R$324:$R$331,QG45,1),0)</f>
        <v>46372</v>
      </c>
      <c r="QH46" s="650">
        <f>IFERROR(INDEX(Sheep!$R$324:$R$331,QH45,1),0)</f>
        <v>46372</v>
      </c>
      <c r="QI46" s="650">
        <f>IFERROR(INDEX(Sheep!$R$324:$R$331,QI45,1),0)</f>
        <v>46372</v>
      </c>
      <c r="QJ46" s="650">
        <f>IFERROR(INDEX(Sheep!$R$324:$R$331,QJ45,1),0)</f>
        <v>46372</v>
      </c>
      <c r="QK46" s="650">
        <f>IFERROR(INDEX(Sheep!$R$324:$R$331,QK45,1),0)</f>
        <v>46372</v>
      </c>
      <c r="QL46" s="650">
        <f>IFERROR(INDEX(Sheep!$R$324:$R$331,QL45,1),0)</f>
        <v>46372</v>
      </c>
      <c r="QM46" s="650">
        <f>IFERROR(INDEX(Sheep!$R$324:$R$331,QM45,1),0)</f>
        <v>46372</v>
      </c>
      <c r="QN46" s="650">
        <f>IFERROR(INDEX(Sheep!$R$324:$R$331,QN45,1),0)</f>
        <v>46372</v>
      </c>
      <c r="QO46" s="650">
        <f>IFERROR(INDEX(Sheep!$R$324:$R$331,QO45,1),0)</f>
        <v>46372</v>
      </c>
      <c r="QP46" s="650">
        <f>IFERROR(INDEX(Sheep!$R$324:$R$331,QP45,1),0)</f>
        <v>46372</v>
      </c>
      <c r="QQ46" s="650">
        <f>IFERROR(INDEX(Sheep!$R$324:$R$331,QQ45,1),0)</f>
        <v>46372</v>
      </c>
      <c r="QR46" s="650">
        <f>IFERROR(INDEX(Sheep!$R$324:$R$331,QR45,1),0)</f>
        <v>46372</v>
      </c>
      <c r="QS46" s="650">
        <f>IFERROR(INDEX(Sheep!$R$324:$R$331,QS45,1),0)</f>
        <v>46372</v>
      </c>
      <c r="QT46" s="650">
        <f>IFERROR(INDEX(Sheep!$R$324:$R$331,QT45,1),0)</f>
        <v>46372</v>
      </c>
      <c r="QU46" s="650">
        <f>IFERROR(INDEX(Sheep!$R$324:$R$331,QU45,1),0)</f>
        <v>46372</v>
      </c>
      <c r="QV46" s="650">
        <f>IFERROR(INDEX(Sheep!$R$324:$R$331,QV45,1),0)</f>
        <v>46372</v>
      </c>
      <c r="QW46" s="650">
        <f>IFERROR(INDEX(Sheep!$R$324:$R$331,QW45,1),0)</f>
        <v>46372</v>
      </c>
      <c r="QX46" s="650">
        <f>IFERROR(INDEX(Sheep!$R$324:$R$331,QX45,1),0)</f>
        <v>46372</v>
      </c>
      <c r="QY46" s="650">
        <f>IFERROR(INDEX(Sheep!$R$324:$R$331,QY45,1),0)</f>
        <v>46372</v>
      </c>
      <c r="QZ46" s="650">
        <f>IFERROR(INDEX(Sheep!$R$324:$R$331,QZ45,1),0)</f>
        <v>46372</v>
      </c>
      <c r="RA46" s="650">
        <f>IFERROR(INDEX(Sheep!$R$324:$R$331,RA45,1),0)</f>
        <v>46372</v>
      </c>
      <c r="RB46" s="650">
        <f>IFERROR(INDEX(Sheep!$R$324:$R$331,RB45,1),0)</f>
        <v>46372</v>
      </c>
      <c r="RC46" s="650">
        <f>IFERROR(INDEX(Sheep!$R$324:$R$331,RC45,1),0)</f>
        <v>46372</v>
      </c>
      <c r="RD46" s="650">
        <f>IFERROR(INDEX(Sheep!$R$324:$R$331,RD45,1),0)</f>
        <v>46372</v>
      </c>
      <c r="RE46" s="650">
        <f>IFERROR(INDEX(Sheep!$R$324:$R$331,RE45,1),0)</f>
        <v>46372</v>
      </c>
      <c r="RF46" s="650">
        <f>IFERROR(INDEX(Sheep!$R$324:$R$331,RF45,1),0)</f>
        <v>46372</v>
      </c>
      <c r="RG46" s="650">
        <f>IFERROR(INDEX(Sheep!$R$324:$R$331,RG45,1),0)</f>
        <v>46372</v>
      </c>
      <c r="RH46" s="650">
        <f>IFERROR(INDEX(Sheep!$R$324:$R$331,RH45,1),0)</f>
        <v>46372</v>
      </c>
      <c r="RI46" s="650">
        <f>IFERROR(INDEX(Sheep!$R$324:$R$331,RI45,1),0)</f>
        <v>46372</v>
      </c>
      <c r="RJ46" s="650">
        <f>IFERROR(INDEX(Sheep!$R$324:$R$331,RJ45,1),0)</f>
        <v>46372</v>
      </c>
      <c r="RK46" s="650">
        <f>IFERROR(INDEX(Sheep!$R$324:$R$331,RK45,1),0)</f>
        <v>46372</v>
      </c>
      <c r="RL46" s="650">
        <f>IFERROR(INDEX(Sheep!$R$324:$R$331,RL45,1),0)</f>
        <v>46372</v>
      </c>
      <c r="RM46" s="650">
        <f>IFERROR(INDEX(Sheep!$R$324:$R$331,RM45,1),0)</f>
        <v>46372</v>
      </c>
      <c r="RN46" s="650">
        <f>IFERROR(INDEX(Sheep!$R$324:$R$331,RN45,1),0)</f>
        <v>46372</v>
      </c>
      <c r="RO46" s="650">
        <f>IFERROR(INDEX(Sheep!$R$324:$R$331,RO45,1),0)</f>
        <v>46372</v>
      </c>
      <c r="RP46" s="650">
        <f>IFERROR(INDEX(Sheep!$R$324:$R$331,RP45,1),0)</f>
        <v>46372</v>
      </c>
      <c r="RQ46" s="650">
        <f>IFERROR(INDEX(Sheep!$R$324:$R$331,RQ45,1),0)</f>
        <v>46372</v>
      </c>
      <c r="RR46" s="650">
        <f>IFERROR(INDEX(Sheep!$R$324:$R$331,RR45,1),0)</f>
        <v>46372</v>
      </c>
      <c r="RS46" s="650">
        <f>IFERROR(INDEX(Sheep!$R$324:$R$331,RS45,1),0)</f>
        <v>46372</v>
      </c>
      <c r="RT46" s="650">
        <f>IFERROR(INDEX(Sheep!$R$324:$R$331,RT45,1),0)</f>
        <v>46372</v>
      </c>
      <c r="RU46" s="650">
        <f>IFERROR(INDEX(Sheep!$R$324:$R$331,RU45,1),0)</f>
        <v>46372</v>
      </c>
      <c r="RV46" s="650">
        <f>IFERROR(INDEX(Sheep!$R$324:$R$331,RV45,1),0)</f>
        <v>46372</v>
      </c>
      <c r="RW46" s="650">
        <f>IFERROR(INDEX(Sheep!$R$324:$R$331,RW45,1),0)</f>
        <v>46372</v>
      </c>
      <c r="RX46" s="650">
        <f>IFERROR(INDEX(Sheep!$R$324:$R$331,RX45,1),0)</f>
        <v>46372</v>
      </c>
      <c r="RY46" s="650">
        <f>IFERROR(INDEX(Sheep!$R$324:$R$331,RY45,1),0)</f>
        <v>46372</v>
      </c>
      <c r="RZ46" s="650">
        <f>IFERROR(INDEX(Sheep!$R$324:$R$331,RZ45,1),0)</f>
        <v>46372</v>
      </c>
      <c r="SA46" s="650">
        <f>IFERROR(INDEX(Sheep!$R$324:$R$331,SA45,1),0)</f>
        <v>46372</v>
      </c>
      <c r="SB46" s="650">
        <f>IFERROR(INDEX(Sheep!$R$324:$R$331,SB45,1),0)</f>
        <v>46372</v>
      </c>
      <c r="SC46" s="650">
        <f>IFERROR(INDEX(Sheep!$R$324:$R$331,SC45,1),0)</f>
        <v>46372</v>
      </c>
      <c r="SD46" s="650">
        <f>IFERROR(INDEX(Sheep!$R$324:$R$331,SD45,1),0)</f>
        <v>46372</v>
      </c>
      <c r="SE46" s="650">
        <f>IFERROR(INDEX(Sheep!$R$324:$R$331,SE45,1),0)</f>
        <v>46372</v>
      </c>
      <c r="SF46" s="650">
        <f>IFERROR(INDEX(Sheep!$R$324:$R$331,SF45,1),0)</f>
        <v>46372</v>
      </c>
      <c r="SG46" s="650">
        <f>IFERROR(INDEX(Sheep!$R$324:$R$331,SG45,1),0)</f>
        <v>46372</v>
      </c>
      <c r="SH46" s="650">
        <f>IFERROR(INDEX(Sheep!$R$324:$R$331,SH45,1),0)</f>
        <v>46372</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756</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754</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755</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43833</v>
      </c>
      <c r="BL49" s="650">
        <f>IFERROR(INDEX(Sheep!$R$332:$R$339,BL48,1),0)</f>
        <v>43833</v>
      </c>
      <c r="BM49" s="650">
        <f>IFERROR(INDEX(Sheep!$R$332:$R$339,BM48,1),0)</f>
        <v>43833</v>
      </c>
      <c r="BN49" s="650">
        <f>IFERROR(INDEX(Sheep!$R$332:$R$339,BN48,1),0)</f>
        <v>43833</v>
      </c>
      <c r="BO49" s="650">
        <f>IFERROR(INDEX(Sheep!$R$332:$R$339,BO48,1),0)</f>
        <v>43833</v>
      </c>
      <c r="BP49" s="650">
        <f>IFERROR(INDEX(Sheep!$R$332:$R$339,BP48,1),0)</f>
        <v>43833</v>
      </c>
      <c r="BQ49" s="650">
        <f>IFERROR(INDEX(Sheep!$R$332:$R$339,BQ48,1),0)</f>
        <v>43833</v>
      </c>
      <c r="BR49" s="650">
        <f>IFERROR(INDEX(Sheep!$R$332:$R$339,BR48,1),0)</f>
        <v>43833</v>
      </c>
      <c r="BS49" s="650">
        <f>IFERROR(INDEX(Sheep!$R$332:$R$339,BS48,1),0)</f>
        <v>43833</v>
      </c>
      <c r="BT49" s="650">
        <f>IFERROR(INDEX(Sheep!$R$332:$R$339,BT48,1),0)</f>
        <v>43833</v>
      </c>
      <c r="BU49" s="650">
        <f>IFERROR(INDEX(Sheep!$R$332:$R$339,BU48,1),0)</f>
        <v>43833</v>
      </c>
      <c r="BV49" s="650">
        <f>IFERROR(INDEX(Sheep!$R$332:$R$339,BV48,1),0)</f>
        <v>43833</v>
      </c>
      <c r="BW49" s="650">
        <f>IFERROR(INDEX(Sheep!$R$332:$R$339,BW48,1),0)</f>
        <v>43833</v>
      </c>
      <c r="BX49" s="650">
        <f>IFERROR(INDEX(Sheep!$R$332:$R$339,BX48,1),0)</f>
        <v>43833</v>
      </c>
      <c r="BY49" s="650">
        <f>IFERROR(INDEX(Sheep!$R$332:$R$339,BY48,1),0)</f>
        <v>43833</v>
      </c>
      <c r="BZ49" s="650">
        <f>IFERROR(INDEX(Sheep!$R$332:$R$339,BZ48,1),0)</f>
        <v>43833</v>
      </c>
      <c r="CA49" s="650">
        <f>IFERROR(INDEX(Sheep!$R$332:$R$339,CA48,1),0)</f>
        <v>43833</v>
      </c>
      <c r="CB49" s="650">
        <f>IFERROR(INDEX(Sheep!$R$332:$R$339,CB48,1),0)</f>
        <v>43833</v>
      </c>
      <c r="CC49" s="650">
        <f>IFERROR(INDEX(Sheep!$R$332:$R$339,CC48,1),0)</f>
        <v>43833</v>
      </c>
      <c r="CD49" s="650">
        <f>IFERROR(INDEX(Sheep!$R$332:$R$339,CD48,1),0)</f>
        <v>43833</v>
      </c>
      <c r="CE49" s="650">
        <f>IFERROR(INDEX(Sheep!$R$332:$R$339,CE48,1),0)</f>
        <v>43833</v>
      </c>
      <c r="CF49" s="650">
        <f>IFERROR(INDEX(Sheep!$R$332:$R$339,CF48,1),0)</f>
        <v>43833</v>
      </c>
      <c r="CG49" s="650">
        <f>IFERROR(INDEX(Sheep!$R$332:$R$339,CG48,1),0)</f>
        <v>43833</v>
      </c>
      <c r="CH49" s="650">
        <f>IFERROR(INDEX(Sheep!$R$332:$R$339,CH48,1),0)</f>
        <v>43833</v>
      </c>
      <c r="CI49" s="650">
        <f>IFERROR(INDEX(Sheep!$R$332:$R$339,CI48,1),0)</f>
        <v>43833</v>
      </c>
      <c r="CJ49" s="650">
        <f>IFERROR(INDEX(Sheep!$R$332:$R$339,CJ48,1),0)</f>
        <v>43833</v>
      </c>
      <c r="CK49" s="650">
        <f>IFERROR(INDEX(Sheep!$R$332:$R$339,CK48,1),0)</f>
        <v>43833</v>
      </c>
      <c r="CL49" s="650">
        <f>IFERROR(INDEX(Sheep!$R$332:$R$339,CL48,1),0)</f>
        <v>43833</v>
      </c>
      <c r="CM49" s="650">
        <f>IFERROR(INDEX(Sheep!$R$332:$R$339,CM48,1),0)</f>
        <v>43833</v>
      </c>
      <c r="CN49" s="650">
        <f>IFERROR(INDEX(Sheep!$R$332:$R$339,CN48,1),0)</f>
        <v>43833</v>
      </c>
      <c r="CO49" s="650">
        <f>IFERROR(INDEX(Sheep!$R$332:$R$339,CO48,1),0)</f>
        <v>43833</v>
      </c>
      <c r="CP49" s="650">
        <f>IFERROR(INDEX(Sheep!$R$332:$R$339,CP48,1),0)</f>
        <v>43833</v>
      </c>
      <c r="CQ49" s="650">
        <f>IFERROR(INDEX(Sheep!$R$332:$R$339,CQ48,1),0)</f>
        <v>43833</v>
      </c>
      <c r="CR49" s="650">
        <f>IFERROR(INDEX(Sheep!$R$332:$R$339,CR48,1),0)</f>
        <v>43833</v>
      </c>
      <c r="CS49" s="650">
        <f>IFERROR(INDEX(Sheep!$R$332:$R$339,CS48,1),0)</f>
        <v>43833</v>
      </c>
      <c r="CT49" s="650">
        <f>IFERROR(INDEX(Sheep!$R$332:$R$339,CT48,1),0)</f>
        <v>43833</v>
      </c>
      <c r="CU49" s="650">
        <f>IFERROR(INDEX(Sheep!$R$332:$R$339,CU48,1),0)</f>
        <v>43833</v>
      </c>
      <c r="CV49" s="650">
        <f>IFERROR(INDEX(Sheep!$R$332:$R$339,CV48,1),0)</f>
        <v>43833</v>
      </c>
      <c r="CW49" s="650">
        <f>IFERROR(INDEX(Sheep!$R$332:$R$339,CW48,1),0)</f>
        <v>43833</v>
      </c>
      <c r="CX49" s="650">
        <f>IFERROR(INDEX(Sheep!$R$332:$R$339,CX48,1),0)</f>
        <v>43833</v>
      </c>
      <c r="CY49" s="650">
        <f>IFERROR(INDEX(Sheep!$R$332:$R$339,CY48,1),0)</f>
        <v>43833</v>
      </c>
      <c r="CZ49" s="650">
        <f>IFERROR(INDEX(Sheep!$R$332:$R$339,CZ48,1),0)</f>
        <v>43833</v>
      </c>
      <c r="DA49" s="650">
        <f>IFERROR(INDEX(Sheep!$R$332:$R$339,DA48,1),0)</f>
        <v>43833</v>
      </c>
      <c r="DB49" s="650">
        <f>IFERROR(INDEX(Sheep!$R$332:$R$339,DB48,1),0)</f>
        <v>43833</v>
      </c>
      <c r="DC49" s="650">
        <f>IFERROR(INDEX(Sheep!$R$332:$R$339,DC48,1),0)</f>
        <v>43833</v>
      </c>
      <c r="DD49" s="650">
        <f>IFERROR(INDEX(Sheep!$R$332:$R$339,DD48,1),0)</f>
        <v>43833</v>
      </c>
      <c r="DE49" s="650">
        <f>IFERROR(INDEX(Sheep!$R$332:$R$339,DE48,1),0)</f>
        <v>43833</v>
      </c>
      <c r="DF49" s="650">
        <f>IFERROR(INDEX(Sheep!$R$332:$R$339,DF48,1),0)</f>
        <v>43833</v>
      </c>
      <c r="DG49" s="650">
        <f>IFERROR(INDEX(Sheep!$R$332:$R$339,DG48,1),0)</f>
        <v>43833</v>
      </c>
      <c r="DH49" s="650">
        <f>IFERROR(INDEX(Sheep!$R$332:$R$339,DH48,1),0)</f>
        <v>43833</v>
      </c>
      <c r="DI49" s="650">
        <f>IFERROR(INDEX(Sheep!$R$332:$R$339,DI48,1),0)</f>
        <v>43833</v>
      </c>
      <c r="DJ49" s="650">
        <f>IFERROR(INDEX(Sheep!$R$332:$R$339,DJ48,1),0)</f>
        <v>43833</v>
      </c>
      <c r="DK49" s="650">
        <f>IFERROR(INDEX(Sheep!$R$332:$R$339,DK48,1),0)</f>
        <v>44198</v>
      </c>
      <c r="DL49" s="650">
        <f>IFERROR(INDEX(Sheep!$R$332:$R$339,DL48,1),0)</f>
        <v>44198</v>
      </c>
      <c r="DM49" s="650">
        <f>IFERROR(INDEX(Sheep!$R$332:$R$339,DM48,1),0)</f>
        <v>44198</v>
      </c>
      <c r="DN49" s="650">
        <f>IFERROR(INDEX(Sheep!$R$332:$R$339,DN48,1),0)</f>
        <v>44198</v>
      </c>
      <c r="DO49" s="650">
        <f>IFERROR(INDEX(Sheep!$R$332:$R$339,DO48,1),0)</f>
        <v>44198</v>
      </c>
      <c r="DP49" s="650">
        <f>IFERROR(INDEX(Sheep!$R$332:$R$339,DP48,1),0)</f>
        <v>44198</v>
      </c>
      <c r="DQ49" s="650">
        <f>IFERROR(INDEX(Sheep!$R$332:$R$339,DQ48,1),0)</f>
        <v>44198</v>
      </c>
      <c r="DR49" s="650">
        <f>IFERROR(INDEX(Sheep!$R$332:$R$339,DR48,1),0)</f>
        <v>44198</v>
      </c>
      <c r="DS49" s="650">
        <f>IFERROR(INDEX(Sheep!$R$332:$R$339,DS48,1),0)</f>
        <v>44198</v>
      </c>
      <c r="DT49" s="650">
        <f>IFERROR(INDEX(Sheep!$R$332:$R$339,DT48,1),0)</f>
        <v>44198</v>
      </c>
      <c r="DU49" s="650">
        <f>IFERROR(INDEX(Sheep!$R$332:$R$339,DU48,1),0)</f>
        <v>44198</v>
      </c>
      <c r="DV49" s="650">
        <f>IFERROR(INDEX(Sheep!$R$332:$R$339,DV48,1),0)</f>
        <v>44198</v>
      </c>
      <c r="DW49" s="650">
        <f>IFERROR(INDEX(Sheep!$R$332:$R$339,DW48,1),0)</f>
        <v>44198</v>
      </c>
      <c r="DX49" s="650">
        <f>IFERROR(INDEX(Sheep!$R$332:$R$339,DX48,1),0)</f>
        <v>44198</v>
      </c>
      <c r="DY49" s="650">
        <f>IFERROR(INDEX(Sheep!$R$332:$R$339,DY48,1),0)</f>
        <v>44198</v>
      </c>
      <c r="DZ49" s="650">
        <f>IFERROR(INDEX(Sheep!$R$332:$R$339,DZ48,1),0)</f>
        <v>44198</v>
      </c>
      <c r="EA49" s="650">
        <f>IFERROR(INDEX(Sheep!$R$332:$R$339,EA48,1),0)</f>
        <v>44198</v>
      </c>
      <c r="EB49" s="650">
        <f>IFERROR(INDEX(Sheep!$R$332:$R$339,EB48,1),0)</f>
        <v>44198</v>
      </c>
      <c r="EC49" s="650">
        <f>IFERROR(INDEX(Sheep!$R$332:$R$339,EC48,1),0)</f>
        <v>44198</v>
      </c>
      <c r="ED49" s="650">
        <f>IFERROR(INDEX(Sheep!$R$332:$R$339,ED48,1),0)</f>
        <v>44198</v>
      </c>
      <c r="EE49" s="650">
        <f>IFERROR(INDEX(Sheep!$R$332:$R$339,EE48,1),0)</f>
        <v>44198</v>
      </c>
      <c r="EF49" s="650">
        <f>IFERROR(INDEX(Sheep!$R$332:$R$339,EF48,1),0)</f>
        <v>44198</v>
      </c>
      <c r="EG49" s="650">
        <f>IFERROR(INDEX(Sheep!$R$332:$R$339,EG48,1),0)</f>
        <v>44198</v>
      </c>
      <c r="EH49" s="650">
        <f>IFERROR(INDEX(Sheep!$R$332:$R$339,EH48,1),0)</f>
        <v>44198</v>
      </c>
      <c r="EI49" s="650">
        <f>IFERROR(INDEX(Sheep!$R$332:$R$339,EI48,1),0)</f>
        <v>44198</v>
      </c>
      <c r="EJ49" s="650">
        <f>IFERROR(INDEX(Sheep!$R$332:$R$339,EJ48,1),0)</f>
        <v>44198</v>
      </c>
      <c r="EK49" s="650">
        <f>IFERROR(INDEX(Sheep!$R$332:$R$339,EK48,1),0)</f>
        <v>44198</v>
      </c>
      <c r="EL49" s="650">
        <f>IFERROR(INDEX(Sheep!$R$332:$R$339,EL48,1),0)</f>
        <v>44198</v>
      </c>
      <c r="EM49" s="650">
        <f>IFERROR(INDEX(Sheep!$R$332:$R$339,EM48,1),0)</f>
        <v>44198</v>
      </c>
      <c r="EN49" s="650">
        <f>IFERROR(INDEX(Sheep!$R$332:$R$339,EN48,1),0)</f>
        <v>44198</v>
      </c>
      <c r="EO49" s="650">
        <f>IFERROR(INDEX(Sheep!$R$332:$R$339,EO48,1),0)</f>
        <v>44198</v>
      </c>
      <c r="EP49" s="650">
        <f>IFERROR(INDEX(Sheep!$R$332:$R$339,EP48,1),0)</f>
        <v>44198</v>
      </c>
      <c r="EQ49" s="650">
        <f>IFERROR(INDEX(Sheep!$R$332:$R$339,EQ48,1),0)</f>
        <v>44198</v>
      </c>
      <c r="ER49" s="650">
        <f>IFERROR(INDEX(Sheep!$R$332:$R$339,ER48,1),0)</f>
        <v>44198</v>
      </c>
      <c r="ES49" s="650">
        <f>IFERROR(INDEX(Sheep!$R$332:$R$339,ES48,1),0)</f>
        <v>44198</v>
      </c>
      <c r="ET49" s="650">
        <f>IFERROR(INDEX(Sheep!$R$332:$R$339,ET48,1),0)</f>
        <v>44198</v>
      </c>
      <c r="EU49" s="650">
        <f>IFERROR(INDEX(Sheep!$R$332:$R$339,EU48,1),0)</f>
        <v>44198</v>
      </c>
      <c r="EV49" s="650">
        <f>IFERROR(INDEX(Sheep!$R$332:$R$339,EV48,1),0)</f>
        <v>44198</v>
      </c>
      <c r="EW49" s="650">
        <f>IFERROR(INDEX(Sheep!$R$332:$R$339,EW48,1),0)</f>
        <v>44198</v>
      </c>
      <c r="EX49" s="650">
        <f>IFERROR(INDEX(Sheep!$R$332:$R$339,EX48,1),0)</f>
        <v>44198</v>
      </c>
      <c r="EY49" s="650">
        <f>IFERROR(INDEX(Sheep!$R$332:$R$339,EY48,1),0)</f>
        <v>44198</v>
      </c>
      <c r="EZ49" s="650">
        <f>IFERROR(INDEX(Sheep!$R$332:$R$339,EZ48,1),0)</f>
        <v>44198</v>
      </c>
      <c r="FA49" s="650">
        <f>IFERROR(INDEX(Sheep!$R$332:$R$339,FA48,1),0)</f>
        <v>44198</v>
      </c>
      <c r="FB49" s="650">
        <f>IFERROR(INDEX(Sheep!$R$332:$R$339,FB48,1),0)</f>
        <v>44198</v>
      </c>
      <c r="FC49" s="650">
        <f>IFERROR(INDEX(Sheep!$R$332:$R$339,FC48,1),0)</f>
        <v>44198</v>
      </c>
      <c r="FD49" s="650">
        <f>IFERROR(INDEX(Sheep!$R$332:$R$339,FD48,1),0)</f>
        <v>44198</v>
      </c>
      <c r="FE49" s="650">
        <f>IFERROR(INDEX(Sheep!$R$332:$R$339,FE48,1),0)</f>
        <v>44198</v>
      </c>
      <c r="FF49" s="650">
        <f>IFERROR(INDEX(Sheep!$R$332:$R$339,FF48,1),0)</f>
        <v>44198</v>
      </c>
      <c r="FG49" s="650">
        <f>IFERROR(INDEX(Sheep!$R$332:$R$339,FG48,1),0)</f>
        <v>44198</v>
      </c>
      <c r="FH49" s="650">
        <f>IFERROR(INDEX(Sheep!$R$332:$R$339,FH48,1),0)</f>
        <v>44198</v>
      </c>
      <c r="FI49" s="650">
        <f>IFERROR(INDEX(Sheep!$R$332:$R$339,FI48,1),0)</f>
        <v>44198</v>
      </c>
      <c r="FJ49" s="650">
        <f>IFERROR(INDEX(Sheep!$R$332:$R$339,FJ48,1),0)</f>
        <v>44198</v>
      </c>
      <c r="FK49" s="650">
        <f>IFERROR(INDEX(Sheep!$R$332:$R$339,FK48,1),0)</f>
        <v>44563</v>
      </c>
      <c r="FL49" s="650">
        <f>IFERROR(INDEX(Sheep!$R$332:$R$339,FL48,1),0)</f>
        <v>44563</v>
      </c>
      <c r="FM49" s="650">
        <f>IFERROR(INDEX(Sheep!$R$332:$R$339,FM48,1),0)</f>
        <v>44563</v>
      </c>
      <c r="FN49" s="650">
        <f>IFERROR(INDEX(Sheep!$R$332:$R$339,FN48,1),0)</f>
        <v>44563</v>
      </c>
      <c r="FO49" s="650">
        <f>IFERROR(INDEX(Sheep!$R$332:$R$339,FO48,1),0)</f>
        <v>44563</v>
      </c>
      <c r="FP49" s="650">
        <f>IFERROR(INDEX(Sheep!$R$332:$R$339,FP48,1),0)</f>
        <v>44563</v>
      </c>
      <c r="FQ49" s="650">
        <f>IFERROR(INDEX(Sheep!$R$332:$R$339,FQ48,1),0)</f>
        <v>44563</v>
      </c>
      <c r="FR49" s="650">
        <f>IFERROR(INDEX(Sheep!$R$332:$R$339,FR48,1),0)</f>
        <v>44563</v>
      </c>
      <c r="FS49" s="650">
        <f>IFERROR(INDEX(Sheep!$R$332:$R$339,FS48,1),0)</f>
        <v>44563</v>
      </c>
      <c r="FT49" s="650">
        <f>IFERROR(INDEX(Sheep!$R$332:$R$339,FT48,1),0)</f>
        <v>44563</v>
      </c>
      <c r="FU49" s="650">
        <f>IFERROR(INDEX(Sheep!$R$332:$R$339,FU48,1),0)</f>
        <v>44563</v>
      </c>
      <c r="FV49" s="650">
        <f>IFERROR(INDEX(Sheep!$R$332:$R$339,FV48,1),0)</f>
        <v>44563</v>
      </c>
      <c r="FW49" s="650">
        <f>IFERROR(INDEX(Sheep!$R$332:$R$339,FW48,1),0)</f>
        <v>44563</v>
      </c>
      <c r="FX49" s="650">
        <f>IFERROR(INDEX(Sheep!$R$332:$R$339,FX48,1),0)</f>
        <v>44563</v>
      </c>
      <c r="FY49" s="650">
        <f>IFERROR(INDEX(Sheep!$R$332:$R$339,FY48,1),0)</f>
        <v>44563</v>
      </c>
      <c r="FZ49" s="650">
        <f>IFERROR(INDEX(Sheep!$R$332:$R$339,FZ48,1),0)</f>
        <v>44563</v>
      </c>
      <c r="GA49" s="650">
        <f>IFERROR(INDEX(Sheep!$R$332:$R$339,GA48,1),0)</f>
        <v>44563</v>
      </c>
      <c r="GB49" s="650">
        <f>IFERROR(INDEX(Sheep!$R$332:$R$339,GB48,1),0)</f>
        <v>44563</v>
      </c>
      <c r="GC49" s="650">
        <f>IFERROR(INDEX(Sheep!$R$332:$R$339,GC48,1),0)</f>
        <v>44563</v>
      </c>
      <c r="GD49" s="650">
        <f>IFERROR(INDEX(Sheep!$R$332:$R$339,GD48,1),0)</f>
        <v>44563</v>
      </c>
      <c r="GE49" s="650">
        <f>IFERROR(INDEX(Sheep!$R$332:$R$339,GE48,1),0)</f>
        <v>44563</v>
      </c>
      <c r="GF49" s="650">
        <f>IFERROR(INDEX(Sheep!$R$332:$R$339,GF48,1),0)</f>
        <v>44563</v>
      </c>
      <c r="GG49" s="650">
        <f>IFERROR(INDEX(Sheep!$R$332:$R$339,GG48,1),0)</f>
        <v>44563</v>
      </c>
      <c r="GH49" s="650">
        <f>IFERROR(INDEX(Sheep!$R$332:$R$339,GH48,1),0)</f>
        <v>44563</v>
      </c>
      <c r="GI49" s="650">
        <f>IFERROR(INDEX(Sheep!$R$332:$R$339,GI48,1),0)</f>
        <v>44563</v>
      </c>
      <c r="GJ49" s="650">
        <f>IFERROR(INDEX(Sheep!$R$332:$R$339,GJ48,1),0)</f>
        <v>44563</v>
      </c>
      <c r="GK49" s="650">
        <f>IFERROR(INDEX(Sheep!$R$332:$R$339,GK48,1),0)</f>
        <v>44563</v>
      </c>
      <c r="GL49" s="650">
        <f>IFERROR(INDEX(Sheep!$R$332:$R$339,GL48,1),0)</f>
        <v>44563</v>
      </c>
      <c r="GM49" s="650">
        <f>IFERROR(INDEX(Sheep!$R$332:$R$339,GM48,1),0)</f>
        <v>44563</v>
      </c>
      <c r="GN49" s="650">
        <f>IFERROR(INDEX(Sheep!$R$332:$R$339,GN48,1),0)</f>
        <v>44563</v>
      </c>
      <c r="GO49" s="650">
        <f>IFERROR(INDEX(Sheep!$R$332:$R$339,GO48,1),0)</f>
        <v>44563</v>
      </c>
      <c r="GP49" s="650">
        <f>IFERROR(INDEX(Sheep!$R$332:$R$339,GP48,1),0)</f>
        <v>44563</v>
      </c>
      <c r="GQ49" s="650">
        <f>IFERROR(INDEX(Sheep!$R$332:$R$339,GQ48,1),0)</f>
        <v>44563</v>
      </c>
      <c r="GR49" s="650">
        <f>IFERROR(INDEX(Sheep!$R$332:$R$339,GR48,1),0)</f>
        <v>44563</v>
      </c>
      <c r="GS49" s="650">
        <f>IFERROR(INDEX(Sheep!$R$332:$R$339,GS48,1),0)</f>
        <v>44563</v>
      </c>
      <c r="GT49" s="650">
        <f>IFERROR(INDEX(Sheep!$R$332:$R$339,GT48,1),0)</f>
        <v>44563</v>
      </c>
      <c r="GU49" s="650">
        <f>IFERROR(INDEX(Sheep!$R$332:$R$339,GU48,1),0)</f>
        <v>44563</v>
      </c>
      <c r="GV49" s="650">
        <f>IFERROR(INDEX(Sheep!$R$332:$R$339,GV48,1),0)</f>
        <v>44563</v>
      </c>
      <c r="GW49" s="650">
        <f>IFERROR(INDEX(Sheep!$R$332:$R$339,GW48,1),0)</f>
        <v>44563</v>
      </c>
      <c r="GX49" s="650">
        <f>IFERROR(INDEX(Sheep!$R$332:$R$339,GX48,1),0)</f>
        <v>44563</v>
      </c>
      <c r="GY49" s="650">
        <f>IFERROR(INDEX(Sheep!$R$332:$R$339,GY48,1),0)</f>
        <v>44563</v>
      </c>
      <c r="GZ49" s="650">
        <f>IFERROR(INDEX(Sheep!$R$332:$R$339,GZ48,1),0)</f>
        <v>44563</v>
      </c>
      <c r="HA49" s="650">
        <f>IFERROR(INDEX(Sheep!$R$332:$R$339,HA48,1),0)</f>
        <v>44563</v>
      </c>
      <c r="HB49" s="650">
        <f>IFERROR(INDEX(Sheep!$R$332:$R$339,HB48,1),0)</f>
        <v>44563</v>
      </c>
      <c r="HC49" s="650">
        <f>IFERROR(INDEX(Sheep!$R$332:$R$339,HC48,1),0)</f>
        <v>44563</v>
      </c>
      <c r="HD49" s="650">
        <f>IFERROR(INDEX(Sheep!$R$332:$R$339,HD48,1),0)</f>
        <v>44563</v>
      </c>
      <c r="HE49" s="650">
        <f>IFERROR(INDEX(Sheep!$R$332:$R$339,HE48,1),0)</f>
        <v>44563</v>
      </c>
      <c r="HF49" s="650">
        <f>IFERROR(INDEX(Sheep!$R$332:$R$339,HF48,1),0)</f>
        <v>44563</v>
      </c>
      <c r="HG49" s="650">
        <f>IFERROR(INDEX(Sheep!$R$332:$R$339,HG48,1),0)</f>
        <v>44563</v>
      </c>
      <c r="HH49" s="650">
        <f>IFERROR(INDEX(Sheep!$R$332:$R$339,HH48,1),0)</f>
        <v>44563</v>
      </c>
      <c r="HI49" s="650">
        <f>IFERROR(INDEX(Sheep!$R$332:$R$339,HI48,1),0)</f>
        <v>44563</v>
      </c>
      <c r="HJ49" s="650">
        <f>IFERROR(INDEX(Sheep!$R$332:$R$339,HJ48,1),0)</f>
        <v>44563</v>
      </c>
      <c r="HK49" s="650">
        <f>IFERROR(INDEX(Sheep!$R$332:$R$339,HK48,1),0)</f>
        <v>44928</v>
      </c>
      <c r="HL49" s="650">
        <f>IFERROR(INDEX(Sheep!$R$332:$R$339,HL48,1),0)</f>
        <v>44928</v>
      </c>
      <c r="HM49" s="650">
        <f>IFERROR(INDEX(Sheep!$R$332:$R$339,HM48,1),0)</f>
        <v>44928</v>
      </c>
      <c r="HN49" s="650">
        <f>IFERROR(INDEX(Sheep!$R$332:$R$339,HN48,1),0)</f>
        <v>44928</v>
      </c>
      <c r="HO49" s="650">
        <f>IFERROR(INDEX(Sheep!$R$332:$R$339,HO48,1),0)</f>
        <v>44928</v>
      </c>
      <c r="HP49" s="650">
        <f>IFERROR(INDEX(Sheep!$R$332:$R$339,HP48,1),0)</f>
        <v>44928</v>
      </c>
      <c r="HQ49" s="650">
        <f>IFERROR(INDEX(Sheep!$R$332:$R$339,HQ48,1),0)</f>
        <v>44928</v>
      </c>
      <c r="HR49" s="650">
        <f>IFERROR(INDEX(Sheep!$R$332:$R$339,HR48,1),0)</f>
        <v>44928</v>
      </c>
      <c r="HS49" s="650">
        <f>IFERROR(INDEX(Sheep!$R$332:$R$339,HS48,1),0)</f>
        <v>44928</v>
      </c>
      <c r="HT49" s="650">
        <f>IFERROR(INDEX(Sheep!$R$332:$R$339,HT48,1),0)</f>
        <v>44928</v>
      </c>
      <c r="HU49" s="650">
        <f>IFERROR(INDEX(Sheep!$R$332:$R$339,HU48,1),0)</f>
        <v>44928</v>
      </c>
      <c r="HV49" s="650">
        <f>IFERROR(INDEX(Sheep!$R$332:$R$339,HV48,1),0)</f>
        <v>44928</v>
      </c>
      <c r="HW49" s="650">
        <f>IFERROR(INDEX(Sheep!$R$332:$R$339,HW48,1),0)</f>
        <v>44928</v>
      </c>
      <c r="HX49" s="650">
        <f>IFERROR(INDEX(Sheep!$R$332:$R$339,HX48,1),0)</f>
        <v>44928</v>
      </c>
      <c r="HY49" s="650">
        <f>IFERROR(INDEX(Sheep!$R$332:$R$339,HY48,1),0)</f>
        <v>44928</v>
      </c>
      <c r="HZ49" s="650">
        <f>IFERROR(INDEX(Sheep!$R$332:$R$339,HZ48,1),0)</f>
        <v>44928</v>
      </c>
      <c r="IA49" s="650">
        <f>IFERROR(INDEX(Sheep!$R$332:$R$339,IA48,1),0)</f>
        <v>44928</v>
      </c>
      <c r="IB49" s="650">
        <f>IFERROR(INDEX(Sheep!$R$332:$R$339,IB48,1),0)</f>
        <v>44928</v>
      </c>
      <c r="IC49" s="650">
        <f>IFERROR(INDEX(Sheep!$R$332:$R$339,IC48,1),0)</f>
        <v>44928</v>
      </c>
      <c r="ID49" s="650">
        <f>IFERROR(INDEX(Sheep!$R$332:$R$339,ID48,1),0)</f>
        <v>44928</v>
      </c>
      <c r="IE49" s="650">
        <f>IFERROR(INDEX(Sheep!$R$332:$R$339,IE48,1),0)</f>
        <v>44928</v>
      </c>
      <c r="IF49" s="650">
        <f>IFERROR(INDEX(Sheep!$R$332:$R$339,IF48,1),0)</f>
        <v>44928</v>
      </c>
      <c r="IG49" s="650">
        <f>IFERROR(INDEX(Sheep!$R$332:$R$339,IG48,1),0)</f>
        <v>44928</v>
      </c>
      <c r="IH49" s="650">
        <f>IFERROR(INDEX(Sheep!$R$332:$R$339,IH48,1),0)</f>
        <v>44928</v>
      </c>
      <c r="II49" s="650">
        <f>IFERROR(INDEX(Sheep!$R$332:$R$339,II48,1),0)</f>
        <v>44928</v>
      </c>
      <c r="IJ49" s="650">
        <f>IFERROR(INDEX(Sheep!$R$332:$R$339,IJ48,1),0)</f>
        <v>44928</v>
      </c>
      <c r="IK49" s="650">
        <f>IFERROR(INDEX(Sheep!$R$332:$R$339,IK48,1),0)</f>
        <v>44928</v>
      </c>
      <c r="IL49" s="650">
        <f>IFERROR(INDEX(Sheep!$R$332:$R$339,IL48,1),0)</f>
        <v>44928</v>
      </c>
      <c r="IM49" s="650">
        <f>IFERROR(INDEX(Sheep!$R$332:$R$339,IM48,1),0)</f>
        <v>44928</v>
      </c>
      <c r="IN49" s="650">
        <f>IFERROR(INDEX(Sheep!$R$332:$R$339,IN48,1),0)</f>
        <v>44928</v>
      </c>
      <c r="IO49" s="650">
        <f>IFERROR(INDEX(Sheep!$R$332:$R$339,IO48,1),0)</f>
        <v>44928</v>
      </c>
      <c r="IP49" s="650">
        <f>IFERROR(INDEX(Sheep!$R$332:$R$339,IP48,1),0)</f>
        <v>44928</v>
      </c>
      <c r="IQ49" s="650">
        <f>IFERROR(INDEX(Sheep!$R$332:$R$339,IQ48,1),0)</f>
        <v>44928</v>
      </c>
      <c r="IR49" s="650">
        <f>IFERROR(INDEX(Sheep!$R$332:$R$339,IR48,1),0)</f>
        <v>44928</v>
      </c>
      <c r="IS49" s="650">
        <f>IFERROR(INDEX(Sheep!$R$332:$R$339,IS48,1),0)</f>
        <v>44928</v>
      </c>
      <c r="IT49" s="650">
        <f>IFERROR(INDEX(Sheep!$R$332:$R$339,IT48,1),0)</f>
        <v>44928</v>
      </c>
      <c r="IU49" s="650">
        <f>IFERROR(INDEX(Sheep!$R$332:$R$339,IU48,1),0)</f>
        <v>44928</v>
      </c>
      <c r="IV49" s="650">
        <f>IFERROR(INDEX(Sheep!$R$332:$R$339,IV48,1),0)</f>
        <v>44928</v>
      </c>
      <c r="IW49" s="650">
        <f>IFERROR(INDEX(Sheep!$R$332:$R$339,IW48,1),0)</f>
        <v>44928</v>
      </c>
      <c r="IX49" s="650">
        <f>IFERROR(INDEX(Sheep!$R$332:$R$339,IX48,1),0)</f>
        <v>44928</v>
      </c>
      <c r="IY49" s="650">
        <f>IFERROR(INDEX(Sheep!$R$332:$R$339,IY48,1),0)</f>
        <v>44928</v>
      </c>
      <c r="IZ49" s="650">
        <f>IFERROR(INDEX(Sheep!$R$332:$R$339,IZ48,1),0)</f>
        <v>44928</v>
      </c>
      <c r="JA49" s="650">
        <f>IFERROR(INDEX(Sheep!$R$332:$R$339,JA48,1),0)</f>
        <v>44928</v>
      </c>
      <c r="JB49" s="650">
        <f>IFERROR(INDEX(Sheep!$R$332:$R$339,JB48,1),0)</f>
        <v>44928</v>
      </c>
      <c r="JC49" s="650">
        <f>IFERROR(INDEX(Sheep!$R$332:$R$339,JC48,1),0)</f>
        <v>44928</v>
      </c>
      <c r="JD49" s="650">
        <f>IFERROR(INDEX(Sheep!$R$332:$R$339,JD48,1),0)</f>
        <v>44928</v>
      </c>
      <c r="JE49" s="650">
        <f>IFERROR(INDEX(Sheep!$R$332:$R$339,JE48,1),0)</f>
        <v>44928</v>
      </c>
      <c r="JF49" s="650">
        <f>IFERROR(INDEX(Sheep!$R$332:$R$339,JF48,1),0)</f>
        <v>44928</v>
      </c>
      <c r="JG49" s="650">
        <f>IFERROR(INDEX(Sheep!$R$332:$R$339,JG48,1),0)</f>
        <v>44928</v>
      </c>
      <c r="JH49" s="650">
        <f>IFERROR(INDEX(Sheep!$R$332:$R$339,JH48,1),0)</f>
        <v>44928</v>
      </c>
      <c r="JI49" s="650">
        <f>IFERROR(INDEX(Sheep!$R$332:$R$339,JI48,1),0)</f>
        <v>44928</v>
      </c>
      <c r="JJ49" s="650">
        <f>IFERROR(INDEX(Sheep!$R$332:$R$339,JJ48,1),0)</f>
        <v>44928</v>
      </c>
      <c r="JK49" s="650">
        <f>IFERROR(INDEX(Sheep!$R$332:$R$339,JK48,1),0)</f>
        <v>45294</v>
      </c>
      <c r="JL49" s="650">
        <f>IFERROR(INDEX(Sheep!$R$332:$R$339,JL48,1),0)</f>
        <v>45294</v>
      </c>
      <c r="JM49" s="650">
        <f>IFERROR(INDEX(Sheep!$R$332:$R$339,JM48,1),0)</f>
        <v>45294</v>
      </c>
      <c r="JN49" s="650">
        <f>IFERROR(INDEX(Sheep!$R$332:$R$339,JN48,1),0)</f>
        <v>45294</v>
      </c>
      <c r="JO49" s="650">
        <f>IFERROR(INDEX(Sheep!$R$332:$R$339,JO48,1),0)</f>
        <v>45294</v>
      </c>
      <c r="JP49" s="650">
        <f>IFERROR(INDEX(Sheep!$R$332:$R$339,JP48,1),0)</f>
        <v>45294</v>
      </c>
      <c r="JQ49" s="650">
        <f>IFERROR(INDEX(Sheep!$R$332:$R$339,JQ48,1),0)</f>
        <v>45294</v>
      </c>
      <c r="JR49" s="650">
        <f>IFERROR(INDEX(Sheep!$R$332:$R$339,JR48,1),0)</f>
        <v>45294</v>
      </c>
      <c r="JS49" s="650">
        <f>IFERROR(INDEX(Sheep!$R$332:$R$339,JS48,1),0)</f>
        <v>45294</v>
      </c>
      <c r="JT49" s="650">
        <f>IFERROR(INDEX(Sheep!$R$332:$R$339,JT48,1),0)</f>
        <v>45294</v>
      </c>
      <c r="JU49" s="650">
        <f>IFERROR(INDEX(Sheep!$R$332:$R$339,JU48,1),0)</f>
        <v>45294</v>
      </c>
      <c r="JV49" s="650">
        <f>IFERROR(INDEX(Sheep!$R$332:$R$339,JV48,1),0)</f>
        <v>45294</v>
      </c>
      <c r="JW49" s="650">
        <f>IFERROR(INDEX(Sheep!$R$332:$R$339,JW48,1),0)</f>
        <v>45294</v>
      </c>
      <c r="JX49" s="650">
        <f>IFERROR(INDEX(Sheep!$R$332:$R$339,JX48,1),0)</f>
        <v>45294</v>
      </c>
      <c r="JY49" s="650">
        <f>IFERROR(INDEX(Sheep!$R$332:$R$339,JY48,1),0)</f>
        <v>45294</v>
      </c>
      <c r="JZ49" s="650">
        <f>IFERROR(INDEX(Sheep!$R$332:$R$339,JZ48,1),0)</f>
        <v>45294</v>
      </c>
      <c r="KA49" s="650">
        <f>IFERROR(INDEX(Sheep!$R$332:$R$339,KA48,1),0)</f>
        <v>45294</v>
      </c>
      <c r="KB49" s="650">
        <f>IFERROR(INDEX(Sheep!$R$332:$R$339,KB48,1),0)</f>
        <v>45294</v>
      </c>
      <c r="KC49" s="650">
        <f>IFERROR(INDEX(Sheep!$R$332:$R$339,KC48,1),0)</f>
        <v>45294</v>
      </c>
      <c r="KD49" s="650">
        <f>IFERROR(INDEX(Sheep!$R$332:$R$339,KD48,1),0)</f>
        <v>45294</v>
      </c>
      <c r="KE49" s="650">
        <f>IFERROR(INDEX(Sheep!$R$332:$R$339,KE48,1),0)</f>
        <v>45294</v>
      </c>
      <c r="KF49" s="650">
        <f>IFERROR(INDEX(Sheep!$R$332:$R$339,KF48,1),0)</f>
        <v>45294</v>
      </c>
      <c r="KG49" s="650">
        <f>IFERROR(INDEX(Sheep!$R$332:$R$339,KG48,1),0)</f>
        <v>45294</v>
      </c>
      <c r="KH49" s="650">
        <f>IFERROR(INDEX(Sheep!$R$332:$R$339,KH48,1),0)</f>
        <v>45294</v>
      </c>
      <c r="KI49" s="650">
        <f>IFERROR(INDEX(Sheep!$R$332:$R$339,KI48,1),0)</f>
        <v>45294</v>
      </c>
      <c r="KJ49" s="650">
        <f>IFERROR(INDEX(Sheep!$R$332:$R$339,KJ48,1),0)</f>
        <v>45294</v>
      </c>
      <c r="KK49" s="650">
        <f>IFERROR(INDEX(Sheep!$R$332:$R$339,KK48,1),0)</f>
        <v>45294</v>
      </c>
      <c r="KL49" s="650">
        <f>IFERROR(INDEX(Sheep!$R$332:$R$339,KL48,1),0)</f>
        <v>45294</v>
      </c>
      <c r="KM49" s="650">
        <f>IFERROR(INDEX(Sheep!$R$332:$R$339,KM48,1),0)</f>
        <v>45294</v>
      </c>
      <c r="KN49" s="650">
        <f>IFERROR(INDEX(Sheep!$R$332:$R$339,KN48,1),0)</f>
        <v>45294</v>
      </c>
      <c r="KO49" s="650">
        <f>IFERROR(INDEX(Sheep!$R$332:$R$339,KO48,1),0)</f>
        <v>45294</v>
      </c>
      <c r="KP49" s="650">
        <f>IFERROR(INDEX(Sheep!$R$332:$R$339,KP48,1),0)</f>
        <v>45294</v>
      </c>
      <c r="KQ49" s="650">
        <f>IFERROR(INDEX(Sheep!$R$332:$R$339,KQ48,1),0)</f>
        <v>45294</v>
      </c>
      <c r="KR49" s="650">
        <f>IFERROR(INDEX(Sheep!$R$332:$R$339,KR48,1),0)</f>
        <v>45294</v>
      </c>
      <c r="KS49" s="650">
        <f>IFERROR(INDEX(Sheep!$R$332:$R$339,KS48,1),0)</f>
        <v>45294</v>
      </c>
      <c r="KT49" s="650">
        <f>IFERROR(INDEX(Sheep!$R$332:$R$339,KT48,1),0)</f>
        <v>45294</v>
      </c>
      <c r="KU49" s="650">
        <f>IFERROR(INDEX(Sheep!$R$332:$R$339,KU48,1),0)</f>
        <v>45294</v>
      </c>
      <c r="KV49" s="650">
        <f>IFERROR(INDEX(Sheep!$R$332:$R$339,KV48,1),0)</f>
        <v>45294</v>
      </c>
      <c r="KW49" s="650">
        <f>IFERROR(INDEX(Sheep!$R$332:$R$339,KW48,1),0)</f>
        <v>45294</v>
      </c>
      <c r="KX49" s="650">
        <f>IFERROR(INDEX(Sheep!$R$332:$R$339,KX48,1),0)</f>
        <v>45294</v>
      </c>
      <c r="KY49" s="650">
        <f>IFERROR(INDEX(Sheep!$R$332:$R$339,KY48,1),0)</f>
        <v>45294</v>
      </c>
      <c r="KZ49" s="650">
        <f>IFERROR(INDEX(Sheep!$R$332:$R$339,KZ48,1),0)</f>
        <v>45294</v>
      </c>
      <c r="LA49" s="650">
        <f>IFERROR(INDEX(Sheep!$R$332:$R$339,LA48,1),0)</f>
        <v>45294</v>
      </c>
      <c r="LB49" s="650">
        <f>IFERROR(INDEX(Sheep!$R$332:$R$339,LB48,1),0)</f>
        <v>45294</v>
      </c>
      <c r="LC49" s="650">
        <f>IFERROR(INDEX(Sheep!$R$332:$R$339,LC48,1),0)</f>
        <v>45294</v>
      </c>
      <c r="LD49" s="650">
        <f>IFERROR(INDEX(Sheep!$R$332:$R$339,LD48,1),0)</f>
        <v>45294</v>
      </c>
      <c r="LE49" s="650">
        <f>IFERROR(INDEX(Sheep!$R$332:$R$339,LE48,1),0)</f>
        <v>45294</v>
      </c>
      <c r="LF49" s="650">
        <f>IFERROR(INDEX(Sheep!$R$332:$R$339,LF48,1),0)</f>
        <v>45294</v>
      </c>
      <c r="LG49" s="650">
        <f>IFERROR(INDEX(Sheep!$R$332:$R$339,LG48,1),0)</f>
        <v>45294</v>
      </c>
      <c r="LH49" s="650">
        <f>IFERROR(INDEX(Sheep!$R$332:$R$339,LH48,1),0)</f>
        <v>45294</v>
      </c>
      <c r="LI49" s="650">
        <f>IFERROR(INDEX(Sheep!$R$332:$R$339,LI48,1),0)</f>
        <v>45294</v>
      </c>
      <c r="LJ49" s="650">
        <f>IFERROR(INDEX(Sheep!$R$332:$R$339,LJ48,1),0)</f>
        <v>45294</v>
      </c>
      <c r="LK49" s="650">
        <f>IFERROR(INDEX(Sheep!$R$332:$R$339,LK48,1),0)</f>
        <v>45659</v>
      </c>
      <c r="LL49" s="650">
        <f>IFERROR(INDEX(Sheep!$R$332:$R$339,LL48,1),0)</f>
        <v>45659</v>
      </c>
      <c r="LM49" s="650">
        <f>IFERROR(INDEX(Sheep!$R$332:$R$339,LM48,1),0)</f>
        <v>45659</v>
      </c>
      <c r="LN49" s="650">
        <f>IFERROR(INDEX(Sheep!$R$332:$R$339,LN48,1),0)</f>
        <v>45659</v>
      </c>
      <c r="LO49" s="650">
        <f>IFERROR(INDEX(Sheep!$R$332:$R$339,LO48,1),0)</f>
        <v>45659</v>
      </c>
      <c r="LP49" s="650">
        <f>IFERROR(INDEX(Sheep!$R$332:$R$339,LP48,1),0)</f>
        <v>45659</v>
      </c>
      <c r="LQ49" s="650">
        <f>IFERROR(INDEX(Sheep!$R$332:$R$339,LQ48,1),0)</f>
        <v>45659</v>
      </c>
      <c r="LR49" s="650">
        <f>IFERROR(INDEX(Sheep!$R$332:$R$339,LR48,1),0)</f>
        <v>45659</v>
      </c>
      <c r="LS49" s="650">
        <f>IFERROR(INDEX(Sheep!$R$332:$R$339,LS48,1),0)</f>
        <v>45659</v>
      </c>
      <c r="LT49" s="650">
        <f>IFERROR(INDEX(Sheep!$R$332:$R$339,LT48,1),0)</f>
        <v>45659</v>
      </c>
      <c r="LU49" s="650">
        <f>IFERROR(INDEX(Sheep!$R$332:$R$339,LU48,1),0)</f>
        <v>45659</v>
      </c>
      <c r="LV49" s="650">
        <f>IFERROR(INDEX(Sheep!$R$332:$R$339,LV48,1),0)</f>
        <v>45659</v>
      </c>
      <c r="LW49" s="650">
        <f>IFERROR(INDEX(Sheep!$R$332:$R$339,LW48,1),0)</f>
        <v>45659</v>
      </c>
      <c r="LX49" s="650">
        <f>IFERROR(INDEX(Sheep!$R$332:$R$339,LX48,1),0)</f>
        <v>45659</v>
      </c>
      <c r="LY49" s="650">
        <f>IFERROR(INDEX(Sheep!$R$332:$R$339,LY48,1),0)</f>
        <v>45659</v>
      </c>
      <c r="LZ49" s="650">
        <f>IFERROR(INDEX(Sheep!$R$332:$R$339,LZ48,1),0)</f>
        <v>45659</v>
      </c>
      <c r="MA49" s="650">
        <f>IFERROR(INDEX(Sheep!$R$332:$R$339,MA48,1),0)</f>
        <v>45659</v>
      </c>
      <c r="MB49" s="650">
        <f>IFERROR(INDEX(Sheep!$R$332:$R$339,MB48,1),0)</f>
        <v>45659</v>
      </c>
      <c r="MC49" s="650">
        <f>IFERROR(INDEX(Sheep!$R$332:$R$339,MC48,1),0)</f>
        <v>45659</v>
      </c>
      <c r="MD49" s="650">
        <f>IFERROR(INDEX(Sheep!$R$332:$R$339,MD48,1),0)</f>
        <v>45659</v>
      </c>
      <c r="ME49" s="650">
        <f>IFERROR(INDEX(Sheep!$R$332:$R$339,ME48,1),0)</f>
        <v>45659</v>
      </c>
      <c r="MF49" s="650">
        <f>IFERROR(INDEX(Sheep!$R$332:$R$339,MF48,1),0)</f>
        <v>45659</v>
      </c>
      <c r="MG49" s="650">
        <f>IFERROR(INDEX(Sheep!$R$332:$R$339,MG48,1),0)</f>
        <v>45659</v>
      </c>
      <c r="MH49" s="650">
        <f>IFERROR(INDEX(Sheep!$R$332:$R$339,MH48,1),0)</f>
        <v>45659</v>
      </c>
      <c r="MI49" s="650">
        <f>IFERROR(INDEX(Sheep!$R$332:$R$339,MI48,1),0)</f>
        <v>45659</v>
      </c>
      <c r="MJ49" s="650">
        <f>IFERROR(INDEX(Sheep!$R$332:$R$339,MJ48,1),0)</f>
        <v>45659</v>
      </c>
      <c r="MK49" s="650">
        <f>IFERROR(INDEX(Sheep!$R$332:$R$339,MK48,1),0)</f>
        <v>45659</v>
      </c>
      <c r="ML49" s="650">
        <f>IFERROR(INDEX(Sheep!$R$332:$R$339,ML48,1),0)</f>
        <v>45659</v>
      </c>
      <c r="MM49" s="650">
        <f>IFERROR(INDEX(Sheep!$R$332:$R$339,MM48,1),0)</f>
        <v>45659</v>
      </c>
      <c r="MN49" s="650">
        <f>IFERROR(INDEX(Sheep!$R$332:$R$339,MN48,1),0)</f>
        <v>45659</v>
      </c>
      <c r="MO49" s="650">
        <f>IFERROR(INDEX(Sheep!$R$332:$R$339,MO48,1),0)</f>
        <v>45659</v>
      </c>
      <c r="MP49" s="650">
        <f>IFERROR(INDEX(Sheep!$R$332:$R$339,MP48,1),0)</f>
        <v>45659</v>
      </c>
      <c r="MQ49" s="650">
        <f>IFERROR(INDEX(Sheep!$R$332:$R$339,MQ48,1),0)</f>
        <v>45659</v>
      </c>
      <c r="MR49" s="650">
        <f>IFERROR(INDEX(Sheep!$R$332:$R$339,MR48,1),0)</f>
        <v>45659</v>
      </c>
      <c r="MS49" s="650">
        <f>IFERROR(INDEX(Sheep!$R$332:$R$339,MS48,1),0)</f>
        <v>45659</v>
      </c>
      <c r="MT49" s="650">
        <f>IFERROR(INDEX(Sheep!$R$332:$R$339,MT48,1),0)</f>
        <v>45659</v>
      </c>
      <c r="MU49" s="650">
        <f>IFERROR(INDEX(Sheep!$R$332:$R$339,MU48,1),0)</f>
        <v>45659</v>
      </c>
      <c r="MV49" s="650">
        <f>IFERROR(INDEX(Sheep!$R$332:$R$339,MV48,1),0)</f>
        <v>45659</v>
      </c>
      <c r="MW49" s="650">
        <f>IFERROR(INDEX(Sheep!$R$332:$R$339,MW48,1),0)</f>
        <v>45659</v>
      </c>
      <c r="MX49" s="650">
        <f>IFERROR(INDEX(Sheep!$R$332:$R$339,MX48,1),0)</f>
        <v>45659</v>
      </c>
      <c r="MY49" s="650">
        <f>IFERROR(INDEX(Sheep!$R$332:$R$339,MY48,1),0)</f>
        <v>45659</v>
      </c>
      <c r="MZ49" s="650">
        <f>IFERROR(INDEX(Sheep!$R$332:$R$339,MZ48,1),0)</f>
        <v>45659</v>
      </c>
      <c r="NA49" s="650">
        <f>IFERROR(INDEX(Sheep!$R$332:$R$339,NA48,1),0)</f>
        <v>45659</v>
      </c>
      <c r="NB49" s="650">
        <f>IFERROR(INDEX(Sheep!$R$332:$R$339,NB48,1),0)</f>
        <v>45659</v>
      </c>
      <c r="NC49" s="650">
        <f>IFERROR(INDEX(Sheep!$R$332:$R$339,NC48,1),0)</f>
        <v>45659</v>
      </c>
      <c r="ND49" s="650">
        <f>IFERROR(INDEX(Sheep!$R$332:$R$339,ND48,1),0)</f>
        <v>45659</v>
      </c>
      <c r="NE49" s="650">
        <f>IFERROR(INDEX(Sheep!$R$332:$R$339,NE48,1),0)</f>
        <v>45659</v>
      </c>
      <c r="NF49" s="650">
        <f>IFERROR(INDEX(Sheep!$R$332:$R$339,NF48,1),0)</f>
        <v>45659</v>
      </c>
      <c r="NG49" s="650">
        <f>IFERROR(INDEX(Sheep!$R$332:$R$339,NG48,1),0)</f>
        <v>45659</v>
      </c>
      <c r="NH49" s="650">
        <f>IFERROR(INDEX(Sheep!$R$332:$R$339,NH48,1),0)</f>
        <v>45659</v>
      </c>
      <c r="NI49" s="650">
        <f>IFERROR(INDEX(Sheep!$R$332:$R$339,NI48,1),0)</f>
        <v>45659</v>
      </c>
      <c r="NJ49" s="650">
        <f>IFERROR(INDEX(Sheep!$R$332:$R$339,NJ48,1),0)</f>
        <v>45659</v>
      </c>
      <c r="NK49" s="650">
        <f>IFERROR(INDEX(Sheep!$R$332:$R$339,NK48,1),0)</f>
        <v>46024</v>
      </c>
      <c r="NL49" s="650">
        <f>IFERROR(INDEX(Sheep!$R$332:$R$339,NL48,1),0)</f>
        <v>46024</v>
      </c>
      <c r="NM49" s="650">
        <f>IFERROR(INDEX(Sheep!$R$332:$R$339,NM48,1),0)</f>
        <v>46024</v>
      </c>
      <c r="NN49" s="650">
        <f>IFERROR(INDEX(Sheep!$R$332:$R$339,NN48,1),0)</f>
        <v>46024</v>
      </c>
      <c r="NO49" s="650">
        <f>IFERROR(INDEX(Sheep!$R$332:$R$339,NO48,1),0)</f>
        <v>46024</v>
      </c>
      <c r="NP49" s="650">
        <f>IFERROR(INDEX(Sheep!$R$332:$R$339,NP48,1),0)</f>
        <v>46024</v>
      </c>
      <c r="NQ49" s="650">
        <f>IFERROR(INDEX(Sheep!$R$332:$R$339,NQ48,1),0)</f>
        <v>46024</v>
      </c>
      <c r="NR49" s="650">
        <f>IFERROR(INDEX(Sheep!$R$332:$R$339,NR48,1),0)</f>
        <v>46024</v>
      </c>
      <c r="NS49" s="650">
        <f>IFERROR(INDEX(Sheep!$R$332:$R$339,NS48,1),0)</f>
        <v>46024</v>
      </c>
      <c r="NT49" s="650">
        <f>IFERROR(INDEX(Sheep!$R$332:$R$339,NT48,1),0)</f>
        <v>46024</v>
      </c>
      <c r="NU49" s="650">
        <f>IFERROR(INDEX(Sheep!$R$332:$R$339,NU48,1),0)</f>
        <v>46024</v>
      </c>
      <c r="NV49" s="650">
        <f>IFERROR(INDEX(Sheep!$R$332:$R$339,NV48,1),0)</f>
        <v>46024</v>
      </c>
      <c r="NW49" s="650">
        <f>IFERROR(INDEX(Sheep!$R$332:$R$339,NW48,1),0)</f>
        <v>46024</v>
      </c>
      <c r="NX49" s="650">
        <f>IFERROR(INDEX(Sheep!$R$332:$R$339,NX48,1),0)</f>
        <v>46024</v>
      </c>
      <c r="NY49" s="650">
        <f>IFERROR(INDEX(Sheep!$R$332:$R$339,NY48,1),0)</f>
        <v>46024</v>
      </c>
      <c r="NZ49" s="650">
        <f>IFERROR(INDEX(Sheep!$R$332:$R$339,NZ48,1),0)</f>
        <v>46024</v>
      </c>
      <c r="OA49" s="650">
        <f>IFERROR(INDEX(Sheep!$R$332:$R$339,OA48,1),0)</f>
        <v>46024</v>
      </c>
      <c r="OB49" s="650">
        <f>IFERROR(INDEX(Sheep!$R$332:$R$339,OB48,1),0)</f>
        <v>46024</v>
      </c>
      <c r="OC49" s="650">
        <f>IFERROR(INDEX(Sheep!$R$332:$R$339,OC48,1),0)</f>
        <v>46024</v>
      </c>
      <c r="OD49" s="650">
        <f>IFERROR(INDEX(Sheep!$R$332:$R$339,OD48,1),0)</f>
        <v>46024</v>
      </c>
      <c r="OE49" s="650">
        <f>IFERROR(INDEX(Sheep!$R$332:$R$339,OE48,1),0)</f>
        <v>46024</v>
      </c>
      <c r="OF49" s="650">
        <f>IFERROR(INDEX(Sheep!$R$332:$R$339,OF48,1),0)</f>
        <v>46024</v>
      </c>
      <c r="OG49" s="650">
        <f>IFERROR(INDEX(Sheep!$R$332:$R$339,OG48,1),0)</f>
        <v>46024</v>
      </c>
      <c r="OH49" s="650">
        <f>IFERROR(INDEX(Sheep!$R$332:$R$339,OH48,1),0)</f>
        <v>46024</v>
      </c>
      <c r="OI49" s="650">
        <f>IFERROR(INDEX(Sheep!$R$332:$R$339,OI48,1),0)</f>
        <v>46024</v>
      </c>
      <c r="OJ49" s="650">
        <f>IFERROR(INDEX(Sheep!$R$332:$R$339,OJ48,1),0)</f>
        <v>46024</v>
      </c>
      <c r="OK49" s="650">
        <f>IFERROR(INDEX(Sheep!$R$332:$R$339,OK48,1),0)</f>
        <v>46024</v>
      </c>
      <c r="OL49" s="650">
        <f>IFERROR(INDEX(Sheep!$R$332:$R$339,OL48,1),0)</f>
        <v>46024</v>
      </c>
      <c r="OM49" s="650">
        <f>IFERROR(INDEX(Sheep!$R$332:$R$339,OM48,1),0)</f>
        <v>46024</v>
      </c>
      <c r="ON49" s="650">
        <f>IFERROR(INDEX(Sheep!$R$332:$R$339,ON48,1),0)</f>
        <v>46024</v>
      </c>
      <c r="OO49" s="650">
        <f>IFERROR(INDEX(Sheep!$R$332:$R$339,OO48,1),0)</f>
        <v>46024</v>
      </c>
      <c r="OP49" s="650">
        <f>IFERROR(INDEX(Sheep!$R$332:$R$339,OP48,1),0)</f>
        <v>46024</v>
      </c>
      <c r="OQ49" s="650">
        <f>IFERROR(INDEX(Sheep!$R$332:$R$339,OQ48,1),0)</f>
        <v>46024</v>
      </c>
      <c r="OR49" s="650">
        <f>IFERROR(INDEX(Sheep!$R$332:$R$339,OR48,1),0)</f>
        <v>46024</v>
      </c>
      <c r="OS49" s="650">
        <f>IFERROR(INDEX(Sheep!$R$332:$R$339,OS48,1),0)</f>
        <v>46024</v>
      </c>
      <c r="OT49" s="650">
        <f>IFERROR(INDEX(Sheep!$R$332:$R$339,OT48,1),0)</f>
        <v>46024</v>
      </c>
      <c r="OU49" s="650">
        <f>IFERROR(INDEX(Sheep!$R$332:$R$339,OU48,1),0)</f>
        <v>46024</v>
      </c>
      <c r="OV49" s="650">
        <f>IFERROR(INDEX(Sheep!$R$332:$R$339,OV48,1),0)</f>
        <v>46024</v>
      </c>
      <c r="OW49" s="650">
        <f>IFERROR(INDEX(Sheep!$R$332:$R$339,OW48,1),0)</f>
        <v>46024</v>
      </c>
      <c r="OX49" s="650">
        <f>IFERROR(INDEX(Sheep!$R$332:$R$339,OX48,1),0)</f>
        <v>46024</v>
      </c>
      <c r="OY49" s="650">
        <f>IFERROR(INDEX(Sheep!$R$332:$R$339,OY48,1),0)</f>
        <v>46024</v>
      </c>
      <c r="OZ49" s="650">
        <f>IFERROR(INDEX(Sheep!$R$332:$R$339,OZ48,1),0)</f>
        <v>46024</v>
      </c>
      <c r="PA49" s="650">
        <f>IFERROR(INDEX(Sheep!$R$332:$R$339,PA48,1),0)</f>
        <v>46024</v>
      </c>
      <c r="PB49" s="650">
        <f>IFERROR(INDEX(Sheep!$R$332:$R$339,PB48,1),0)</f>
        <v>46024</v>
      </c>
      <c r="PC49" s="650">
        <f>IFERROR(INDEX(Sheep!$R$332:$R$339,PC48,1),0)</f>
        <v>46024</v>
      </c>
      <c r="PD49" s="650">
        <f>IFERROR(INDEX(Sheep!$R$332:$R$339,PD48,1),0)</f>
        <v>46024</v>
      </c>
      <c r="PE49" s="650">
        <f>IFERROR(INDEX(Sheep!$R$332:$R$339,PE48,1),0)</f>
        <v>46024</v>
      </c>
      <c r="PF49" s="650">
        <f>IFERROR(INDEX(Sheep!$R$332:$R$339,PF48,1),0)</f>
        <v>46024</v>
      </c>
      <c r="PG49" s="650">
        <f>IFERROR(INDEX(Sheep!$R$332:$R$339,PG48,1),0)</f>
        <v>46024</v>
      </c>
      <c r="PH49" s="650">
        <f>IFERROR(INDEX(Sheep!$R$332:$R$339,PH48,1),0)</f>
        <v>46024</v>
      </c>
      <c r="PI49" s="650">
        <f>IFERROR(INDEX(Sheep!$R$332:$R$339,PI48,1),0)</f>
        <v>46024</v>
      </c>
      <c r="PJ49" s="650">
        <f>IFERROR(INDEX(Sheep!$R$332:$R$339,PJ48,1),0)</f>
        <v>46024</v>
      </c>
      <c r="PK49" s="650">
        <f>IFERROR(INDEX(Sheep!$R$332:$R$339,PK48,1),0)</f>
        <v>46389</v>
      </c>
      <c r="PL49" s="650">
        <f>IFERROR(INDEX(Sheep!$R$332:$R$339,PL48,1),0)</f>
        <v>46389</v>
      </c>
      <c r="PM49" s="650">
        <f>IFERROR(INDEX(Sheep!$R$332:$R$339,PM48,1),0)</f>
        <v>46389</v>
      </c>
      <c r="PN49" s="650">
        <f>IFERROR(INDEX(Sheep!$R$332:$R$339,PN48,1),0)</f>
        <v>46389</v>
      </c>
      <c r="PO49" s="650">
        <f>IFERROR(INDEX(Sheep!$R$332:$R$339,PO48,1),0)</f>
        <v>46389</v>
      </c>
      <c r="PP49" s="650">
        <f>IFERROR(INDEX(Sheep!$R$332:$R$339,PP48,1),0)</f>
        <v>46389</v>
      </c>
      <c r="PQ49" s="650">
        <f>IFERROR(INDEX(Sheep!$R$332:$R$339,PQ48,1),0)</f>
        <v>46389</v>
      </c>
      <c r="PR49" s="650">
        <f>IFERROR(INDEX(Sheep!$R$332:$R$339,PR48,1),0)</f>
        <v>46389</v>
      </c>
      <c r="PS49" s="650">
        <f>IFERROR(INDEX(Sheep!$R$332:$R$339,PS48,1),0)</f>
        <v>46389</v>
      </c>
      <c r="PT49" s="650">
        <f>IFERROR(INDEX(Sheep!$R$332:$R$339,PT48,1),0)</f>
        <v>46389</v>
      </c>
      <c r="PU49" s="650">
        <f>IFERROR(INDEX(Sheep!$R$332:$R$339,PU48,1),0)</f>
        <v>46389</v>
      </c>
      <c r="PV49" s="650">
        <f>IFERROR(INDEX(Sheep!$R$332:$R$339,PV48,1),0)</f>
        <v>46389</v>
      </c>
      <c r="PW49" s="650">
        <f>IFERROR(INDEX(Sheep!$R$332:$R$339,PW48,1),0)</f>
        <v>46389</v>
      </c>
      <c r="PX49" s="650">
        <f>IFERROR(INDEX(Sheep!$R$332:$R$339,PX48,1),0)</f>
        <v>46389</v>
      </c>
      <c r="PY49" s="650">
        <f>IFERROR(INDEX(Sheep!$R$332:$R$339,PY48,1),0)</f>
        <v>46389</v>
      </c>
      <c r="PZ49" s="650">
        <f>IFERROR(INDEX(Sheep!$R$332:$R$339,PZ48,1),0)</f>
        <v>46389</v>
      </c>
      <c r="QA49" s="650">
        <f>IFERROR(INDEX(Sheep!$R$332:$R$339,QA48,1),0)</f>
        <v>46389</v>
      </c>
      <c r="QB49" s="650">
        <f>IFERROR(INDEX(Sheep!$R$332:$R$339,QB48,1),0)</f>
        <v>46389</v>
      </c>
      <c r="QC49" s="650">
        <f>IFERROR(INDEX(Sheep!$R$332:$R$339,QC48,1),0)</f>
        <v>46389</v>
      </c>
      <c r="QD49" s="650">
        <f>IFERROR(INDEX(Sheep!$R$332:$R$339,QD48,1),0)</f>
        <v>46389</v>
      </c>
      <c r="QE49" s="650">
        <f>IFERROR(INDEX(Sheep!$R$332:$R$339,QE48,1),0)</f>
        <v>46389</v>
      </c>
      <c r="QF49" s="650">
        <f>IFERROR(INDEX(Sheep!$R$332:$R$339,QF48,1),0)</f>
        <v>46389</v>
      </c>
      <c r="QG49" s="650">
        <f>IFERROR(INDEX(Sheep!$R$332:$R$339,QG48,1),0)</f>
        <v>46389</v>
      </c>
      <c r="QH49" s="650">
        <f>IFERROR(INDEX(Sheep!$R$332:$R$339,QH48,1),0)</f>
        <v>46389</v>
      </c>
      <c r="QI49" s="650">
        <f>IFERROR(INDEX(Sheep!$R$332:$R$339,QI48,1),0)</f>
        <v>46389</v>
      </c>
      <c r="QJ49" s="650">
        <f>IFERROR(INDEX(Sheep!$R$332:$R$339,QJ48,1),0)</f>
        <v>46389</v>
      </c>
      <c r="QK49" s="650">
        <f>IFERROR(INDEX(Sheep!$R$332:$R$339,QK48,1),0)</f>
        <v>46389</v>
      </c>
      <c r="QL49" s="650">
        <f>IFERROR(INDEX(Sheep!$R$332:$R$339,QL48,1),0)</f>
        <v>46389</v>
      </c>
      <c r="QM49" s="650">
        <f>IFERROR(INDEX(Sheep!$R$332:$R$339,QM48,1),0)</f>
        <v>46389</v>
      </c>
      <c r="QN49" s="650">
        <f>IFERROR(INDEX(Sheep!$R$332:$R$339,QN48,1),0)</f>
        <v>46389</v>
      </c>
      <c r="QO49" s="650">
        <f>IFERROR(INDEX(Sheep!$R$332:$R$339,QO48,1),0)</f>
        <v>46389</v>
      </c>
      <c r="QP49" s="650">
        <f>IFERROR(INDEX(Sheep!$R$332:$R$339,QP48,1),0)</f>
        <v>46389</v>
      </c>
      <c r="QQ49" s="650">
        <f>IFERROR(INDEX(Sheep!$R$332:$R$339,QQ48,1),0)</f>
        <v>46389</v>
      </c>
      <c r="QR49" s="650">
        <f>IFERROR(INDEX(Sheep!$R$332:$R$339,QR48,1),0)</f>
        <v>46389</v>
      </c>
      <c r="QS49" s="650">
        <f>IFERROR(INDEX(Sheep!$R$332:$R$339,QS48,1),0)</f>
        <v>46389</v>
      </c>
      <c r="QT49" s="650">
        <f>IFERROR(INDEX(Sheep!$R$332:$R$339,QT48,1),0)</f>
        <v>46389</v>
      </c>
      <c r="QU49" s="650">
        <f>IFERROR(INDEX(Sheep!$R$332:$R$339,QU48,1),0)</f>
        <v>46389</v>
      </c>
      <c r="QV49" s="650">
        <f>IFERROR(INDEX(Sheep!$R$332:$R$339,QV48,1),0)</f>
        <v>46389</v>
      </c>
      <c r="QW49" s="650">
        <f>IFERROR(INDEX(Sheep!$R$332:$R$339,QW48,1),0)</f>
        <v>46389</v>
      </c>
      <c r="QX49" s="650">
        <f>IFERROR(INDEX(Sheep!$R$332:$R$339,QX48,1),0)</f>
        <v>46389</v>
      </c>
      <c r="QY49" s="650">
        <f>IFERROR(INDEX(Sheep!$R$332:$R$339,QY48,1),0)</f>
        <v>46389</v>
      </c>
      <c r="QZ49" s="650">
        <f>IFERROR(INDEX(Sheep!$R$332:$R$339,QZ48,1),0)</f>
        <v>46389</v>
      </c>
      <c r="RA49" s="650">
        <f>IFERROR(INDEX(Sheep!$R$332:$R$339,RA48,1),0)</f>
        <v>46389</v>
      </c>
      <c r="RB49" s="650">
        <f>IFERROR(INDEX(Sheep!$R$332:$R$339,RB48,1),0)</f>
        <v>46389</v>
      </c>
      <c r="RC49" s="650">
        <f>IFERROR(INDEX(Sheep!$R$332:$R$339,RC48,1),0)</f>
        <v>46389</v>
      </c>
      <c r="RD49" s="650">
        <f>IFERROR(INDEX(Sheep!$R$332:$R$339,RD48,1),0)</f>
        <v>46389</v>
      </c>
      <c r="RE49" s="650">
        <f>IFERROR(INDEX(Sheep!$R$332:$R$339,RE48,1),0)</f>
        <v>46389</v>
      </c>
      <c r="RF49" s="650">
        <f>IFERROR(INDEX(Sheep!$R$332:$R$339,RF48,1),0)</f>
        <v>46389</v>
      </c>
      <c r="RG49" s="650">
        <f>IFERROR(INDEX(Sheep!$R$332:$R$339,RG48,1),0)</f>
        <v>46389</v>
      </c>
      <c r="RH49" s="650">
        <f>IFERROR(INDEX(Sheep!$R$332:$R$339,RH48,1),0)</f>
        <v>46389</v>
      </c>
      <c r="RI49" s="650">
        <f>IFERROR(INDEX(Sheep!$R$332:$R$339,RI48,1),0)</f>
        <v>46389</v>
      </c>
      <c r="RJ49" s="650">
        <f>IFERROR(INDEX(Sheep!$R$332:$R$339,RJ48,1),0)</f>
        <v>46389</v>
      </c>
      <c r="RK49" s="650">
        <f>IFERROR(INDEX(Sheep!$R$332:$R$339,RK48,1),0)</f>
        <v>46389</v>
      </c>
      <c r="RL49" s="650">
        <f>IFERROR(INDEX(Sheep!$R$332:$R$339,RL48,1),0)</f>
        <v>46389</v>
      </c>
      <c r="RM49" s="650">
        <f>IFERROR(INDEX(Sheep!$R$332:$R$339,RM48,1),0)</f>
        <v>46389</v>
      </c>
      <c r="RN49" s="650">
        <f>IFERROR(INDEX(Sheep!$R$332:$R$339,RN48,1),0)</f>
        <v>46389</v>
      </c>
      <c r="RO49" s="650">
        <f>IFERROR(INDEX(Sheep!$R$332:$R$339,RO48,1),0)</f>
        <v>46389</v>
      </c>
      <c r="RP49" s="650">
        <f>IFERROR(INDEX(Sheep!$R$332:$R$339,RP48,1),0)</f>
        <v>46389</v>
      </c>
      <c r="RQ49" s="650">
        <f>IFERROR(INDEX(Sheep!$R$332:$R$339,RQ48,1),0)</f>
        <v>46389</v>
      </c>
      <c r="RR49" s="650">
        <f>IFERROR(INDEX(Sheep!$R$332:$R$339,RR48,1),0)</f>
        <v>46389</v>
      </c>
      <c r="RS49" s="650">
        <f>IFERROR(INDEX(Sheep!$R$332:$R$339,RS48,1),0)</f>
        <v>46389</v>
      </c>
      <c r="RT49" s="650">
        <f>IFERROR(INDEX(Sheep!$R$332:$R$339,RT48,1),0)</f>
        <v>46389</v>
      </c>
      <c r="RU49" s="650">
        <f>IFERROR(INDEX(Sheep!$R$332:$R$339,RU48,1),0)</f>
        <v>46389</v>
      </c>
      <c r="RV49" s="650">
        <f>IFERROR(INDEX(Sheep!$R$332:$R$339,RV48,1),0)</f>
        <v>46389</v>
      </c>
      <c r="RW49" s="650">
        <f>IFERROR(INDEX(Sheep!$R$332:$R$339,RW48,1),0)</f>
        <v>46389</v>
      </c>
      <c r="RX49" s="650">
        <f>IFERROR(INDEX(Sheep!$R$332:$R$339,RX48,1),0)</f>
        <v>46389</v>
      </c>
      <c r="RY49" s="650">
        <f>IFERROR(INDEX(Sheep!$R$332:$R$339,RY48,1),0)</f>
        <v>46389</v>
      </c>
      <c r="RZ49" s="650">
        <f>IFERROR(INDEX(Sheep!$R$332:$R$339,RZ48,1),0)</f>
        <v>46389</v>
      </c>
      <c r="SA49" s="650">
        <f>IFERROR(INDEX(Sheep!$R$332:$R$339,SA48,1),0)</f>
        <v>46389</v>
      </c>
      <c r="SB49" s="650">
        <f>IFERROR(INDEX(Sheep!$R$332:$R$339,SB48,1),0)</f>
        <v>46389</v>
      </c>
      <c r="SC49" s="650">
        <f>IFERROR(INDEX(Sheep!$R$332:$R$339,SC48,1),0)</f>
        <v>46389</v>
      </c>
      <c r="SD49" s="650">
        <f>IFERROR(INDEX(Sheep!$R$332:$R$339,SD48,1),0)</f>
        <v>46389</v>
      </c>
      <c r="SE49" s="650">
        <f>IFERROR(INDEX(Sheep!$R$332:$R$339,SE48,1),0)</f>
        <v>46389</v>
      </c>
      <c r="SF49" s="650">
        <f>IFERROR(INDEX(Sheep!$R$332:$R$339,SF48,1),0)</f>
        <v>46389</v>
      </c>
      <c r="SG49" s="650">
        <f>IFERROR(INDEX(Sheep!$R$332:$R$339,SG48,1),0)</f>
        <v>46389</v>
      </c>
      <c r="SH49" s="650">
        <f>IFERROR(INDEX(Sheep!$R$332:$R$339,SH48,1),0)</f>
        <v>46389</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Born</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WeanStd</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WeanAlt1</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Birth-1</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Wean-1</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Alt1-1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Birth-2</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Wean-2</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Alt1-2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Birth-3</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Wean-3</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Alt1-3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Birth-4</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Wean-4</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Alt1-4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Birth-5</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Wean-5</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Alt1-5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Birth-6</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Wean-6</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Alt1-6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Birth-7</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Wean-7</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Alt1-7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Birth-8</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Wean-8</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Alt1-8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754</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755</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0</v>
      </c>
      <c r="BQ52" s="650">
        <f>IFERROR(INDEX(Sheep!$R$340:$R$347,BQ51,1),0)</f>
        <v>0</v>
      </c>
      <c r="BR52" s="650">
        <f>IFERROR(INDEX(Sheep!$R$340:$R$347,BR51,1),0)</f>
        <v>43885</v>
      </c>
      <c r="BS52" s="650">
        <f>IFERROR(INDEX(Sheep!$R$340:$R$347,BS51,1),0)</f>
        <v>43885</v>
      </c>
      <c r="BT52" s="650">
        <f>IFERROR(INDEX(Sheep!$R$340:$R$347,BT51,1),0)</f>
        <v>43885</v>
      </c>
      <c r="BU52" s="650">
        <f>IFERROR(INDEX(Sheep!$R$340:$R$347,BU51,1),0)</f>
        <v>43885</v>
      </c>
      <c r="BV52" s="650">
        <f>IFERROR(INDEX(Sheep!$R$340:$R$347,BV51,1),0)</f>
        <v>43885</v>
      </c>
      <c r="BW52" s="650">
        <f>IFERROR(INDEX(Sheep!$R$340:$R$347,BW51,1),0)</f>
        <v>43885</v>
      </c>
      <c r="BX52" s="650">
        <f>IFERROR(INDEX(Sheep!$R$340:$R$347,BX51,1),0)</f>
        <v>43885</v>
      </c>
      <c r="BY52" s="650">
        <f>IFERROR(INDEX(Sheep!$R$340:$R$347,BY51,1),0)</f>
        <v>43885</v>
      </c>
      <c r="BZ52" s="650">
        <f>IFERROR(INDEX(Sheep!$R$340:$R$347,BZ51,1),0)</f>
        <v>43885</v>
      </c>
      <c r="CA52" s="650">
        <f>IFERROR(INDEX(Sheep!$R$340:$R$347,CA51,1),0)</f>
        <v>43885</v>
      </c>
      <c r="CB52" s="650">
        <f>IFERROR(INDEX(Sheep!$R$340:$R$347,CB51,1),0)</f>
        <v>43885</v>
      </c>
      <c r="CC52" s="650">
        <f>IFERROR(INDEX(Sheep!$R$340:$R$347,CC51,1),0)</f>
        <v>43885</v>
      </c>
      <c r="CD52" s="650">
        <f>IFERROR(INDEX(Sheep!$R$340:$R$347,CD51,1),0)</f>
        <v>43885</v>
      </c>
      <c r="CE52" s="650">
        <f>IFERROR(INDEX(Sheep!$R$340:$R$347,CE51,1),0)</f>
        <v>43885</v>
      </c>
      <c r="CF52" s="650">
        <f>IFERROR(INDEX(Sheep!$R$340:$R$347,CF51,1),0)</f>
        <v>43885</v>
      </c>
      <c r="CG52" s="650">
        <f>IFERROR(INDEX(Sheep!$R$340:$R$347,CG51,1),0)</f>
        <v>43885</v>
      </c>
      <c r="CH52" s="650">
        <f>IFERROR(INDEX(Sheep!$R$340:$R$347,CH51,1),0)</f>
        <v>43885</v>
      </c>
      <c r="CI52" s="650">
        <f>IFERROR(INDEX(Sheep!$R$340:$R$347,CI51,1),0)</f>
        <v>43885</v>
      </c>
      <c r="CJ52" s="650">
        <f>IFERROR(INDEX(Sheep!$R$340:$R$347,CJ51,1),0)</f>
        <v>43885</v>
      </c>
      <c r="CK52" s="650">
        <f>IFERROR(INDEX(Sheep!$R$340:$R$347,CK51,1),0)</f>
        <v>43885</v>
      </c>
      <c r="CL52" s="650">
        <f>IFERROR(INDEX(Sheep!$R$340:$R$347,CL51,1),0)</f>
        <v>43885</v>
      </c>
      <c r="CM52" s="650">
        <f>IFERROR(INDEX(Sheep!$R$340:$R$347,CM51,1),0)</f>
        <v>43885</v>
      </c>
      <c r="CN52" s="650">
        <f>IFERROR(INDEX(Sheep!$R$340:$R$347,CN51,1),0)</f>
        <v>43885</v>
      </c>
      <c r="CO52" s="650">
        <f>IFERROR(INDEX(Sheep!$R$340:$R$347,CO51,1),0)</f>
        <v>43885</v>
      </c>
      <c r="CP52" s="650">
        <f>IFERROR(INDEX(Sheep!$R$340:$R$347,CP51,1),0)</f>
        <v>43885</v>
      </c>
      <c r="CQ52" s="650">
        <f>IFERROR(INDEX(Sheep!$R$340:$R$347,CQ51,1),0)</f>
        <v>43885</v>
      </c>
      <c r="CR52" s="650">
        <f>IFERROR(INDEX(Sheep!$R$340:$R$347,CR51,1),0)</f>
        <v>43885</v>
      </c>
      <c r="CS52" s="650">
        <f>IFERROR(INDEX(Sheep!$R$340:$R$347,CS51,1),0)</f>
        <v>43885</v>
      </c>
      <c r="CT52" s="650">
        <f>IFERROR(INDEX(Sheep!$R$340:$R$347,CT51,1),0)</f>
        <v>43885</v>
      </c>
      <c r="CU52" s="650">
        <f>IFERROR(INDEX(Sheep!$R$340:$R$347,CU51,1),0)</f>
        <v>43885</v>
      </c>
      <c r="CV52" s="650">
        <f>IFERROR(INDEX(Sheep!$R$340:$R$347,CV51,1),0)</f>
        <v>43885</v>
      </c>
      <c r="CW52" s="650">
        <f>IFERROR(INDEX(Sheep!$R$340:$R$347,CW51,1),0)</f>
        <v>43885</v>
      </c>
      <c r="CX52" s="650">
        <f>IFERROR(INDEX(Sheep!$R$340:$R$347,CX51,1),0)</f>
        <v>43885</v>
      </c>
      <c r="CY52" s="650">
        <f>IFERROR(INDEX(Sheep!$R$340:$R$347,CY51,1),0)</f>
        <v>43885</v>
      </c>
      <c r="CZ52" s="650">
        <f>IFERROR(INDEX(Sheep!$R$340:$R$347,CZ51,1),0)</f>
        <v>43885</v>
      </c>
      <c r="DA52" s="650">
        <f>IFERROR(INDEX(Sheep!$R$340:$R$347,DA51,1),0)</f>
        <v>43885</v>
      </c>
      <c r="DB52" s="650">
        <f>IFERROR(INDEX(Sheep!$R$340:$R$347,DB51,1),0)</f>
        <v>43885</v>
      </c>
      <c r="DC52" s="650">
        <f>IFERROR(INDEX(Sheep!$R$340:$R$347,DC51,1),0)</f>
        <v>43885</v>
      </c>
      <c r="DD52" s="650">
        <f>IFERROR(INDEX(Sheep!$R$340:$R$347,DD51,1),0)</f>
        <v>43885</v>
      </c>
      <c r="DE52" s="650">
        <f>IFERROR(INDEX(Sheep!$R$340:$R$347,DE51,1),0)</f>
        <v>43885</v>
      </c>
      <c r="DF52" s="650">
        <f>IFERROR(INDEX(Sheep!$R$340:$R$347,DF51,1),0)</f>
        <v>43885</v>
      </c>
      <c r="DG52" s="650">
        <f>IFERROR(INDEX(Sheep!$R$340:$R$347,DG51,1),0)</f>
        <v>43885</v>
      </c>
      <c r="DH52" s="650">
        <f>IFERROR(INDEX(Sheep!$R$340:$R$347,DH51,1),0)</f>
        <v>43885</v>
      </c>
      <c r="DI52" s="650">
        <f>IFERROR(INDEX(Sheep!$R$340:$R$347,DI51,1),0)</f>
        <v>43885</v>
      </c>
      <c r="DJ52" s="650">
        <f>IFERROR(INDEX(Sheep!$R$340:$R$347,DJ51,1),0)</f>
        <v>43885</v>
      </c>
      <c r="DK52" s="650">
        <f>IFERROR(INDEX(Sheep!$R$340:$R$347,DK51,1),0)</f>
        <v>43885</v>
      </c>
      <c r="DL52" s="650">
        <f>IFERROR(INDEX(Sheep!$R$340:$R$347,DL51,1),0)</f>
        <v>43885</v>
      </c>
      <c r="DM52" s="650">
        <f>IFERROR(INDEX(Sheep!$R$340:$R$347,DM51,1),0)</f>
        <v>43885</v>
      </c>
      <c r="DN52" s="650">
        <f>IFERROR(INDEX(Sheep!$R$340:$R$347,DN51,1),0)</f>
        <v>43885</v>
      </c>
      <c r="DO52" s="650">
        <f>IFERROR(INDEX(Sheep!$R$340:$R$347,DO51,1),0)</f>
        <v>43885</v>
      </c>
      <c r="DP52" s="650">
        <f>IFERROR(INDEX(Sheep!$R$340:$R$347,DP51,1),0)</f>
        <v>43885</v>
      </c>
      <c r="DQ52" s="650">
        <f>IFERROR(INDEX(Sheep!$R$340:$R$347,DQ51,1),0)</f>
        <v>43885</v>
      </c>
      <c r="DR52" s="650">
        <f>IFERROR(INDEX(Sheep!$R$340:$R$347,DR51,1),0)</f>
        <v>44250</v>
      </c>
      <c r="DS52" s="650">
        <f>IFERROR(INDEX(Sheep!$R$340:$R$347,DS51,1),0)</f>
        <v>44250</v>
      </c>
      <c r="DT52" s="650">
        <f>IFERROR(INDEX(Sheep!$R$340:$R$347,DT51,1),0)</f>
        <v>44250</v>
      </c>
      <c r="DU52" s="650">
        <f>IFERROR(INDEX(Sheep!$R$340:$R$347,DU51,1),0)</f>
        <v>44250</v>
      </c>
      <c r="DV52" s="650">
        <f>IFERROR(INDEX(Sheep!$R$340:$R$347,DV51,1),0)</f>
        <v>44250</v>
      </c>
      <c r="DW52" s="650">
        <f>IFERROR(INDEX(Sheep!$R$340:$R$347,DW51,1),0)</f>
        <v>44250</v>
      </c>
      <c r="DX52" s="650">
        <f>IFERROR(INDEX(Sheep!$R$340:$R$347,DX51,1),0)</f>
        <v>44250</v>
      </c>
      <c r="DY52" s="650">
        <f>IFERROR(INDEX(Sheep!$R$340:$R$347,DY51,1),0)</f>
        <v>44250</v>
      </c>
      <c r="DZ52" s="650">
        <f>IFERROR(INDEX(Sheep!$R$340:$R$347,DZ51,1),0)</f>
        <v>44250</v>
      </c>
      <c r="EA52" s="650">
        <f>IFERROR(INDEX(Sheep!$R$340:$R$347,EA51,1),0)</f>
        <v>44250</v>
      </c>
      <c r="EB52" s="650">
        <f>IFERROR(INDEX(Sheep!$R$340:$R$347,EB51,1),0)</f>
        <v>44250</v>
      </c>
      <c r="EC52" s="650">
        <f>IFERROR(INDEX(Sheep!$R$340:$R$347,EC51,1),0)</f>
        <v>44250</v>
      </c>
      <c r="ED52" s="650">
        <f>IFERROR(INDEX(Sheep!$R$340:$R$347,ED51,1),0)</f>
        <v>44250</v>
      </c>
      <c r="EE52" s="650">
        <f>IFERROR(INDEX(Sheep!$R$340:$R$347,EE51,1),0)</f>
        <v>44250</v>
      </c>
      <c r="EF52" s="650">
        <f>IFERROR(INDEX(Sheep!$R$340:$R$347,EF51,1),0)</f>
        <v>44250</v>
      </c>
      <c r="EG52" s="650">
        <f>IFERROR(INDEX(Sheep!$R$340:$R$347,EG51,1),0)</f>
        <v>44250</v>
      </c>
      <c r="EH52" s="650">
        <f>IFERROR(INDEX(Sheep!$R$340:$R$347,EH51,1),0)</f>
        <v>44250</v>
      </c>
      <c r="EI52" s="650">
        <f>IFERROR(INDEX(Sheep!$R$340:$R$347,EI51,1),0)</f>
        <v>44250</v>
      </c>
      <c r="EJ52" s="650">
        <f>IFERROR(INDEX(Sheep!$R$340:$R$347,EJ51,1),0)</f>
        <v>44250</v>
      </c>
      <c r="EK52" s="650">
        <f>IFERROR(INDEX(Sheep!$R$340:$R$347,EK51,1),0)</f>
        <v>44250</v>
      </c>
      <c r="EL52" s="650">
        <f>IFERROR(INDEX(Sheep!$R$340:$R$347,EL51,1),0)</f>
        <v>44250</v>
      </c>
      <c r="EM52" s="650">
        <f>IFERROR(INDEX(Sheep!$R$340:$R$347,EM51,1),0)</f>
        <v>44250</v>
      </c>
      <c r="EN52" s="650">
        <f>IFERROR(INDEX(Sheep!$R$340:$R$347,EN51,1),0)</f>
        <v>44250</v>
      </c>
      <c r="EO52" s="650">
        <f>IFERROR(INDEX(Sheep!$R$340:$R$347,EO51,1),0)</f>
        <v>44250</v>
      </c>
      <c r="EP52" s="650">
        <f>IFERROR(INDEX(Sheep!$R$340:$R$347,EP51,1),0)</f>
        <v>44250</v>
      </c>
      <c r="EQ52" s="650">
        <f>IFERROR(INDEX(Sheep!$R$340:$R$347,EQ51,1),0)</f>
        <v>44250</v>
      </c>
      <c r="ER52" s="650">
        <f>IFERROR(INDEX(Sheep!$R$340:$R$347,ER51,1),0)</f>
        <v>44250</v>
      </c>
      <c r="ES52" s="650">
        <f>IFERROR(INDEX(Sheep!$R$340:$R$347,ES51,1),0)</f>
        <v>44250</v>
      </c>
      <c r="ET52" s="650">
        <f>IFERROR(INDEX(Sheep!$R$340:$R$347,ET51,1),0)</f>
        <v>44250</v>
      </c>
      <c r="EU52" s="650">
        <f>IFERROR(INDEX(Sheep!$R$340:$R$347,EU51,1),0)</f>
        <v>44250</v>
      </c>
      <c r="EV52" s="650">
        <f>IFERROR(INDEX(Sheep!$R$340:$R$347,EV51,1),0)</f>
        <v>44250</v>
      </c>
      <c r="EW52" s="650">
        <f>IFERROR(INDEX(Sheep!$R$340:$R$347,EW51,1),0)</f>
        <v>44250</v>
      </c>
      <c r="EX52" s="650">
        <f>IFERROR(INDEX(Sheep!$R$340:$R$347,EX51,1),0)</f>
        <v>44250</v>
      </c>
      <c r="EY52" s="650">
        <f>IFERROR(INDEX(Sheep!$R$340:$R$347,EY51,1),0)</f>
        <v>44250</v>
      </c>
      <c r="EZ52" s="650">
        <f>IFERROR(INDEX(Sheep!$R$340:$R$347,EZ51,1),0)</f>
        <v>44250</v>
      </c>
      <c r="FA52" s="650">
        <f>IFERROR(INDEX(Sheep!$R$340:$R$347,FA51,1),0)</f>
        <v>44250</v>
      </c>
      <c r="FB52" s="650">
        <f>IFERROR(INDEX(Sheep!$R$340:$R$347,FB51,1),0)</f>
        <v>44250</v>
      </c>
      <c r="FC52" s="650">
        <f>IFERROR(INDEX(Sheep!$R$340:$R$347,FC51,1),0)</f>
        <v>44250</v>
      </c>
      <c r="FD52" s="650">
        <f>IFERROR(INDEX(Sheep!$R$340:$R$347,FD51,1),0)</f>
        <v>44250</v>
      </c>
      <c r="FE52" s="650">
        <f>IFERROR(INDEX(Sheep!$R$340:$R$347,FE51,1),0)</f>
        <v>44250</v>
      </c>
      <c r="FF52" s="650">
        <f>IFERROR(INDEX(Sheep!$R$340:$R$347,FF51,1),0)</f>
        <v>44250</v>
      </c>
      <c r="FG52" s="650">
        <f>IFERROR(INDEX(Sheep!$R$340:$R$347,FG51,1),0)</f>
        <v>44250</v>
      </c>
      <c r="FH52" s="650">
        <f>IFERROR(INDEX(Sheep!$R$340:$R$347,FH51,1),0)</f>
        <v>44250</v>
      </c>
      <c r="FI52" s="650">
        <f>IFERROR(INDEX(Sheep!$R$340:$R$347,FI51,1),0)</f>
        <v>44250</v>
      </c>
      <c r="FJ52" s="650">
        <f>IFERROR(INDEX(Sheep!$R$340:$R$347,FJ51,1),0)</f>
        <v>44250</v>
      </c>
      <c r="FK52" s="650">
        <f>IFERROR(INDEX(Sheep!$R$340:$R$347,FK51,1),0)</f>
        <v>44250</v>
      </c>
      <c r="FL52" s="650">
        <f>IFERROR(INDEX(Sheep!$R$340:$R$347,FL51,1),0)</f>
        <v>44250</v>
      </c>
      <c r="FM52" s="650">
        <f>IFERROR(INDEX(Sheep!$R$340:$R$347,FM51,1),0)</f>
        <v>44250</v>
      </c>
      <c r="FN52" s="650">
        <f>IFERROR(INDEX(Sheep!$R$340:$R$347,FN51,1),0)</f>
        <v>44250</v>
      </c>
      <c r="FO52" s="650">
        <f>IFERROR(INDEX(Sheep!$R$340:$R$347,FO51,1),0)</f>
        <v>44250</v>
      </c>
      <c r="FP52" s="650">
        <f>IFERROR(INDEX(Sheep!$R$340:$R$347,FP51,1),0)</f>
        <v>44250</v>
      </c>
      <c r="FQ52" s="650">
        <f>IFERROR(INDEX(Sheep!$R$340:$R$347,FQ51,1),0)</f>
        <v>44250</v>
      </c>
      <c r="FR52" s="650">
        <f>IFERROR(INDEX(Sheep!$R$340:$R$347,FR51,1),0)</f>
        <v>44615</v>
      </c>
      <c r="FS52" s="650">
        <f>IFERROR(INDEX(Sheep!$R$340:$R$347,FS51,1),0)</f>
        <v>44615</v>
      </c>
      <c r="FT52" s="650">
        <f>IFERROR(INDEX(Sheep!$R$340:$R$347,FT51,1),0)</f>
        <v>44615</v>
      </c>
      <c r="FU52" s="650">
        <f>IFERROR(INDEX(Sheep!$R$340:$R$347,FU51,1),0)</f>
        <v>44615</v>
      </c>
      <c r="FV52" s="650">
        <f>IFERROR(INDEX(Sheep!$R$340:$R$347,FV51,1),0)</f>
        <v>44615</v>
      </c>
      <c r="FW52" s="650">
        <f>IFERROR(INDEX(Sheep!$R$340:$R$347,FW51,1),0)</f>
        <v>44615</v>
      </c>
      <c r="FX52" s="650">
        <f>IFERROR(INDEX(Sheep!$R$340:$R$347,FX51,1),0)</f>
        <v>44615</v>
      </c>
      <c r="FY52" s="650">
        <f>IFERROR(INDEX(Sheep!$R$340:$R$347,FY51,1),0)</f>
        <v>44615</v>
      </c>
      <c r="FZ52" s="650">
        <f>IFERROR(INDEX(Sheep!$R$340:$R$347,FZ51,1),0)</f>
        <v>44615</v>
      </c>
      <c r="GA52" s="650">
        <f>IFERROR(INDEX(Sheep!$R$340:$R$347,GA51,1),0)</f>
        <v>44615</v>
      </c>
      <c r="GB52" s="650">
        <f>IFERROR(INDEX(Sheep!$R$340:$R$347,GB51,1),0)</f>
        <v>44615</v>
      </c>
      <c r="GC52" s="650">
        <f>IFERROR(INDEX(Sheep!$R$340:$R$347,GC51,1),0)</f>
        <v>44615</v>
      </c>
      <c r="GD52" s="650">
        <f>IFERROR(INDEX(Sheep!$R$340:$R$347,GD51,1),0)</f>
        <v>44615</v>
      </c>
      <c r="GE52" s="650">
        <f>IFERROR(INDEX(Sheep!$R$340:$R$347,GE51,1),0)</f>
        <v>44615</v>
      </c>
      <c r="GF52" s="650">
        <f>IFERROR(INDEX(Sheep!$R$340:$R$347,GF51,1),0)</f>
        <v>44615</v>
      </c>
      <c r="GG52" s="650">
        <f>IFERROR(INDEX(Sheep!$R$340:$R$347,GG51,1),0)</f>
        <v>44615</v>
      </c>
      <c r="GH52" s="650">
        <f>IFERROR(INDEX(Sheep!$R$340:$R$347,GH51,1),0)</f>
        <v>44615</v>
      </c>
      <c r="GI52" s="650">
        <f>IFERROR(INDEX(Sheep!$R$340:$R$347,GI51,1),0)</f>
        <v>44615</v>
      </c>
      <c r="GJ52" s="650">
        <f>IFERROR(INDEX(Sheep!$R$340:$R$347,GJ51,1),0)</f>
        <v>44615</v>
      </c>
      <c r="GK52" s="650">
        <f>IFERROR(INDEX(Sheep!$R$340:$R$347,GK51,1),0)</f>
        <v>44615</v>
      </c>
      <c r="GL52" s="650">
        <f>IFERROR(INDEX(Sheep!$R$340:$R$347,GL51,1),0)</f>
        <v>44615</v>
      </c>
      <c r="GM52" s="650">
        <f>IFERROR(INDEX(Sheep!$R$340:$R$347,GM51,1),0)</f>
        <v>44615</v>
      </c>
      <c r="GN52" s="650">
        <f>IFERROR(INDEX(Sheep!$R$340:$R$347,GN51,1),0)</f>
        <v>44615</v>
      </c>
      <c r="GO52" s="650">
        <f>IFERROR(INDEX(Sheep!$R$340:$R$347,GO51,1),0)</f>
        <v>44615</v>
      </c>
      <c r="GP52" s="650">
        <f>IFERROR(INDEX(Sheep!$R$340:$R$347,GP51,1),0)</f>
        <v>44615</v>
      </c>
      <c r="GQ52" s="650">
        <f>IFERROR(INDEX(Sheep!$R$340:$R$347,GQ51,1),0)</f>
        <v>44615</v>
      </c>
      <c r="GR52" s="650">
        <f>IFERROR(INDEX(Sheep!$R$340:$R$347,GR51,1),0)</f>
        <v>44615</v>
      </c>
      <c r="GS52" s="650">
        <f>IFERROR(INDEX(Sheep!$R$340:$R$347,GS51,1),0)</f>
        <v>44615</v>
      </c>
      <c r="GT52" s="650">
        <f>IFERROR(INDEX(Sheep!$R$340:$R$347,GT51,1),0)</f>
        <v>44615</v>
      </c>
      <c r="GU52" s="650">
        <f>IFERROR(INDEX(Sheep!$R$340:$R$347,GU51,1),0)</f>
        <v>44615</v>
      </c>
      <c r="GV52" s="650">
        <f>IFERROR(INDEX(Sheep!$R$340:$R$347,GV51,1),0)</f>
        <v>44615</v>
      </c>
      <c r="GW52" s="650">
        <f>IFERROR(INDEX(Sheep!$R$340:$R$347,GW51,1),0)</f>
        <v>44615</v>
      </c>
      <c r="GX52" s="650">
        <f>IFERROR(INDEX(Sheep!$R$340:$R$347,GX51,1),0)</f>
        <v>44615</v>
      </c>
      <c r="GY52" s="650">
        <f>IFERROR(INDEX(Sheep!$R$340:$R$347,GY51,1),0)</f>
        <v>44615</v>
      </c>
      <c r="GZ52" s="650">
        <f>IFERROR(INDEX(Sheep!$R$340:$R$347,GZ51,1),0)</f>
        <v>44615</v>
      </c>
      <c r="HA52" s="650">
        <f>IFERROR(INDEX(Sheep!$R$340:$R$347,HA51,1),0)</f>
        <v>44615</v>
      </c>
      <c r="HB52" s="650">
        <f>IFERROR(INDEX(Sheep!$R$340:$R$347,HB51,1),0)</f>
        <v>44615</v>
      </c>
      <c r="HC52" s="650">
        <f>IFERROR(INDEX(Sheep!$R$340:$R$347,HC51,1),0)</f>
        <v>44615</v>
      </c>
      <c r="HD52" s="650">
        <f>IFERROR(INDEX(Sheep!$R$340:$R$347,HD51,1),0)</f>
        <v>44615</v>
      </c>
      <c r="HE52" s="650">
        <f>IFERROR(INDEX(Sheep!$R$340:$R$347,HE51,1),0)</f>
        <v>44615</v>
      </c>
      <c r="HF52" s="650">
        <f>IFERROR(INDEX(Sheep!$R$340:$R$347,HF51,1),0)</f>
        <v>44615</v>
      </c>
      <c r="HG52" s="650">
        <f>IFERROR(INDEX(Sheep!$R$340:$R$347,HG51,1),0)</f>
        <v>44615</v>
      </c>
      <c r="HH52" s="650">
        <f>IFERROR(INDEX(Sheep!$R$340:$R$347,HH51,1),0)</f>
        <v>44615</v>
      </c>
      <c r="HI52" s="650">
        <f>IFERROR(INDEX(Sheep!$R$340:$R$347,HI51,1),0)</f>
        <v>44615</v>
      </c>
      <c r="HJ52" s="650">
        <f>IFERROR(INDEX(Sheep!$R$340:$R$347,HJ51,1),0)</f>
        <v>44615</v>
      </c>
      <c r="HK52" s="650">
        <f>IFERROR(INDEX(Sheep!$R$340:$R$347,HK51,1),0)</f>
        <v>44615</v>
      </c>
      <c r="HL52" s="650">
        <f>IFERROR(INDEX(Sheep!$R$340:$R$347,HL51,1),0)</f>
        <v>44615</v>
      </c>
      <c r="HM52" s="650">
        <f>IFERROR(INDEX(Sheep!$R$340:$R$347,HM51,1),0)</f>
        <v>44615</v>
      </c>
      <c r="HN52" s="650">
        <f>IFERROR(INDEX(Sheep!$R$340:$R$347,HN51,1),0)</f>
        <v>44615</v>
      </c>
      <c r="HO52" s="650">
        <f>IFERROR(INDEX(Sheep!$R$340:$R$347,HO51,1),0)</f>
        <v>44615</v>
      </c>
      <c r="HP52" s="650">
        <f>IFERROR(INDEX(Sheep!$R$340:$R$347,HP51,1),0)</f>
        <v>44615</v>
      </c>
      <c r="HQ52" s="650">
        <f>IFERROR(INDEX(Sheep!$R$340:$R$347,HQ51,1),0)</f>
        <v>44615</v>
      </c>
      <c r="HR52" s="650">
        <f>IFERROR(INDEX(Sheep!$R$340:$R$347,HR51,1),0)</f>
        <v>44980</v>
      </c>
      <c r="HS52" s="650">
        <f>IFERROR(INDEX(Sheep!$R$340:$R$347,HS51,1),0)</f>
        <v>44980</v>
      </c>
      <c r="HT52" s="650">
        <f>IFERROR(INDEX(Sheep!$R$340:$R$347,HT51,1),0)</f>
        <v>44980</v>
      </c>
      <c r="HU52" s="650">
        <f>IFERROR(INDEX(Sheep!$R$340:$R$347,HU51,1),0)</f>
        <v>44980</v>
      </c>
      <c r="HV52" s="650">
        <f>IFERROR(INDEX(Sheep!$R$340:$R$347,HV51,1),0)</f>
        <v>44980</v>
      </c>
      <c r="HW52" s="650">
        <f>IFERROR(INDEX(Sheep!$R$340:$R$347,HW51,1),0)</f>
        <v>44980</v>
      </c>
      <c r="HX52" s="650">
        <f>IFERROR(INDEX(Sheep!$R$340:$R$347,HX51,1),0)</f>
        <v>44980</v>
      </c>
      <c r="HY52" s="650">
        <f>IFERROR(INDEX(Sheep!$R$340:$R$347,HY51,1),0)</f>
        <v>44980</v>
      </c>
      <c r="HZ52" s="650">
        <f>IFERROR(INDEX(Sheep!$R$340:$R$347,HZ51,1),0)</f>
        <v>44980</v>
      </c>
      <c r="IA52" s="650">
        <f>IFERROR(INDEX(Sheep!$R$340:$R$347,IA51,1),0)</f>
        <v>44980</v>
      </c>
      <c r="IB52" s="650">
        <f>IFERROR(INDEX(Sheep!$R$340:$R$347,IB51,1),0)</f>
        <v>44980</v>
      </c>
      <c r="IC52" s="650">
        <f>IFERROR(INDEX(Sheep!$R$340:$R$347,IC51,1),0)</f>
        <v>44980</v>
      </c>
      <c r="ID52" s="650">
        <f>IFERROR(INDEX(Sheep!$R$340:$R$347,ID51,1),0)</f>
        <v>44980</v>
      </c>
      <c r="IE52" s="650">
        <f>IFERROR(INDEX(Sheep!$R$340:$R$347,IE51,1),0)</f>
        <v>44980</v>
      </c>
      <c r="IF52" s="650">
        <f>IFERROR(INDEX(Sheep!$R$340:$R$347,IF51,1),0)</f>
        <v>44980</v>
      </c>
      <c r="IG52" s="650">
        <f>IFERROR(INDEX(Sheep!$R$340:$R$347,IG51,1),0)</f>
        <v>44980</v>
      </c>
      <c r="IH52" s="650">
        <f>IFERROR(INDEX(Sheep!$R$340:$R$347,IH51,1),0)</f>
        <v>44980</v>
      </c>
      <c r="II52" s="650">
        <f>IFERROR(INDEX(Sheep!$R$340:$R$347,II51,1),0)</f>
        <v>44980</v>
      </c>
      <c r="IJ52" s="650">
        <f>IFERROR(INDEX(Sheep!$R$340:$R$347,IJ51,1),0)</f>
        <v>44980</v>
      </c>
      <c r="IK52" s="650">
        <f>IFERROR(INDEX(Sheep!$R$340:$R$347,IK51,1),0)</f>
        <v>44980</v>
      </c>
      <c r="IL52" s="650">
        <f>IFERROR(INDEX(Sheep!$R$340:$R$347,IL51,1),0)</f>
        <v>44980</v>
      </c>
      <c r="IM52" s="650">
        <f>IFERROR(INDEX(Sheep!$R$340:$R$347,IM51,1),0)</f>
        <v>44980</v>
      </c>
      <c r="IN52" s="650">
        <f>IFERROR(INDEX(Sheep!$R$340:$R$347,IN51,1),0)</f>
        <v>44980</v>
      </c>
      <c r="IO52" s="650">
        <f>IFERROR(INDEX(Sheep!$R$340:$R$347,IO51,1),0)</f>
        <v>44980</v>
      </c>
      <c r="IP52" s="650">
        <f>IFERROR(INDEX(Sheep!$R$340:$R$347,IP51,1),0)</f>
        <v>44980</v>
      </c>
      <c r="IQ52" s="650">
        <f>IFERROR(INDEX(Sheep!$R$340:$R$347,IQ51,1),0)</f>
        <v>44980</v>
      </c>
      <c r="IR52" s="650">
        <f>IFERROR(INDEX(Sheep!$R$340:$R$347,IR51,1),0)</f>
        <v>44980</v>
      </c>
      <c r="IS52" s="650">
        <f>IFERROR(INDEX(Sheep!$R$340:$R$347,IS51,1),0)</f>
        <v>44980</v>
      </c>
      <c r="IT52" s="650">
        <f>IFERROR(INDEX(Sheep!$R$340:$R$347,IT51,1),0)</f>
        <v>44980</v>
      </c>
      <c r="IU52" s="650">
        <f>IFERROR(INDEX(Sheep!$R$340:$R$347,IU51,1),0)</f>
        <v>44980</v>
      </c>
      <c r="IV52" s="650">
        <f>IFERROR(INDEX(Sheep!$R$340:$R$347,IV51,1),0)</f>
        <v>44980</v>
      </c>
      <c r="IW52" s="650">
        <f>IFERROR(INDEX(Sheep!$R$340:$R$347,IW51,1),0)</f>
        <v>44980</v>
      </c>
      <c r="IX52" s="650">
        <f>IFERROR(INDEX(Sheep!$R$340:$R$347,IX51,1),0)</f>
        <v>44980</v>
      </c>
      <c r="IY52" s="650">
        <f>IFERROR(INDEX(Sheep!$R$340:$R$347,IY51,1),0)</f>
        <v>44980</v>
      </c>
      <c r="IZ52" s="650">
        <f>IFERROR(INDEX(Sheep!$R$340:$R$347,IZ51,1),0)</f>
        <v>44980</v>
      </c>
      <c r="JA52" s="650">
        <f>IFERROR(INDEX(Sheep!$R$340:$R$347,JA51,1),0)</f>
        <v>44980</v>
      </c>
      <c r="JB52" s="650">
        <f>IFERROR(INDEX(Sheep!$R$340:$R$347,JB51,1),0)</f>
        <v>44980</v>
      </c>
      <c r="JC52" s="650">
        <f>IFERROR(INDEX(Sheep!$R$340:$R$347,JC51,1),0)</f>
        <v>44980</v>
      </c>
      <c r="JD52" s="650">
        <f>IFERROR(INDEX(Sheep!$R$340:$R$347,JD51,1),0)</f>
        <v>44980</v>
      </c>
      <c r="JE52" s="650">
        <f>IFERROR(INDEX(Sheep!$R$340:$R$347,JE51,1),0)</f>
        <v>44980</v>
      </c>
      <c r="JF52" s="650">
        <f>IFERROR(INDEX(Sheep!$R$340:$R$347,JF51,1),0)</f>
        <v>44980</v>
      </c>
      <c r="JG52" s="650">
        <f>IFERROR(INDEX(Sheep!$R$340:$R$347,JG51,1),0)</f>
        <v>44980</v>
      </c>
      <c r="JH52" s="650">
        <f>IFERROR(INDEX(Sheep!$R$340:$R$347,JH51,1),0)</f>
        <v>44980</v>
      </c>
      <c r="JI52" s="650">
        <f>IFERROR(INDEX(Sheep!$R$340:$R$347,JI51,1),0)</f>
        <v>44980</v>
      </c>
      <c r="JJ52" s="650">
        <f>IFERROR(INDEX(Sheep!$R$340:$R$347,JJ51,1),0)</f>
        <v>44980</v>
      </c>
      <c r="JK52" s="650">
        <f>IFERROR(INDEX(Sheep!$R$340:$R$347,JK51,1),0)</f>
        <v>44980</v>
      </c>
      <c r="JL52" s="650">
        <f>IFERROR(INDEX(Sheep!$R$340:$R$347,JL51,1),0)</f>
        <v>44980</v>
      </c>
      <c r="JM52" s="650">
        <f>IFERROR(INDEX(Sheep!$R$340:$R$347,JM51,1),0)</f>
        <v>44980</v>
      </c>
      <c r="JN52" s="650">
        <f>IFERROR(INDEX(Sheep!$R$340:$R$347,JN51,1),0)</f>
        <v>44980</v>
      </c>
      <c r="JO52" s="650">
        <f>IFERROR(INDEX(Sheep!$R$340:$R$347,JO51,1),0)</f>
        <v>44980</v>
      </c>
      <c r="JP52" s="650">
        <f>IFERROR(INDEX(Sheep!$R$340:$R$347,JP51,1),0)</f>
        <v>44980</v>
      </c>
      <c r="JQ52" s="650">
        <f>IFERROR(INDEX(Sheep!$R$340:$R$347,JQ51,1),0)</f>
        <v>44980</v>
      </c>
      <c r="JR52" s="650">
        <f>IFERROR(INDEX(Sheep!$R$340:$R$347,JR51,1),0)</f>
        <v>45346</v>
      </c>
      <c r="JS52" s="650">
        <f>IFERROR(INDEX(Sheep!$R$340:$R$347,JS51,1),0)</f>
        <v>45346</v>
      </c>
      <c r="JT52" s="650">
        <f>IFERROR(INDEX(Sheep!$R$340:$R$347,JT51,1),0)</f>
        <v>45346</v>
      </c>
      <c r="JU52" s="650">
        <f>IFERROR(INDEX(Sheep!$R$340:$R$347,JU51,1),0)</f>
        <v>45346</v>
      </c>
      <c r="JV52" s="650">
        <f>IFERROR(INDEX(Sheep!$R$340:$R$347,JV51,1),0)</f>
        <v>45346</v>
      </c>
      <c r="JW52" s="650">
        <f>IFERROR(INDEX(Sheep!$R$340:$R$347,JW51,1),0)</f>
        <v>45346</v>
      </c>
      <c r="JX52" s="650">
        <f>IFERROR(INDEX(Sheep!$R$340:$R$347,JX51,1),0)</f>
        <v>45346</v>
      </c>
      <c r="JY52" s="650">
        <f>IFERROR(INDEX(Sheep!$R$340:$R$347,JY51,1),0)</f>
        <v>45346</v>
      </c>
      <c r="JZ52" s="650">
        <f>IFERROR(INDEX(Sheep!$R$340:$R$347,JZ51,1),0)</f>
        <v>45346</v>
      </c>
      <c r="KA52" s="650">
        <f>IFERROR(INDEX(Sheep!$R$340:$R$347,KA51,1),0)</f>
        <v>45346</v>
      </c>
      <c r="KB52" s="650">
        <f>IFERROR(INDEX(Sheep!$R$340:$R$347,KB51,1),0)</f>
        <v>45346</v>
      </c>
      <c r="KC52" s="650">
        <f>IFERROR(INDEX(Sheep!$R$340:$R$347,KC51,1),0)</f>
        <v>45346</v>
      </c>
      <c r="KD52" s="650">
        <f>IFERROR(INDEX(Sheep!$R$340:$R$347,KD51,1),0)</f>
        <v>45346</v>
      </c>
      <c r="KE52" s="650">
        <f>IFERROR(INDEX(Sheep!$R$340:$R$347,KE51,1),0)</f>
        <v>45346</v>
      </c>
      <c r="KF52" s="650">
        <f>IFERROR(INDEX(Sheep!$R$340:$R$347,KF51,1),0)</f>
        <v>45346</v>
      </c>
      <c r="KG52" s="650">
        <f>IFERROR(INDEX(Sheep!$R$340:$R$347,KG51,1),0)</f>
        <v>45346</v>
      </c>
      <c r="KH52" s="650">
        <f>IFERROR(INDEX(Sheep!$R$340:$R$347,KH51,1),0)</f>
        <v>45346</v>
      </c>
      <c r="KI52" s="650">
        <f>IFERROR(INDEX(Sheep!$R$340:$R$347,KI51,1),0)</f>
        <v>45346</v>
      </c>
      <c r="KJ52" s="650">
        <f>IFERROR(INDEX(Sheep!$R$340:$R$347,KJ51,1),0)</f>
        <v>45346</v>
      </c>
      <c r="KK52" s="650">
        <f>IFERROR(INDEX(Sheep!$R$340:$R$347,KK51,1),0)</f>
        <v>45346</v>
      </c>
      <c r="KL52" s="650">
        <f>IFERROR(INDEX(Sheep!$R$340:$R$347,KL51,1),0)</f>
        <v>45346</v>
      </c>
      <c r="KM52" s="650">
        <f>IFERROR(INDEX(Sheep!$R$340:$R$347,KM51,1),0)</f>
        <v>45346</v>
      </c>
      <c r="KN52" s="650">
        <f>IFERROR(INDEX(Sheep!$R$340:$R$347,KN51,1),0)</f>
        <v>45346</v>
      </c>
      <c r="KO52" s="650">
        <f>IFERROR(INDEX(Sheep!$R$340:$R$347,KO51,1),0)</f>
        <v>45346</v>
      </c>
      <c r="KP52" s="650">
        <f>IFERROR(INDEX(Sheep!$R$340:$R$347,KP51,1),0)</f>
        <v>45346</v>
      </c>
      <c r="KQ52" s="650">
        <f>IFERROR(INDEX(Sheep!$R$340:$R$347,KQ51,1),0)</f>
        <v>45346</v>
      </c>
      <c r="KR52" s="650">
        <f>IFERROR(INDEX(Sheep!$R$340:$R$347,KR51,1),0)</f>
        <v>45346</v>
      </c>
      <c r="KS52" s="650">
        <f>IFERROR(INDEX(Sheep!$R$340:$R$347,KS51,1),0)</f>
        <v>45346</v>
      </c>
      <c r="KT52" s="650">
        <f>IFERROR(INDEX(Sheep!$R$340:$R$347,KT51,1),0)</f>
        <v>45346</v>
      </c>
      <c r="KU52" s="650">
        <f>IFERROR(INDEX(Sheep!$R$340:$R$347,KU51,1),0)</f>
        <v>45346</v>
      </c>
      <c r="KV52" s="650">
        <f>IFERROR(INDEX(Sheep!$R$340:$R$347,KV51,1),0)</f>
        <v>45346</v>
      </c>
      <c r="KW52" s="650">
        <f>IFERROR(INDEX(Sheep!$R$340:$R$347,KW51,1),0)</f>
        <v>45346</v>
      </c>
      <c r="KX52" s="650">
        <f>IFERROR(INDEX(Sheep!$R$340:$R$347,KX51,1),0)</f>
        <v>45346</v>
      </c>
      <c r="KY52" s="650">
        <f>IFERROR(INDEX(Sheep!$R$340:$R$347,KY51,1),0)</f>
        <v>45346</v>
      </c>
      <c r="KZ52" s="650">
        <f>IFERROR(INDEX(Sheep!$R$340:$R$347,KZ51,1),0)</f>
        <v>45346</v>
      </c>
      <c r="LA52" s="650">
        <f>IFERROR(INDEX(Sheep!$R$340:$R$347,LA51,1),0)</f>
        <v>45346</v>
      </c>
      <c r="LB52" s="650">
        <f>IFERROR(INDEX(Sheep!$R$340:$R$347,LB51,1),0)</f>
        <v>45346</v>
      </c>
      <c r="LC52" s="650">
        <f>IFERROR(INDEX(Sheep!$R$340:$R$347,LC51,1),0)</f>
        <v>45346</v>
      </c>
      <c r="LD52" s="650">
        <f>IFERROR(INDEX(Sheep!$R$340:$R$347,LD51,1),0)</f>
        <v>45346</v>
      </c>
      <c r="LE52" s="650">
        <f>IFERROR(INDEX(Sheep!$R$340:$R$347,LE51,1),0)</f>
        <v>45346</v>
      </c>
      <c r="LF52" s="650">
        <f>IFERROR(INDEX(Sheep!$R$340:$R$347,LF51,1),0)</f>
        <v>45346</v>
      </c>
      <c r="LG52" s="650">
        <f>IFERROR(INDEX(Sheep!$R$340:$R$347,LG51,1),0)</f>
        <v>45346</v>
      </c>
      <c r="LH52" s="650">
        <f>IFERROR(INDEX(Sheep!$R$340:$R$347,LH51,1),0)</f>
        <v>45346</v>
      </c>
      <c r="LI52" s="650">
        <f>IFERROR(INDEX(Sheep!$R$340:$R$347,LI51,1),0)</f>
        <v>45346</v>
      </c>
      <c r="LJ52" s="650">
        <f>IFERROR(INDEX(Sheep!$R$340:$R$347,LJ51,1),0)</f>
        <v>45346</v>
      </c>
      <c r="LK52" s="650">
        <f>IFERROR(INDEX(Sheep!$R$340:$R$347,LK51,1),0)</f>
        <v>45346</v>
      </c>
      <c r="LL52" s="650">
        <f>IFERROR(INDEX(Sheep!$R$340:$R$347,LL51,1),0)</f>
        <v>45346</v>
      </c>
      <c r="LM52" s="650">
        <f>IFERROR(INDEX(Sheep!$R$340:$R$347,LM51,1),0)</f>
        <v>45346</v>
      </c>
      <c r="LN52" s="650">
        <f>IFERROR(INDEX(Sheep!$R$340:$R$347,LN51,1),0)</f>
        <v>45346</v>
      </c>
      <c r="LO52" s="650">
        <f>IFERROR(INDEX(Sheep!$R$340:$R$347,LO51,1),0)</f>
        <v>45346</v>
      </c>
      <c r="LP52" s="650">
        <f>IFERROR(INDEX(Sheep!$R$340:$R$347,LP51,1),0)</f>
        <v>45346</v>
      </c>
      <c r="LQ52" s="650">
        <f>IFERROR(INDEX(Sheep!$R$340:$R$347,LQ51,1),0)</f>
        <v>45346</v>
      </c>
      <c r="LR52" s="650">
        <f>IFERROR(INDEX(Sheep!$R$340:$R$347,LR51,1),0)</f>
        <v>45711</v>
      </c>
      <c r="LS52" s="650">
        <f>IFERROR(INDEX(Sheep!$R$340:$R$347,LS51,1),0)</f>
        <v>45711</v>
      </c>
      <c r="LT52" s="650">
        <f>IFERROR(INDEX(Sheep!$R$340:$R$347,LT51,1),0)</f>
        <v>45711</v>
      </c>
      <c r="LU52" s="650">
        <f>IFERROR(INDEX(Sheep!$R$340:$R$347,LU51,1),0)</f>
        <v>45711</v>
      </c>
      <c r="LV52" s="650">
        <f>IFERROR(INDEX(Sheep!$R$340:$R$347,LV51,1),0)</f>
        <v>45711</v>
      </c>
      <c r="LW52" s="650">
        <f>IFERROR(INDEX(Sheep!$R$340:$R$347,LW51,1),0)</f>
        <v>45711</v>
      </c>
      <c r="LX52" s="650">
        <f>IFERROR(INDEX(Sheep!$R$340:$R$347,LX51,1),0)</f>
        <v>45711</v>
      </c>
      <c r="LY52" s="650">
        <f>IFERROR(INDEX(Sheep!$R$340:$R$347,LY51,1),0)</f>
        <v>45711</v>
      </c>
      <c r="LZ52" s="650">
        <f>IFERROR(INDEX(Sheep!$R$340:$R$347,LZ51,1),0)</f>
        <v>45711</v>
      </c>
      <c r="MA52" s="650">
        <f>IFERROR(INDEX(Sheep!$R$340:$R$347,MA51,1),0)</f>
        <v>45711</v>
      </c>
      <c r="MB52" s="650">
        <f>IFERROR(INDEX(Sheep!$R$340:$R$347,MB51,1),0)</f>
        <v>45711</v>
      </c>
      <c r="MC52" s="650">
        <f>IFERROR(INDEX(Sheep!$R$340:$R$347,MC51,1),0)</f>
        <v>45711</v>
      </c>
      <c r="MD52" s="650">
        <f>IFERROR(INDEX(Sheep!$R$340:$R$347,MD51,1),0)</f>
        <v>45711</v>
      </c>
      <c r="ME52" s="650">
        <f>IFERROR(INDEX(Sheep!$R$340:$R$347,ME51,1),0)</f>
        <v>45711</v>
      </c>
      <c r="MF52" s="650">
        <f>IFERROR(INDEX(Sheep!$R$340:$R$347,MF51,1),0)</f>
        <v>45711</v>
      </c>
      <c r="MG52" s="650">
        <f>IFERROR(INDEX(Sheep!$R$340:$R$347,MG51,1),0)</f>
        <v>45711</v>
      </c>
      <c r="MH52" s="650">
        <f>IFERROR(INDEX(Sheep!$R$340:$R$347,MH51,1),0)</f>
        <v>45711</v>
      </c>
      <c r="MI52" s="650">
        <f>IFERROR(INDEX(Sheep!$R$340:$R$347,MI51,1),0)</f>
        <v>45711</v>
      </c>
      <c r="MJ52" s="650">
        <f>IFERROR(INDEX(Sheep!$R$340:$R$347,MJ51,1),0)</f>
        <v>45711</v>
      </c>
      <c r="MK52" s="650">
        <f>IFERROR(INDEX(Sheep!$R$340:$R$347,MK51,1),0)</f>
        <v>45711</v>
      </c>
      <c r="ML52" s="650">
        <f>IFERROR(INDEX(Sheep!$R$340:$R$347,ML51,1),0)</f>
        <v>45711</v>
      </c>
      <c r="MM52" s="650">
        <f>IFERROR(INDEX(Sheep!$R$340:$R$347,MM51,1),0)</f>
        <v>45711</v>
      </c>
      <c r="MN52" s="650">
        <f>IFERROR(INDEX(Sheep!$R$340:$R$347,MN51,1),0)</f>
        <v>45711</v>
      </c>
      <c r="MO52" s="650">
        <f>IFERROR(INDEX(Sheep!$R$340:$R$347,MO51,1),0)</f>
        <v>45711</v>
      </c>
      <c r="MP52" s="650">
        <f>IFERROR(INDEX(Sheep!$R$340:$R$347,MP51,1),0)</f>
        <v>45711</v>
      </c>
      <c r="MQ52" s="650">
        <f>IFERROR(INDEX(Sheep!$R$340:$R$347,MQ51,1),0)</f>
        <v>45711</v>
      </c>
      <c r="MR52" s="650">
        <f>IFERROR(INDEX(Sheep!$R$340:$R$347,MR51,1),0)</f>
        <v>45711</v>
      </c>
      <c r="MS52" s="650">
        <f>IFERROR(INDEX(Sheep!$R$340:$R$347,MS51,1),0)</f>
        <v>45711</v>
      </c>
      <c r="MT52" s="650">
        <f>IFERROR(INDEX(Sheep!$R$340:$R$347,MT51,1),0)</f>
        <v>45711</v>
      </c>
      <c r="MU52" s="650">
        <f>IFERROR(INDEX(Sheep!$R$340:$R$347,MU51,1),0)</f>
        <v>45711</v>
      </c>
      <c r="MV52" s="650">
        <f>IFERROR(INDEX(Sheep!$R$340:$R$347,MV51,1),0)</f>
        <v>45711</v>
      </c>
      <c r="MW52" s="650">
        <f>IFERROR(INDEX(Sheep!$R$340:$R$347,MW51,1),0)</f>
        <v>45711</v>
      </c>
      <c r="MX52" s="650">
        <f>IFERROR(INDEX(Sheep!$R$340:$R$347,MX51,1),0)</f>
        <v>45711</v>
      </c>
      <c r="MY52" s="650">
        <f>IFERROR(INDEX(Sheep!$R$340:$R$347,MY51,1),0)</f>
        <v>45711</v>
      </c>
      <c r="MZ52" s="650">
        <f>IFERROR(INDEX(Sheep!$R$340:$R$347,MZ51,1),0)</f>
        <v>45711</v>
      </c>
      <c r="NA52" s="650">
        <f>IFERROR(INDEX(Sheep!$R$340:$R$347,NA51,1),0)</f>
        <v>45711</v>
      </c>
      <c r="NB52" s="650">
        <f>IFERROR(INDEX(Sheep!$R$340:$R$347,NB51,1),0)</f>
        <v>45711</v>
      </c>
      <c r="NC52" s="650">
        <f>IFERROR(INDEX(Sheep!$R$340:$R$347,NC51,1),0)</f>
        <v>45711</v>
      </c>
      <c r="ND52" s="650">
        <f>IFERROR(INDEX(Sheep!$R$340:$R$347,ND51,1),0)</f>
        <v>45711</v>
      </c>
      <c r="NE52" s="650">
        <f>IFERROR(INDEX(Sheep!$R$340:$R$347,NE51,1),0)</f>
        <v>45711</v>
      </c>
      <c r="NF52" s="650">
        <f>IFERROR(INDEX(Sheep!$R$340:$R$347,NF51,1),0)</f>
        <v>45711</v>
      </c>
      <c r="NG52" s="650">
        <f>IFERROR(INDEX(Sheep!$R$340:$R$347,NG51,1),0)</f>
        <v>45711</v>
      </c>
      <c r="NH52" s="650">
        <f>IFERROR(INDEX(Sheep!$R$340:$R$347,NH51,1),0)</f>
        <v>45711</v>
      </c>
      <c r="NI52" s="650">
        <f>IFERROR(INDEX(Sheep!$R$340:$R$347,NI51,1),0)</f>
        <v>45711</v>
      </c>
      <c r="NJ52" s="650">
        <f>IFERROR(INDEX(Sheep!$R$340:$R$347,NJ51,1),0)</f>
        <v>45711</v>
      </c>
      <c r="NK52" s="650">
        <f>IFERROR(INDEX(Sheep!$R$340:$R$347,NK51,1),0)</f>
        <v>45711</v>
      </c>
      <c r="NL52" s="650">
        <f>IFERROR(INDEX(Sheep!$R$340:$R$347,NL51,1),0)</f>
        <v>45711</v>
      </c>
      <c r="NM52" s="650">
        <f>IFERROR(INDEX(Sheep!$R$340:$R$347,NM51,1),0)</f>
        <v>45711</v>
      </c>
      <c r="NN52" s="650">
        <f>IFERROR(INDEX(Sheep!$R$340:$R$347,NN51,1),0)</f>
        <v>45711</v>
      </c>
      <c r="NO52" s="650">
        <f>IFERROR(INDEX(Sheep!$R$340:$R$347,NO51,1),0)</f>
        <v>45711</v>
      </c>
      <c r="NP52" s="650">
        <f>IFERROR(INDEX(Sheep!$R$340:$R$347,NP51,1),0)</f>
        <v>45711</v>
      </c>
      <c r="NQ52" s="650">
        <f>IFERROR(INDEX(Sheep!$R$340:$R$347,NQ51,1),0)</f>
        <v>45711</v>
      </c>
      <c r="NR52" s="650">
        <f>IFERROR(INDEX(Sheep!$R$340:$R$347,NR51,1),0)</f>
        <v>46076</v>
      </c>
      <c r="NS52" s="650">
        <f>IFERROR(INDEX(Sheep!$R$340:$R$347,NS51,1),0)</f>
        <v>46076</v>
      </c>
      <c r="NT52" s="650">
        <f>IFERROR(INDEX(Sheep!$R$340:$R$347,NT51,1),0)</f>
        <v>46076</v>
      </c>
      <c r="NU52" s="650">
        <f>IFERROR(INDEX(Sheep!$R$340:$R$347,NU51,1),0)</f>
        <v>46076</v>
      </c>
      <c r="NV52" s="650">
        <f>IFERROR(INDEX(Sheep!$R$340:$R$347,NV51,1),0)</f>
        <v>46076</v>
      </c>
      <c r="NW52" s="650">
        <f>IFERROR(INDEX(Sheep!$R$340:$R$347,NW51,1),0)</f>
        <v>46076</v>
      </c>
      <c r="NX52" s="650">
        <f>IFERROR(INDEX(Sheep!$R$340:$R$347,NX51,1),0)</f>
        <v>46076</v>
      </c>
      <c r="NY52" s="650">
        <f>IFERROR(INDEX(Sheep!$R$340:$R$347,NY51,1),0)</f>
        <v>46076</v>
      </c>
      <c r="NZ52" s="650">
        <f>IFERROR(INDEX(Sheep!$R$340:$R$347,NZ51,1),0)</f>
        <v>46076</v>
      </c>
      <c r="OA52" s="650">
        <f>IFERROR(INDEX(Sheep!$R$340:$R$347,OA51,1),0)</f>
        <v>46076</v>
      </c>
      <c r="OB52" s="650">
        <f>IFERROR(INDEX(Sheep!$R$340:$R$347,OB51,1),0)</f>
        <v>46076</v>
      </c>
      <c r="OC52" s="650">
        <f>IFERROR(INDEX(Sheep!$R$340:$R$347,OC51,1),0)</f>
        <v>46076</v>
      </c>
      <c r="OD52" s="650">
        <f>IFERROR(INDEX(Sheep!$R$340:$R$347,OD51,1),0)</f>
        <v>46076</v>
      </c>
      <c r="OE52" s="650">
        <f>IFERROR(INDEX(Sheep!$R$340:$R$347,OE51,1),0)</f>
        <v>46076</v>
      </c>
      <c r="OF52" s="650">
        <f>IFERROR(INDEX(Sheep!$R$340:$R$347,OF51,1),0)</f>
        <v>46076</v>
      </c>
      <c r="OG52" s="650">
        <f>IFERROR(INDEX(Sheep!$R$340:$R$347,OG51,1),0)</f>
        <v>46076</v>
      </c>
      <c r="OH52" s="650">
        <f>IFERROR(INDEX(Sheep!$R$340:$R$347,OH51,1),0)</f>
        <v>46076</v>
      </c>
      <c r="OI52" s="650">
        <f>IFERROR(INDEX(Sheep!$R$340:$R$347,OI51,1),0)</f>
        <v>46076</v>
      </c>
      <c r="OJ52" s="650">
        <f>IFERROR(INDEX(Sheep!$R$340:$R$347,OJ51,1),0)</f>
        <v>46076</v>
      </c>
      <c r="OK52" s="650">
        <f>IFERROR(INDEX(Sheep!$R$340:$R$347,OK51,1),0)</f>
        <v>46076</v>
      </c>
      <c r="OL52" s="650">
        <f>IFERROR(INDEX(Sheep!$R$340:$R$347,OL51,1),0)</f>
        <v>46076</v>
      </c>
      <c r="OM52" s="650">
        <f>IFERROR(INDEX(Sheep!$R$340:$R$347,OM51,1),0)</f>
        <v>46076</v>
      </c>
      <c r="ON52" s="650">
        <f>IFERROR(INDEX(Sheep!$R$340:$R$347,ON51,1),0)</f>
        <v>46076</v>
      </c>
      <c r="OO52" s="650">
        <f>IFERROR(INDEX(Sheep!$R$340:$R$347,OO51,1),0)</f>
        <v>46076</v>
      </c>
      <c r="OP52" s="650">
        <f>IFERROR(INDEX(Sheep!$R$340:$R$347,OP51,1),0)</f>
        <v>46076</v>
      </c>
      <c r="OQ52" s="650">
        <f>IFERROR(INDEX(Sheep!$R$340:$R$347,OQ51,1),0)</f>
        <v>46076</v>
      </c>
      <c r="OR52" s="650">
        <f>IFERROR(INDEX(Sheep!$R$340:$R$347,OR51,1),0)</f>
        <v>46076</v>
      </c>
      <c r="OS52" s="650">
        <f>IFERROR(INDEX(Sheep!$R$340:$R$347,OS51,1),0)</f>
        <v>46076</v>
      </c>
      <c r="OT52" s="650">
        <f>IFERROR(INDEX(Sheep!$R$340:$R$347,OT51,1),0)</f>
        <v>46076</v>
      </c>
      <c r="OU52" s="650">
        <f>IFERROR(INDEX(Sheep!$R$340:$R$347,OU51,1),0)</f>
        <v>46076</v>
      </c>
      <c r="OV52" s="650">
        <f>IFERROR(INDEX(Sheep!$R$340:$R$347,OV51,1),0)</f>
        <v>46076</v>
      </c>
      <c r="OW52" s="650">
        <f>IFERROR(INDEX(Sheep!$R$340:$R$347,OW51,1),0)</f>
        <v>46076</v>
      </c>
      <c r="OX52" s="650">
        <f>IFERROR(INDEX(Sheep!$R$340:$R$347,OX51,1),0)</f>
        <v>46076</v>
      </c>
      <c r="OY52" s="650">
        <f>IFERROR(INDEX(Sheep!$R$340:$R$347,OY51,1),0)</f>
        <v>46076</v>
      </c>
      <c r="OZ52" s="650">
        <f>IFERROR(INDEX(Sheep!$R$340:$R$347,OZ51,1),0)</f>
        <v>46076</v>
      </c>
      <c r="PA52" s="650">
        <f>IFERROR(INDEX(Sheep!$R$340:$R$347,PA51,1),0)</f>
        <v>46076</v>
      </c>
      <c r="PB52" s="650">
        <f>IFERROR(INDEX(Sheep!$R$340:$R$347,PB51,1),0)</f>
        <v>46076</v>
      </c>
      <c r="PC52" s="650">
        <f>IFERROR(INDEX(Sheep!$R$340:$R$347,PC51,1),0)</f>
        <v>46076</v>
      </c>
      <c r="PD52" s="650">
        <f>IFERROR(INDEX(Sheep!$R$340:$R$347,PD51,1),0)</f>
        <v>46076</v>
      </c>
      <c r="PE52" s="650">
        <f>IFERROR(INDEX(Sheep!$R$340:$R$347,PE51,1),0)</f>
        <v>46076</v>
      </c>
      <c r="PF52" s="650">
        <f>IFERROR(INDEX(Sheep!$R$340:$R$347,PF51,1),0)</f>
        <v>46076</v>
      </c>
      <c r="PG52" s="650">
        <f>IFERROR(INDEX(Sheep!$R$340:$R$347,PG51,1),0)</f>
        <v>46076</v>
      </c>
      <c r="PH52" s="650">
        <f>IFERROR(INDEX(Sheep!$R$340:$R$347,PH51,1),0)</f>
        <v>46076</v>
      </c>
      <c r="PI52" s="650">
        <f>IFERROR(INDEX(Sheep!$R$340:$R$347,PI51,1),0)</f>
        <v>46076</v>
      </c>
      <c r="PJ52" s="650">
        <f>IFERROR(INDEX(Sheep!$R$340:$R$347,PJ51,1),0)</f>
        <v>46076</v>
      </c>
      <c r="PK52" s="650">
        <f>IFERROR(INDEX(Sheep!$R$340:$R$347,PK51,1),0)</f>
        <v>46076</v>
      </c>
      <c r="PL52" s="650">
        <f>IFERROR(INDEX(Sheep!$R$340:$R$347,PL51,1),0)</f>
        <v>46076</v>
      </c>
      <c r="PM52" s="650">
        <f>IFERROR(INDEX(Sheep!$R$340:$R$347,PM51,1),0)</f>
        <v>46076</v>
      </c>
      <c r="PN52" s="650">
        <f>IFERROR(INDEX(Sheep!$R$340:$R$347,PN51,1),0)</f>
        <v>46076</v>
      </c>
      <c r="PO52" s="650">
        <f>IFERROR(INDEX(Sheep!$R$340:$R$347,PO51,1),0)</f>
        <v>46076</v>
      </c>
      <c r="PP52" s="650">
        <f>IFERROR(INDEX(Sheep!$R$340:$R$347,PP51,1),0)</f>
        <v>46076</v>
      </c>
      <c r="PQ52" s="650">
        <f>IFERROR(INDEX(Sheep!$R$340:$R$347,PQ51,1),0)</f>
        <v>46076</v>
      </c>
      <c r="PR52" s="650">
        <f>IFERROR(INDEX(Sheep!$R$340:$R$347,PR51,1),0)</f>
        <v>46441</v>
      </c>
      <c r="PS52" s="650">
        <f>IFERROR(INDEX(Sheep!$R$340:$R$347,PS51,1),0)</f>
        <v>46441</v>
      </c>
      <c r="PT52" s="650">
        <f>IFERROR(INDEX(Sheep!$R$340:$R$347,PT51,1),0)</f>
        <v>46441</v>
      </c>
      <c r="PU52" s="650">
        <f>IFERROR(INDEX(Sheep!$R$340:$R$347,PU51,1),0)</f>
        <v>46441</v>
      </c>
      <c r="PV52" s="650">
        <f>IFERROR(INDEX(Sheep!$R$340:$R$347,PV51,1),0)</f>
        <v>46441</v>
      </c>
      <c r="PW52" s="650">
        <f>IFERROR(INDEX(Sheep!$R$340:$R$347,PW51,1),0)</f>
        <v>46441</v>
      </c>
      <c r="PX52" s="650">
        <f>IFERROR(INDEX(Sheep!$R$340:$R$347,PX51,1),0)</f>
        <v>46441</v>
      </c>
      <c r="PY52" s="650">
        <f>IFERROR(INDEX(Sheep!$R$340:$R$347,PY51,1),0)</f>
        <v>46441</v>
      </c>
      <c r="PZ52" s="650">
        <f>IFERROR(INDEX(Sheep!$R$340:$R$347,PZ51,1),0)</f>
        <v>46441</v>
      </c>
      <c r="QA52" s="650">
        <f>IFERROR(INDEX(Sheep!$R$340:$R$347,QA51,1),0)</f>
        <v>46441</v>
      </c>
      <c r="QB52" s="650">
        <f>IFERROR(INDEX(Sheep!$R$340:$R$347,QB51,1),0)</f>
        <v>46441</v>
      </c>
      <c r="QC52" s="650">
        <f>IFERROR(INDEX(Sheep!$R$340:$R$347,QC51,1),0)</f>
        <v>46441</v>
      </c>
      <c r="QD52" s="650">
        <f>IFERROR(INDEX(Sheep!$R$340:$R$347,QD51,1),0)</f>
        <v>46441</v>
      </c>
      <c r="QE52" s="650">
        <f>IFERROR(INDEX(Sheep!$R$340:$R$347,QE51,1),0)</f>
        <v>46441</v>
      </c>
      <c r="QF52" s="650">
        <f>IFERROR(INDEX(Sheep!$R$340:$R$347,QF51,1),0)</f>
        <v>46441</v>
      </c>
      <c r="QG52" s="650">
        <f>IFERROR(INDEX(Sheep!$R$340:$R$347,QG51,1),0)</f>
        <v>46441</v>
      </c>
      <c r="QH52" s="650">
        <f>IFERROR(INDEX(Sheep!$R$340:$R$347,QH51,1),0)</f>
        <v>46441</v>
      </c>
      <c r="QI52" s="650">
        <f>IFERROR(INDEX(Sheep!$R$340:$R$347,QI51,1),0)</f>
        <v>46441</v>
      </c>
      <c r="QJ52" s="650">
        <f>IFERROR(INDEX(Sheep!$R$340:$R$347,QJ51,1),0)</f>
        <v>46441</v>
      </c>
      <c r="QK52" s="650">
        <f>IFERROR(INDEX(Sheep!$R$340:$R$347,QK51,1),0)</f>
        <v>46441</v>
      </c>
      <c r="QL52" s="650">
        <f>IFERROR(INDEX(Sheep!$R$340:$R$347,QL51,1),0)</f>
        <v>46441</v>
      </c>
      <c r="QM52" s="650">
        <f>IFERROR(INDEX(Sheep!$R$340:$R$347,QM51,1),0)</f>
        <v>46441</v>
      </c>
      <c r="QN52" s="650">
        <f>IFERROR(INDEX(Sheep!$R$340:$R$347,QN51,1),0)</f>
        <v>46441</v>
      </c>
      <c r="QO52" s="650">
        <f>IFERROR(INDEX(Sheep!$R$340:$R$347,QO51,1),0)</f>
        <v>46441</v>
      </c>
      <c r="QP52" s="650">
        <f>IFERROR(INDEX(Sheep!$R$340:$R$347,QP51,1),0)</f>
        <v>46441</v>
      </c>
      <c r="QQ52" s="650">
        <f>IFERROR(INDEX(Sheep!$R$340:$R$347,QQ51,1),0)</f>
        <v>46441</v>
      </c>
      <c r="QR52" s="650">
        <f>IFERROR(INDEX(Sheep!$R$340:$R$347,QR51,1),0)</f>
        <v>46441</v>
      </c>
      <c r="QS52" s="650">
        <f>IFERROR(INDEX(Sheep!$R$340:$R$347,QS51,1),0)</f>
        <v>46441</v>
      </c>
      <c r="QT52" s="650">
        <f>IFERROR(INDEX(Sheep!$R$340:$R$347,QT51,1),0)</f>
        <v>46441</v>
      </c>
      <c r="QU52" s="650">
        <f>IFERROR(INDEX(Sheep!$R$340:$R$347,QU51,1),0)</f>
        <v>46441</v>
      </c>
      <c r="QV52" s="650">
        <f>IFERROR(INDEX(Sheep!$R$340:$R$347,QV51,1),0)</f>
        <v>46441</v>
      </c>
      <c r="QW52" s="650">
        <f>IFERROR(INDEX(Sheep!$R$340:$R$347,QW51,1),0)</f>
        <v>46441</v>
      </c>
      <c r="QX52" s="650">
        <f>IFERROR(INDEX(Sheep!$R$340:$R$347,QX51,1),0)</f>
        <v>46441</v>
      </c>
      <c r="QY52" s="650">
        <f>IFERROR(INDEX(Sheep!$R$340:$R$347,QY51,1),0)</f>
        <v>46441</v>
      </c>
      <c r="QZ52" s="650">
        <f>IFERROR(INDEX(Sheep!$R$340:$R$347,QZ51,1),0)</f>
        <v>46441</v>
      </c>
      <c r="RA52" s="650">
        <f>IFERROR(INDEX(Sheep!$R$340:$R$347,RA51,1),0)</f>
        <v>46441</v>
      </c>
      <c r="RB52" s="650">
        <f>IFERROR(INDEX(Sheep!$R$340:$R$347,RB51,1),0)</f>
        <v>46441</v>
      </c>
      <c r="RC52" s="650">
        <f>IFERROR(INDEX(Sheep!$R$340:$R$347,RC51,1),0)</f>
        <v>46441</v>
      </c>
      <c r="RD52" s="650">
        <f>IFERROR(INDEX(Sheep!$R$340:$R$347,RD51,1),0)</f>
        <v>46441</v>
      </c>
      <c r="RE52" s="650">
        <f>IFERROR(INDEX(Sheep!$R$340:$R$347,RE51,1),0)</f>
        <v>46441</v>
      </c>
      <c r="RF52" s="650">
        <f>IFERROR(INDEX(Sheep!$R$340:$R$347,RF51,1),0)</f>
        <v>46441</v>
      </c>
      <c r="RG52" s="650">
        <f>IFERROR(INDEX(Sheep!$R$340:$R$347,RG51,1),0)</f>
        <v>46441</v>
      </c>
      <c r="RH52" s="650">
        <f>IFERROR(INDEX(Sheep!$R$340:$R$347,RH51,1),0)</f>
        <v>46441</v>
      </c>
      <c r="RI52" s="650">
        <f>IFERROR(INDEX(Sheep!$R$340:$R$347,RI51,1),0)</f>
        <v>46441</v>
      </c>
      <c r="RJ52" s="650">
        <f>IFERROR(INDEX(Sheep!$R$340:$R$347,RJ51,1),0)</f>
        <v>46441</v>
      </c>
      <c r="RK52" s="650">
        <f>IFERROR(INDEX(Sheep!$R$340:$R$347,RK51,1),0)</f>
        <v>46441</v>
      </c>
      <c r="RL52" s="650">
        <f>IFERROR(INDEX(Sheep!$R$340:$R$347,RL51,1),0)</f>
        <v>46441</v>
      </c>
      <c r="RM52" s="650">
        <f>IFERROR(INDEX(Sheep!$R$340:$R$347,RM51,1),0)</f>
        <v>46441</v>
      </c>
      <c r="RN52" s="650">
        <f>IFERROR(INDEX(Sheep!$R$340:$R$347,RN51,1),0)</f>
        <v>46441</v>
      </c>
      <c r="RO52" s="650">
        <f>IFERROR(INDEX(Sheep!$R$340:$R$347,RO51,1),0)</f>
        <v>46441</v>
      </c>
      <c r="RP52" s="650">
        <f>IFERROR(INDEX(Sheep!$R$340:$R$347,RP51,1),0)</f>
        <v>46441</v>
      </c>
      <c r="RQ52" s="650">
        <f>IFERROR(INDEX(Sheep!$R$340:$R$347,RQ51,1),0)</f>
        <v>46441</v>
      </c>
      <c r="RR52" s="650">
        <f>IFERROR(INDEX(Sheep!$R$340:$R$347,RR51,1),0)</f>
        <v>46441</v>
      </c>
      <c r="RS52" s="650">
        <f>IFERROR(INDEX(Sheep!$R$340:$R$347,RS51,1),0)</f>
        <v>46441</v>
      </c>
      <c r="RT52" s="650">
        <f>IFERROR(INDEX(Sheep!$R$340:$R$347,RT51,1),0)</f>
        <v>46441</v>
      </c>
      <c r="RU52" s="650">
        <f>IFERROR(INDEX(Sheep!$R$340:$R$347,RU51,1),0)</f>
        <v>46441</v>
      </c>
      <c r="RV52" s="650">
        <f>IFERROR(INDEX(Sheep!$R$340:$R$347,RV51,1),0)</f>
        <v>46441</v>
      </c>
      <c r="RW52" s="650">
        <f>IFERROR(INDEX(Sheep!$R$340:$R$347,RW51,1),0)</f>
        <v>46441</v>
      </c>
      <c r="RX52" s="650">
        <f>IFERROR(INDEX(Sheep!$R$340:$R$347,RX51,1),0)</f>
        <v>46441</v>
      </c>
      <c r="RY52" s="650">
        <f>IFERROR(INDEX(Sheep!$R$340:$R$347,RY51,1),0)</f>
        <v>46441</v>
      </c>
      <c r="RZ52" s="650">
        <f>IFERROR(INDEX(Sheep!$R$340:$R$347,RZ51,1),0)</f>
        <v>46441</v>
      </c>
      <c r="SA52" s="650">
        <f>IFERROR(INDEX(Sheep!$R$340:$R$347,SA51,1),0)</f>
        <v>46441</v>
      </c>
      <c r="SB52" s="650">
        <f>IFERROR(INDEX(Sheep!$R$340:$R$347,SB51,1),0)</f>
        <v>46441</v>
      </c>
      <c r="SC52" s="650">
        <f>IFERROR(INDEX(Sheep!$R$340:$R$347,SC51,1),0)</f>
        <v>46441</v>
      </c>
      <c r="SD52" s="650">
        <f>IFERROR(INDEX(Sheep!$R$340:$R$347,SD51,1),0)</f>
        <v>46441</v>
      </c>
      <c r="SE52" s="650">
        <f>IFERROR(INDEX(Sheep!$R$340:$R$347,SE51,1),0)</f>
        <v>46441</v>
      </c>
      <c r="SF52" s="650">
        <f>IFERROR(INDEX(Sheep!$R$340:$R$347,SF51,1),0)</f>
        <v>46441</v>
      </c>
      <c r="SG52" s="650">
        <f>IFERROR(INDEX(Sheep!$R$340:$R$347,SG51,1),0)</f>
        <v>46441</v>
      </c>
      <c r="SH52" s="650">
        <f>IFERROR(INDEX(Sheep!$R$340:$R$347,SH51,1),0)</f>
        <v>46441</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435</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757</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436</v>
      </c>
      <c r="C56" s="576">
        <f>INT(MAX($C$59:$C$123))+1</f>
        <v>5</v>
      </c>
      <c r="D56" s="403" t="s">
        <v>437</v>
      </c>
      <c r="E56" s="460"/>
      <c r="F56" s="460"/>
      <c r="G56" s="403"/>
      <c r="H56" s="460" t="s">
        <v>758</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760</v>
      </c>
      <c r="I57" s="421" t="s">
        <v>1010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434</v>
      </c>
      <c r="I58" s="590" t="s">
        <v>190</v>
      </c>
      <c r="J58" s="391" t="s">
        <v>844</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438</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897</v>
      </c>
      <c r="I60" s="424" t="s">
        <v>759</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900</v>
      </c>
      <c r="I63" s="592" t="s">
        <v>759</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901</v>
      </c>
      <c r="I66" s="424" t="s">
        <v>759</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902</v>
      </c>
      <c r="I69" s="424" t="s">
        <v>759</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899</v>
      </c>
      <c r="I72" s="424" t="s">
        <v>759</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903</v>
      </c>
      <c r="I75" s="424" t="s">
        <v>759</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898</v>
      </c>
      <c r="I78" s="424" t="s">
        <v>759</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904</v>
      </c>
      <c r="I81" s="592" t="s">
        <v>759</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905</v>
      </c>
      <c r="I84" s="424" t="s">
        <v>759</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906</v>
      </c>
      <c r="I87" s="424" t="s">
        <v>759</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907</v>
      </c>
      <c r="I90" s="424" t="s">
        <v>759</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908</v>
      </c>
      <c r="I93" s="424" t="s">
        <v>759</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909</v>
      </c>
      <c r="I96" s="424" t="s">
        <v>759</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910</v>
      </c>
      <c r="I99" s="592" t="s">
        <v>759</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911</v>
      </c>
      <c r="I102" s="424" t="s">
        <v>759</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912</v>
      </c>
      <c r="I105" s="424" t="s">
        <v>759</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913</v>
      </c>
      <c r="I108" s="424" t="s">
        <v>759</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914</v>
      </c>
      <c r="I111" s="424" t="s">
        <v>759</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915</v>
      </c>
      <c r="I114" s="424" t="s">
        <v>759</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916</v>
      </c>
      <c r="I117" s="424" t="s">
        <v>759</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917</v>
      </c>
      <c r="I120" s="424" t="s">
        <v>759</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442</v>
      </c>
      <c r="SK123" s="388"/>
      <c r="SL123" s="376"/>
      <c r="SM123" s="376"/>
      <c r="SN123" s="376"/>
    </row>
    <row r="124" spans="1:508" s="688" customFormat="1" outlineLevel="1" x14ac:dyDescent="0.25">
      <c r="A124" s="376"/>
      <c r="B124" s="385"/>
      <c r="C124" s="576">
        <f>INT($C$40)+1</f>
        <v>2</v>
      </c>
      <c r="D124" s="403"/>
      <c r="E124" s="460"/>
      <c r="F124" s="460"/>
      <c r="G124" s="403"/>
      <c r="H124" s="463" t="s">
        <v>1005</v>
      </c>
      <c r="I124" s="862" t="s">
        <v>1007</v>
      </c>
      <c r="J124" s="861" t="s">
        <v>785</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434</v>
      </c>
      <c r="I125" s="590" t="s">
        <v>190</v>
      </c>
      <c r="J125" s="861" t="s">
        <v>844</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438</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897</v>
      </c>
      <c r="I127" s="424" t="s">
        <v>759</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900</v>
      </c>
      <c r="I128" s="592" t="s">
        <v>759</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901</v>
      </c>
      <c r="I129" s="424" t="s">
        <v>759</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902</v>
      </c>
      <c r="I130" s="424" t="s">
        <v>759</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899</v>
      </c>
      <c r="I131" s="424" t="s">
        <v>759</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903</v>
      </c>
      <c r="I132" s="424" t="s">
        <v>759</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898</v>
      </c>
      <c r="I133" s="424" t="s">
        <v>759</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904</v>
      </c>
      <c r="I134" s="592" t="s">
        <v>759</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905</v>
      </c>
      <c r="I135" s="424" t="s">
        <v>759</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906</v>
      </c>
      <c r="I136" s="424" t="s">
        <v>759</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907</v>
      </c>
      <c r="I137" s="424" t="s">
        <v>759</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908</v>
      </c>
      <c r="I138" s="424" t="s">
        <v>759</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909</v>
      </c>
      <c r="I139" s="424" t="s">
        <v>759</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910</v>
      </c>
      <c r="I140" s="592" t="s">
        <v>759</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911</v>
      </c>
      <c r="I141" s="424" t="s">
        <v>759</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912</v>
      </c>
      <c r="I142" s="424" t="s">
        <v>759</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913</v>
      </c>
      <c r="I143" s="424" t="s">
        <v>759</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914</v>
      </c>
      <c r="I144" s="424" t="s">
        <v>759</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915</v>
      </c>
      <c r="I145" s="424" t="s">
        <v>759</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916</v>
      </c>
      <c r="I146" s="424" t="s">
        <v>759</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917</v>
      </c>
      <c r="I147" s="424" t="s">
        <v>759</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442</v>
      </c>
      <c r="SK148" s="388"/>
      <c r="SL148" s="376"/>
      <c r="SM148" s="376"/>
      <c r="SN148" s="376"/>
    </row>
    <row r="149" spans="1:508" outlineLevel="1" x14ac:dyDescent="0.25">
      <c r="A149" s="376"/>
      <c r="B149" s="385"/>
      <c r="C149" s="576">
        <f>INT($C$40)+1</f>
        <v>2</v>
      </c>
      <c r="D149" s="403"/>
      <c r="E149" s="460"/>
      <c r="F149" s="460"/>
      <c r="G149" s="403"/>
      <c r="H149" s="463" t="s">
        <v>761</v>
      </c>
      <c r="I149" s="421"/>
      <c r="J149" s="421" t="s">
        <v>770</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620</v>
      </c>
      <c r="I150" s="590" t="s">
        <v>762</v>
      </c>
      <c r="J150" s="391" t="s">
        <v>844</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438</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944</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935</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936</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938</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937</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942</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943</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939</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940</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941</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947</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939</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940</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941</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630</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631</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632</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763</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764</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765</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766</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767</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768</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769</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935</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936</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938</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937</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942</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943</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939</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940</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941</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947</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939</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940</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941</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630</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631</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632</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763</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764</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765</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766</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767</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768</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769</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935</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936</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938</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937</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942</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943</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939</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940</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941</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947</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939</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940</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941</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630</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631</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632</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763</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764</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765</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766</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767</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768</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769</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935</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936</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938</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937</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942</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943</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939</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940</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941</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947</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939</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940</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941</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630</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631</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632</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763</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764</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765</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766</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767</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768</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769</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935</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936</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938</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937</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942</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943</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939</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940</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941</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947</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939</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940</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941</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630</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631</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632</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763</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764</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765</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766</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767</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768</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769</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935</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936</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938</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937</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942</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943</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939</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940</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941</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947</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939</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940</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941</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630</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631</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632</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763</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764</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765</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766</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767</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768</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769</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935</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936</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938</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937</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942</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943</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939</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940</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941</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947</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939</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940</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941</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630</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631</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632</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763</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764</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765</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766</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767</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768</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769</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935</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936</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938</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937</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942</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943</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939</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940</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941</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947</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939</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940</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941</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630</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631</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632</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763</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764</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765</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766</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767</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768</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769</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935</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936</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938</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937</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939</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942</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943</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939</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940</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941</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947</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939</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940</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941</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630</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631</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632</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763</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764</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765</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766</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767</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768</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769</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442</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752</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37" workbookViewId="0">
      <selection activeCell="E60" sqref="E6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424</v>
      </c>
      <c r="B5" s="322">
        <v>1</v>
      </c>
    </row>
    <row r="6" spans="1:2" ht="7.35" customHeight="1" x14ac:dyDescent="0.25"/>
    <row r="7" spans="1:2" x14ac:dyDescent="0.25">
      <c r="A7" s="73" t="s">
        <v>425</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918</v>
      </c>
      <c r="B25" s="322">
        <v>1</v>
      </c>
    </row>
    <row r="26" spans="1:2" x14ac:dyDescent="0.25">
      <c r="A26" s="73" t="s">
        <v>919</v>
      </c>
      <c r="B26" s="322">
        <v>1</v>
      </c>
    </row>
    <row r="27" spans="1:2" x14ac:dyDescent="0.25">
      <c r="A27" s="73" t="s">
        <v>920</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918</v>
      </c>
      <c r="B35" s="322">
        <v>1</v>
      </c>
    </row>
    <row r="36" spans="1:2" x14ac:dyDescent="0.25">
      <c r="A36" s="73" t="s">
        <v>919</v>
      </c>
      <c r="B36" s="322">
        <v>1</v>
      </c>
    </row>
    <row r="37" spans="1:2" x14ac:dyDescent="0.25">
      <c r="A37" s="73" t="s">
        <v>920</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918</v>
      </c>
      <c r="B45" s="322">
        <v>1</v>
      </c>
    </row>
    <row r="46" spans="1:2" x14ac:dyDescent="0.25">
      <c r="A46" s="73" t="s">
        <v>919</v>
      </c>
      <c r="B46" s="322">
        <v>1</v>
      </c>
    </row>
    <row r="47" spans="1:2" x14ac:dyDescent="0.25">
      <c r="A47" s="73" t="s">
        <v>920</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4">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95"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977</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1024</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975</v>
      </c>
      <c r="J18" s="702"/>
      <c r="K18" s="110" t="s">
        <v>974</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781</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1124</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1125</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1126</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856</v>
      </c>
      <c r="K35" s="726" t="s">
        <v>422</v>
      </c>
      <c r="L35" s="726" t="s">
        <v>824</v>
      </c>
      <c r="M35" s="726" t="s">
        <v>825</v>
      </c>
      <c r="N35" s="726" t="s">
        <v>826</v>
      </c>
      <c r="O35" s="726" t="s">
        <v>827</v>
      </c>
      <c r="P35" s="726" t="s">
        <v>828</v>
      </c>
      <c r="Q35" s="726" t="s">
        <v>829</v>
      </c>
      <c r="R35" s="726" t="s">
        <v>830</v>
      </c>
      <c r="S35" s="726" t="s">
        <v>831</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1127</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1076</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1081</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1077</v>
      </c>
      <c r="J93" s="938" t="s">
        <v>1078</v>
      </c>
      <c r="K93" s="938" t="s">
        <v>1079</v>
      </c>
      <c r="L93" s="938" t="s">
        <v>1080</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1023</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1088</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1090</v>
      </c>
      <c r="I130" s="955" t="s">
        <v>1091</v>
      </c>
      <c r="J130" s="956" t="s">
        <v>1092</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1085</v>
      </c>
      <c r="I131" s="688" t="s">
        <v>1086</v>
      </c>
      <c r="J131" s="688" t="s">
        <v>1087</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1093</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1085</v>
      </c>
      <c r="I152" s="688" t="s">
        <v>1086</v>
      </c>
      <c r="J152" s="688" t="s">
        <v>1087</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1089</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1085</v>
      </c>
      <c r="I172" s="688" t="s">
        <v>1086</v>
      </c>
      <c r="J172" s="688" t="s">
        <v>1087</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1129</v>
      </c>
      <c r="I192" s="250" t="s">
        <v>393</v>
      </c>
      <c r="J192" s="250" t="s">
        <v>394</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1025</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987</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1056</v>
      </c>
      <c r="M216" s="898" t="s">
        <v>69</v>
      </c>
      <c r="N216" s="898" t="s">
        <v>1057</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1027</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1043</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1026</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1130</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1037</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1044</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1039</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1045</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1048</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1047</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1059</v>
      </c>
      <c r="I252" s="191"/>
      <c r="J252" s="901">
        <v>0.15</v>
      </c>
      <c r="K252" s="1111" t="s">
        <v>1062</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1060</v>
      </c>
      <c r="I253" s="191"/>
      <c r="J253" s="901">
        <v>0.02</v>
      </c>
      <c r="K253" s="1111"/>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1061</v>
      </c>
      <c r="I254" s="191"/>
      <c r="J254" s="902">
        <f>1-SUM(J252:J253)</f>
        <v>0.83000000000000007</v>
      </c>
      <c r="K254" s="1111"/>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1046</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1050</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1051</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1052</v>
      </c>
      <c r="K260" s="896" t="s">
        <v>1055</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1053</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1054</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1058</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1063</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1045</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1048</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1047</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1059</v>
      </c>
      <c r="I272" s="191"/>
      <c r="J272" s="901">
        <v>0.125</v>
      </c>
      <c r="K272" s="1111" t="s">
        <v>1062</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1060</v>
      </c>
      <c r="I273" s="191"/>
      <c r="J273" s="901">
        <v>0.02</v>
      </c>
      <c r="K273" s="1111"/>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1061</v>
      </c>
      <c r="I274" s="191"/>
      <c r="J274" s="902">
        <f>1-SUM(J272:J273)</f>
        <v>0.85499999999999998</v>
      </c>
      <c r="K274" s="1111"/>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696</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549</v>
      </c>
      <c r="I278" s="203"/>
      <c r="J278" s="449" t="s">
        <v>14</v>
      </c>
      <c r="K278" s="449" t="s">
        <v>541</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1049</v>
      </c>
      <c r="I281" s="203"/>
      <c r="J281" s="449" t="s">
        <v>542</v>
      </c>
      <c r="K281" s="449" t="s">
        <v>543</v>
      </c>
      <c r="L281" s="449" t="s">
        <v>544</v>
      </c>
      <c r="M281" s="449" t="s">
        <v>545</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1028</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1029</v>
      </c>
      <c r="I287" s="203"/>
      <c r="J287" s="1045" t="e">
        <f>MIN(364,INT((K287 - DATE(YEAR(K287),1,1))))+364*(YEAR(K287)-[1]!i_startyear)</f>
        <v>#NAME?</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1038</v>
      </c>
      <c r="I288" s="203"/>
      <c r="J288" s="1045" t="e">
        <f>MIN(364,INT((K288 - DATE(YEAR(K288),1,1))))+364*(YEAR(K288)-[1]!i_startyear)</f>
        <v>#NAME?</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1030</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1042</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1031</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1032</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1033</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1034</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1040</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480</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1041</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1035</v>
      </c>
      <c r="H305" s="202"/>
      <c r="I305" s="1116" t="s">
        <v>1036</v>
      </c>
      <c r="J305" s="1117"/>
      <c r="K305" s="1117"/>
      <c r="L305" s="1117"/>
      <c r="M305" s="1117"/>
      <c r="N305" s="1117"/>
      <c r="O305" s="1117"/>
      <c r="P305" s="1117"/>
      <c r="Q305" s="1118"/>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119" t="s">
        <v>74</v>
      </c>
      <c r="J306" s="1120"/>
      <c r="K306" s="1121"/>
      <c r="L306" s="1122" t="s">
        <v>71</v>
      </c>
      <c r="M306" s="1123"/>
      <c r="N306" s="1124"/>
      <c r="O306" s="1125" t="s">
        <v>344</v>
      </c>
      <c r="P306" s="1126"/>
      <c r="Q306" s="1127"/>
      <c r="R306" s="58"/>
      <c r="S306" s="1112" t="s">
        <v>1065</v>
      </c>
      <c r="T306" s="1114" t="s">
        <v>1064</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113"/>
      <c r="T307" s="1115"/>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tabSelected="1"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881</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882</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982</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873</v>
      </c>
      <c r="J11" s="726"/>
      <c r="K11" s="727"/>
      <c r="L11" s="727"/>
      <c r="M11" s="726"/>
      <c r="N11" s="726"/>
      <c r="O11" s="726" t="s">
        <v>877</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880</v>
      </c>
      <c r="J12" s="726"/>
      <c r="K12" s="726" t="s">
        <v>212</v>
      </c>
      <c r="L12" s="726" t="s">
        <v>879</v>
      </c>
      <c r="M12" s="726" t="s">
        <v>878</v>
      </c>
      <c r="N12" s="726" t="s">
        <v>877</v>
      </c>
      <c r="O12" s="726" t="str">
        <f>"per "&amp;$I$26&amp;" MJ"</f>
        <v>per 100 MJ</v>
      </c>
      <c r="P12" s="726"/>
      <c r="Q12" s="726" t="s">
        <v>952</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887</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888</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889</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890</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891</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892</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893</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894</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895</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896</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876</v>
      </c>
      <c r="I26" s="739">
        <v>100</v>
      </c>
      <c r="J26" s="718" t="s">
        <v>875</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874</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2022-04-29T23:59:20Z</dcterms:modified>
</cp:coreProperties>
</file>