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C0EE0E92-9AF1-4545-9E6A-328A00C641E9}" xr6:coauthVersionLast="45" xr6:coauthVersionMax="46" xr10:uidLastSave="{00000000-0000-0000-0000-000000000000}"/>
  <bookViews>
    <workbookView xWindow="-110" yWindow="-110" windowWidth="19420" windowHeight="10420" activeTab="1"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Crop!$H$322:$M$332</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Crop!$I$434:$N$452</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78" i="18" l="1"/>
  <c r="H393" i="18" l="1"/>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15" i="1" l="1"/>
  <c r="I416" i="1"/>
  <c r="I417" i="1"/>
  <c r="I418" i="1"/>
  <c r="I419" i="1"/>
  <c r="I414" i="1"/>
  <c r="O116" i="1" l="1"/>
  <c r="N116" i="1"/>
  <c r="M116" i="1"/>
  <c r="L116" i="1"/>
  <c r="H232" i="1" l="1"/>
  <c r="I232" i="1"/>
  <c r="J232" i="1"/>
  <c r="K232" i="1"/>
  <c r="H233" i="1"/>
  <c r="I233" i="1"/>
  <c r="J233" i="1"/>
  <c r="K233" i="1"/>
  <c r="H234" i="1"/>
  <c r="I234" i="1"/>
  <c r="J234" i="1"/>
  <c r="K234" i="1"/>
  <c r="J58" i="5" l="1"/>
  <c r="K58" i="5" s="1"/>
  <c r="G60" i="5"/>
  <c r="H235" i="1" l="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282" i="1" l="1"/>
  <c r="G240" i="1"/>
  <c r="G74" i="1" l="1"/>
  <c r="G357"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488" i="1" l="1"/>
  <c r="G422" i="1" l="1"/>
  <c r="G49" i="6" l="1"/>
  <c r="G91" i="1" l="1"/>
  <c r="G515" i="1"/>
  <c r="G337" i="1"/>
  <c r="G455" i="1"/>
  <c r="G540" i="1"/>
  <c r="G401" i="1"/>
  <c r="G380" i="1"/>
  <c r="G3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<sst xmlns="http://schemas.openxmlformats.org/spreadsheetml/2006/main" count="4470" uniqueCount="991">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</sst>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abSelected="1" topLeftCell="A34" workbookViewId="0">
      <selection activeCell="J48" sqref="J48"/>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15" customHeight="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3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3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3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3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3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3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3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3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3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3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3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3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3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3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3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3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3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3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3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15" customHeight="1" x14ac:dyDescent="0.3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5" customHeight="1" x14ac:dyDescent="0.3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3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3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15" customHeight="1" thickBot="1" x14ac:dyDescent="0.4">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15" customHeight="1" x14ac:dyDescent="0.3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35">
      <c r="A29" s="258"/>
      <c r="B29" s="259"/>
      <c r="C29" s="264"/>
      <c r="D29" s="264"/>
      <c r="E29" s="264" t="s">
        <v>1</v>
      </c>
      <c r="F29" s="265"/>
      <c r="G29" s="266" t="s">
        <v>957</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35">
      <c r="A30" s="258"/>
      <c r="B30" s="259"/>
      <c r="C30" s="264"/>
      <c r="D30" s="264"/>
      <c r="E30" s="269"/>
      <c r="F30" s="265"/>
      <c r="G30" s="265"/>
      <c r="H30" s="265"/>
      <c r="I30" s="265" t="s">
        <v>958</v>
      </c>
      <c r="J30" s="265" t="s">
        <v>970</v>
      </c>
      <c r="K30" s="265" t="s">
        <v>971</v>
      </c>
      <c r="L30" s="265"/>
      <c r="M30" s="265"/>
      <c r="N30" s="265"/>
      <c r="O30" s="265"/>
      <c r="P30" s="265"/>
      <c r="Q30" s="265"/>
      <c r="R30" s="265"/>
      <c r="S30" s="267"/>
      <c r="T30" s="270"/>
      <c r="U30" s="267"/>
      <c r="V30" s="267"/>
      <c r="W30" s="268"/>
      <c r="X30" s="260"/>
      <c r="Y30" s="260"/>
      <c r="Z30" s="260"/>
    </row>
    <row r="31" spans="1:26" s="79" customFormat="1" ht="12" customHeight="1" x14ac:dyDescent="0.35">
      <c r="A31" s="258"/>
      <c r="B31" s="259"/>
      <c r="C31" s="269"/>
      <c r="D31" s="264"/>
      <c r="E31" s="269"/>
      <c r="F31" s="265"/>
      <c r="G31" s="271"/>
      <c r="H31" s="265" t="s">
        <v>959</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3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15" customHeight="1" x14ac:dyDescent="0.3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5" customHeight="1" x14ac:dyDescent="0.3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3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3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15" customHeight="1" thickBot="1" x14ac:dyDescent="0.4">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15" customHeight="1" x14ac:dyDescent="0.3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3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3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3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3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3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3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3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35">
      <c r="A46" s="258"/>
      <c r="B46" s="259"/>
      <c r="C46" s="269"/>
      <c r="D46" s="269"/>
      <c r="E46" s="269"/>
      <c r="F46" s="269"/>
      <c r="G46" s="269"/>
      <c r="H46" s="269"/>
      <c r="I46" s="269"/>
      <c r="J46" s="275" t="s">
        <v>432</v>
      </c>
      <c r="K46" s="275" t="s">
        <v>434</v>
      </c>
      <c r="L46" s="276"/>
      <c r="M46" s="355" t="s">
        <v>969</v>
      </c>
      <c r="N46" s="276"/>
      <c r="O46" s="276"/>
      <c r="P46" s="276"/>
      <c r="Q46" s="276"/>
      <c r="R46" s="276"/>
      <c r="S46" s="274"/>
      <c r="T46" s="274"/>
      <c r="U46" s="274"/>
      <c r="V46" s="274"/>
      <c r="W46" s="268"/>
      <c r="X46" s="260"/>
      <c r="Y46" s="260"/>
      <c r="Z46" s="260"/>
    </row>
    <row r="47" spans="1:26" customFormat="1" ht="12" customHeight="1" x14ac:dyDescent="0.35">
      <c r="A47" s="258"/>
      <c r="B47" s="259"/>
      <c r="C47" s="269"/>
      <c r="D47" s="269"/>
      <c r="E47" s="269"/>
      <c r="F47" s="277"/>
      <c r="G47" s="74"/>
      <c r="H47" s="281"/>
      <c r="I47" s="744" t="s">
        <v>960</v>
      </c>
      <c r="J47" s="360">
        <v>1</v>
      </c>
      <c r="K47" s="724" t="b" cm="1">
        <f t="array" ref="K47">AND(NOT(K48:K56))</f>
        <v>1</v>
      </c>
      <c r="L47" s="282"/>
      <c r="M47" s="361" t="b">
        <v>0</v>
      </c>
      <c r="N47" s="282"/>
      <c r="O47" s="282"/>
      <c r="P47" s="282"/>
      <c r="Q47" s="282"/>
      <c r="R47" s="282"/>
      <c r="S47" s="282"/>
      <c r="T47" s="282"/>
      <c r="U47" s="282"/>
      <c r="V47" s="280"/>
      <c r="W47" s="268"/>
      <c r="X47" s="260"/>
      <c r="Y47" s="260"/>
      <c r="Z47" s="260"/>
    </row>
    <row r="48" spans="1:26" s="79" customFormat="1" ht="12" customHeight="1" x14ac:dyDescent="0.35">
      <c r="A48" s="258"/>
      <c r="B48" s="259"/>
      <c r="C48" s="269"/>
      <c r="D48" s="269"/>
      <c r="E48" s="269"/>
      <c r="F48" s="277"/>
      <c r="G48" s="75"/>
      <c r="H48" s="281"/>
      <c r="I48" s="745" t="s">
        <v>484</v>
      </c>
      <c r="J48" s="360">
        <v>0.2</v>
      </c>
      <c r="K48" s="361" t="b">
        <v>0</v>
      </c>
      <c r="L48" s="282"/>
      <c r="M48" s="282"/>
      <c r="N48" s="282"/>
      <c r="O48" s="282"/>
      <c r="P48" s="282"/>
      <c r="Q48" s="282"/>
      <c r="R48" s="282"/>
      <c r="S48" s="282"/>
      <c r="T48" s="282"/>
      <c r="U48" s="282"/>
      <c r="V48" s="280"/>
      <c r="W48" s="268"/>
      <c r="X48" s="260"/>
      <c r="Y48" s="260"/>
      <c r="Z48" s="260"/>
    </row>
    <row r="49" spans="1:26" customFormat="1" ht="12" customHeight="1" x14ac:dyDescent="0.35">
      <c r="A49" s="258"/>
      <c r="B49" s="259"/>
      <c r="C49" s="269"/>
      <c r="D49" s="269"/>
      <c r="E49" s="269"/>
      <c r="F49" s="277"/>
      <c r="G49" s="74"/>
      <c r="H49" s="281"/>
      <c r="I49" s="745" t="s">
        <v>961</v>
      </c>
      <c r="J49" s="360">
        <v>0.1</v>
      </c>
      <c r="K49" s="361" t="b">
        <v>0</v>
      </c>
      <c r="L49" s="282"/>
      <c r="M49" s="282"/>
      <c r="N49" s="282"/>
      <c r="O49" s="282"/>
      <c r="P49" s="282"/>
      <c r="Q49" s="282"/>
      <c r="R49" s="282"/>
      <c r="S49" s="282"/>
      <c r="T49" s="282"/>
      <c r="U49" s="282"/>
      <c r="V49" s="280"/>
      <c r="W49" s="268"/>
      <c r="X49" s="260"/>
      <c r="Y49" s="260"/>
      <c r="Z49" s="260"/>
    </row>
    <row r="50" spans="1:26" customFormat="1" ht="12" customHeight="1" x14ac:dyDescent="0.35">
      <c r="A50" s="258"/>
      <c r="B50" s="259"/>
      <c r="C50" s="269"/>
      <c r="D50" s="269"/>
      <c r="E50" s="269"/>
      <c r="F50" s="277"/>
      <c r="G50" s="74"/>
      <c r="H50" s="281"/>
      <c r="I50" s="745" t="s">
        <v>962</v>
      </c>
      <c r="J50" s="360">
        <v>0.1</v>
      </c>
      <c r="K50" s="361" t="b">
        <v>0</v>
      </c>
      <c r="L50" s="282"/>
      <c r="M50" s="282"/>
      <c r="N50" s="282"/>
      <c r="O50" s="282"/>
      <c r="P50" s="282"/>
      <c r="Q50" s="282"/>
      <c r="R50" s="282"/>
      <c r="S50" s="282"/>
      <c r="T50" s="282"/>
      <c r="U50" s="282"/>
      <c r="V50" s="280"/>
      <c r="W50" s="268"/>
      <c r="X50" s="260"/>
      <c r="Y50" s="260"/>
      <c r="Z50" s="260"/>
    </row>
    <row r="51" spans="1:26" customFormat="1" ht="12" customHeight="1" x14ac:dyDescent="0.35">
      <c r="A51" s="258"/>
      <c r="B51" s="259"/>
      <c r="C51" s="269"/>
      <c r="D51" s="269"/>
      <c r="E51" s="269"/>
      <c r="F51" s="277"/>
      <c r="G51" s="74"/>
      <c r="H51" s="281"/>
      <c r="I51" s="745" t="s">
        <v>963</v>
      </c>
      <c r="J51" s="360">
        <v>0.1</v>
      </c>
      <c r="K51" s="361" t="b">
        <v>0</v>
      </c>
      <c r="L51" s="282"/>
      <c r="M51" s="282"/>
      <c r="N51" s="282"/>
      <c r="O51" s="282"/>
      <c r="P51" s="282"/>
      <c r="Q51" s="282"/>
      <c r="R51" s="282"/>
      <c r="S51" s="282"/>
      <c r="T51" s="282"/>
      <c r="U51" s="282"/>
      <c r="V51" s="280"/>
      <c r="W51" s="268"/>
      <c r="X51" s="260"/>
      <c r="Y51" s="260"/>
      <c r="Z51" s="260"/>
    </row>
    <row r="52" spans="1:26" customFormat="1" ht="12" customHeight="1" x14ac:dyDescent="0.35">
      <c r="A52" s="258"/>
      <c r="B52" s="259"/>
      <c r="C52" s="269"/>
      <c r="D52" s="269"/>
      <c r="E52" s="269"/>
      <c r="F52" s="277"/>
      <c r="G52" s="74"/>
      <c r="H52" s="281"/>
      <c r="I52" s="745" t="s">
        <v>964</v>
      </c>
      <c r="J52" s="360">
        <v>0.1</v>
      </c>
      <c r="K52" s="361" t="b">
        <v>0</v>
      </c>
      <c r="L52" s="282"/>
      <c r="M52" s="282"/>
      <c r="N52" s="282"/>
      <c r="O52" s="282"/>
      <c r="P52" s="282"/>
      <c r="Q52" s="282"/>
      <c r="R52" s="282"/>
      <c r="S52" s="282"/>
      <c r="T52" s="282"/>
      <c r="U52" s="282"/>
      <c r="V52" s="280"/>
      <c r="W52" s="268"/>
      <c r="X52" s="260"/>
      <c r="Y52" s="260"/>
      <c r="Z52" s="260"/>
    </row>
    <row r="53" spans="1:26" customFormat="1" ht="12" customHeight="1" x14ac:dyDescent="0.35">
      <c r="A53" s="258"/>
      <c r="B53" s="259"/>
      <c r="C53" s="269"/>
      <c r="D53" s="269"/>
      <c r="E53" s="269"/>
      <c r="F53" s="277"/>
      <c r="G53" s="74"/>
      <c r="H53" s="281"/>
      <c r="I53" s="745" t="s">
        <v>965</v>
      </c>
      <c r="J53" s="360">
        <v>0.1</v>
      </c>
      <c r="K53" s="361" t="b">
        <v>0</v>
      </c>
      <c r="L53" s="282"/>
      <c r="M53" s="282"/>
      <c r="N53" s="282"/>
      <c r="O53" s="282"/>
      <c r="P53" s="282"/>
      <c r="Q53" s="282"/>
      <c r="R53" s="282"/>
      <c r="S53" s="282"/>
      <c r="T53" s="282"/>
      <c r="U53" s="282"/>
      <c r="V53" s="280"/>
      <c r="W53" s="268"/>
      <c r="X53" s="260"/>
      <c r="Y53" s="260"/>
      <c r="Z53" s="260"/>
    </row>
    <row r="54" spans="1:26" customFormat="1" ht="12" customHeight="1" x14ac:dyDescent="0.35">
      <c r="A54" s="258"/>
      <c r="B54" s="259"/>
      <c r="C54" s="269"/>
      <c r="D54" s="269"/>
      <c r="E54" s="269"/>
      <c r="F54" s="277"/>
      <c r="G54" s="74"/>
      <c r="H54" s="281"/>
      <c r="I54" s="745" t="s">
        <v>966</v>
      </c>
      <c r="J54" s="360">
        <v>0.1</v>
      </c>
      <c r="K54" s="361" t="b">
        <v>0</v>
      </c>
      <c r="L54" s="282"/>
      <c r="M54" s="282"/>
      <c r="N54" s="282"/>
      <c r="O54" s="282"/>
      <c r="P54" s="282"/>
      <c r="Q54" s="282"/>
      <c r="R54" s="282"/>
      <c r="S54" s="282"/>
      <c r="T54" s="282"/>
      <c r="U54" s="282"/>
      <c r="V54" s="280"/>
      <c r="W54" s="268"/>
      <c r="X54" s="260"/>
      <c r="Y54" s="260"/>
      <c r="Z54" s="260"/>
    </row>
    <row r="55" spans="1:26" customFormat="1" ht="12" customHeight="1" x14ac:dyDescent="0.35">
      <c r="A55" s="258"/>
      <c r="B55" s="259"/>
      <c r="C55" s="269"/>
      <c r="D55" s="269"/>
      <c r="E55" s="269"/>
      <c r="F55" s="284"/>
      <c r="G55" s="74"/>
      <c r="H55" s="281"/>
      <c r="I55" s="745" t="s">
        <v>967</v>
      </c>
      <c r="J55" s="360">
        <v>0.1</v>
      </c>
      <c r="K55" s="361" t="b">
        <v>0</v>
      </c>
      <c r="L55" s="282"/>
      <c r="M55" s="282"/>
      <c r="N55" s="282"/>
      <c r="O55" s="282"/>
      <c r="P55" s="282"/>
      <c r="Q55" s="282"/>
      <c r="R55" s="282"/>
      <c r="S55" s="282"/>
      <c r="T55" s="282"/>
      <c r="U55" s="282"/>
      <c r="V55" s="280"/>
      <c r="W55" s="268"/>
      <c r="X55" s="260"/>
      <c r="Y55" s="260"/>
      <c r="Z55" s="260"/>
    </row>
    <row r="56" spans="1:26" customFormat="1" ht="12" customHeight="1" x14ac:dyDescent="0.35">
      <c r="A56" s="258"/>
      <c r="B56" s="259"/>
      <c r="C56" s="269"/>
      <c r="D56" s="269"/>
      <c r="E56" s="269"/>
      <c r="F56" s="284"/>
      <c r="G56" s="74"/>
      <c r="H56" s="281"/>
      <c r="I56" s="746" t="s">
        <v>968</v>
      </c>
      <c r="J56" s="360">
        <v>0.1</v>
      </c>
      <c r="K56" s="361" t="b">
        <v>0</v>
      </c>
      <c r="L56" s="282"/>
      <c r="M56" s="282"/>
      <c r="N56" s="282"/>
      <c r="O56" s="282"/>
      <c r="P56" s="282"/>
      <c r="Q56" s="282"/>
      <c r="R56" s="282"/>
      <c r="S56" s="282"/>
      <c r="T56" s="282"/>
      <c r="U56" s="282"/>
      <c r="V56" s="280"/>
      <c r="W56" s="268"/>
      <c r="X56" s="260"/>
      <c r="Y56" s="260"/>
      <c r="Z56" s="260"/>
    </row>
    <row r="57" spans="1:26" customFormat="1" ht="12" customHeight="1" x14ac:dyDescent="0.3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35">
      <c r="A58" s="258"/>
      <c r="B58" s="259"/>
      <c r="C58" s="269"/>
      <c r="D58" s="269"/>
      <c r="E58" s="269"/>
      <c r="F58" s="285"/>
      <c r="G58" s="281" t="s">
        <v>340</v>
      </c>
      <c r="H58" s="281"/>
      <c r="I58" s="281"/>
      <c r="J58" s="725">
        <f>SUM(J47:J57)</f>
        <v>2.0000000000000004</v>
      </c>
      <c r="K58" s="726" t="str">
        <f>IF(J58&lt;&gt;1,"Error","")</f>
        <v>Error</v>
      </c>
      <c r="L58" s="281"/>
      <c r="M58" s="281"/>
      <c r="N58" s="282"/>
      <c r="O58" s="282"/>
      <c r="P58" s="282"/>
      <c r="Q58" s="282"/>
      <c r="R58" s="282"/>
      <c r="S58" s="282"/>
      <c r="T58" s="282"/>
      <c r="U58" s="282"/>
      <c r="V58" s="280"/>
      <c r="W58" s="268"/>
      <c r="X58" s="260"/>
      <c r="Y58" s="260"/>
      <c r="Z58" s="260"/>
    </row>
    <row r="59" spans="1:26" customFormat="1" ht="5.15" customHeight="1" x14ac:dyDescent="0.3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5" customHeight="1" x14ac:dyDescent="0.3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3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3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15" customHeight="1" thickBot="1" x14ac:dyDescent="0.4">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15" customHeight="1" x14ac:dyDescent="0.3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3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3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3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3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3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3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3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3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3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3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3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3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3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3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3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3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3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3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3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15" customHeight="1" x14ac:dyDescent="0.3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5" customHeight="1" x14ac:dyDescent="0.3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3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3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3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3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3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3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3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3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3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3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3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3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3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3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3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3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3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3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3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15" customHeight="1" thickBot="1" x14ac:dyDescent="0.4">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15" customHeight="1" x14ac:dyDescent="0.3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3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3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3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3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3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3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3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3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3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3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3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5" customHeight="1" x14ac:dyDescent="0.3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3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4">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3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3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3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3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3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3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3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3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3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3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3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35">
      <c r="A49" s="298"/>
      <c r="B49" s="259"/>
      <c r="C49" s="269"/>
      <c r="D49" s="269"/>
      <c r="E49" s="269"/>
      <c r="F49" s="277"/>
      <c r="I49" s="311"/>
      <c r="J49" s="312"/>
      <c r="K49" s="312"/>
      <c r="L49" s="312"/>
      <c r="M49" s="312"/>
      <c r="N49" s="312"/>
      <c r="O49" s="312"/>
      <c r="P49" s="312"/>
      <c r="W49" s="268"/>
      <c r="X49" s="260"/>
      <c r="Y49" s="260"/>
      <c r="Z49" s="260"/>
    </row>
    <row r="50" spans="1:26" ht="12.75" customHeight="1" x14ac:dyDescent="0.3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3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3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3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3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3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3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3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3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3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3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3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3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3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3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3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3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3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3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3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3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3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178" zoomScale="80" zoomScaleNormal="80" workbookViewId="0">
      <selection activeCell="H208" sqref="H208"/>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3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3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3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3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3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3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3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4.5" outlineLevel="1" x14ac:dyDescent="0.35">
      <c r="A31" s="4"/>
      <c r="B31" s="5"/>
      <c r="C31" s="16"/>
      <c r="D31" s="16"/>
      <c r="E31" s="16"/>
      <c r="F31" s="25"/>
      <c r="G31" s="345" t="s">
        <v>930</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4.5" outlineLevel="1" x14ac:dyDescent="0.3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4.5" outlineLevel="1" x14ac:dyDescent="0.3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4.5" outlineLevel="1" x14ac:dyDescent="0.3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4.5" outlineLevel="1" x14ac:dyDescent="0.3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4.5" outlineLevel="1" x14ac:dyDescent="0.3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4.5" outlineLevel="1" x14ac:dyDescent="0.3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4.5" outlineLevel="1" x14ac:dyDescent="0.3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4.5" outlineLevel="1" x14ac:dyDescent="0.3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4.5" outlineLevel="1" x14ac:dyDescent="0.3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4.5" outlineLevel="1" x14ac:dyDescent="0.3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4.5" outlineLevel="1" x14ac:dyDescent="0.3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4.5" outlineLevel="1" x14ac:dyDescent="0.3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4.5" outlineLevel="1" x14ac:dyDescent="0.3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4.5" outlineLevel="1" x14ac:dyDescent="0.3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4.5" outlineLevel="1" x14ac:dyDescent="0.3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4.5" outlineLevel="1" x14ac:dyDescent="0.3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4.5" outlineLevel="1" x14ac:dyDescent="0.3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4.5" outlineLevel="1" x14ac:dyDescent="0.35">
      <c r="A53" s="4"/>
      <c r="B53" s="5"/>
      <c r="C53" s="16"/>
      <c r="D53" s="16"/>
      <c r="E53" s="16"/>
      <c r="F53" s="25"/>
      <c r="G53" s="33"/>
      <c r="H53" s="343" t="s">
        <v>118</v>
      </c>
      <c r="I53" s="343" t="s">
        <v>960</v>
      </c>
      <c r="J53" s="34" t="s">
        <v>484</v>
      </c>
      <c r="K53" s="71" t="s">
        <v>961</v>
      </c>
      <c r="L53" s="71" t="s">
        <v>962</v>
      </c>
      <c r="M53" s="71" t="s">
        <v>963</v>
      </c>
      <c r="N53" s="34" t="s">
        <v>964</v>
      </c>
      <c r="O53" s="34" t="s">
        <v>965</v>
      </c>
      <c r="P53" s="34" t="s">
        <v>966</v>
      </c>
      <c r="Q53" s="34" t="s">
        <v>967</v>
      </c>
      <c r="R53" s="34" t="s">
        <v>968</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4.5" outlineLevel="1" x14ac:dyDescent="0.3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4.5" outlineLevel="1" x14ac:dyDescent="0.3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4.5" outlineLevel="1" x14ac:dyDescent="0.3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4.5" outlineLevel="1" x14ac:dyDescent="0.3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4.5" outlineLevel="1" x14ac:dyDescent="0.3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4.5" outlineLevel="1" x14ac:dyDescent="0.3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4.5" outlineLevel="1" x14ac:dyDescent="0.3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4.5" outlineLevel="1" x14ac:dyDescent="0.3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4.5" outlineLevel="1" x14ac:dyDescent="0.3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4.5" outlineLevel="1" x14ac:dyDescent="0.3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4.5" outlineLevel="1" x14ac:dyDescent="0.3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4.5" outlineLevel="1" x14ac:dyDescent="0.3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4.5" outlineLevel="1" x14ac:dyDescent="0.3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4.5" outlineLevel="1" x14ac:dyDescent="0.3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4" customHeight="1" outlineLevel="1" x14ac:dyDescent="0.3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3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4.5" outlineLevel="1" x14ac:dyDescent="0.3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3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3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3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3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35">
      <c r="A101" s="4"/>
      <c r="B101" s="5"/>
      <c r="C101" s="16"/>
      <c r="D101" s="16"/>
      <c r="E101" s="16"/>
      <c r="F101" s="16"/>
      <c r="G101" s="16"/>
      <c r="H101" s="794" t="s">
        <v>430</v>
      </c>
      <c r="I101" s="794"/>
      <c r="J101" s="794"/>
      <c r="K101" s="331"/>
      <c r="L101" s="346"/>
      <c r="M101" s="793" t="s">
        <v>322</v>
      </c>
      <c r="N101" s="793"/>
      <c r="O101" s="793"/>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3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3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4.5" outlineLevel="1" x14ac:dyDescent="0.3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4.5" outlineLevel="1" x14ac:dyDescent="0.3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4.5" outlineLevel="1" x14ac:dyDescent="0.3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4.5" outlineLevel="1" x14ac:dyDescent="0.3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4.5" outlineLevel="1" x14ac:dyDescent="0.3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4.5" outlineLevel="1" x14ac:dyDescent="0.3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4.5" outlineLevel="1" x14ac:dyDescent="0.3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4.5" outlineLevel="1" x14ac:dyDescent="0.3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4.5" outlineLevel="1" x14ac:dyDescent="0.3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4.5" outlineLevel="1" x14ac:dyDescent="0.3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4.5" outlineLevel="1" x14ac:dyDescent="0.3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4.5" outlineLevel="1" x14ac:dyDescent="0.3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4.5" outlineLevel="1" x14ac:dyDescent="0.3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4.5" outlineLevel="1" x14ac:dyDescent="0.3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4.5" outlineLevel="1" x14ac:dyDescent="0.3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4.5" outlineLevel="1" x14ac:dyDescent="0.3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4.5" outlineLevel="1" x14ac:dyDescent="0.3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4.5" outlineLevel="1" x14ac:dyDescent="0.3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4.5" outlineLevel="1" x14ac:dyDescent="0.3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4.5" outlineLevel="1" x14ac:dyDescent="0.3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4.5" outlineLevel="1" x14ac:dyDescent="0.3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4.5" outlineLevel="1" x14ac:dyDescent="0.3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4.5" outlineLevel="1" x14ac:dyDescent="0.3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4.5" outlineLevel="1" x14ac:dyDescent="0.3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4.5" outlineLevel="1" x14ac:dyDescent="0.3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4.5" outlineLevel="1" x14ac:dyDescent="0.3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3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3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3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3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3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4.5" outlineLevel="1" x14ac:dyDescent="0.3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4.5" outlineLevel="1" x14ac:dyDescent="0.3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4.5" outlineLevel="1" x14ac:dyDescent="0.3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4.5" outlineLevel="1" x14ac:dyDescent="0.3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4.5" outlineLevel="1" x14ac:dyDescent="0.3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4.5" outlineLevel="1" x14ac:dyDescent="0.3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4.5" outlineLevel="1" x14ac:dyDescent="0.3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4.5" outlineLevel="1" x14ac:dyDescent="0.3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4.5" outlineLevel="1" x14ac:dyDescent="0.3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4.5" outlineLevel="1" x14ac:dyDescent="0.3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4.5" outlineLevel="1" x14ac:dyDescent="0.3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4.5" outlineLevel="1" x14ac:dyDescent="0.3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4.5" outlineLevel="1" x14ac:dyDescent="0.3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4.5" outlineLevel="1" x14ac:dyDescent="0.3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4.5" outlineLevel="1" x14ac:dyDescent="0.3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4.5" outlineLevel="1" x14ac:dyDescent="0.3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4.5" outlineLevel="1" x14ac:dyDescent="0.3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4.5" outlineLevel="1" x14ac:dyDescent="0.3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4.5" outlineLevel="1" x14ac:dyDescent="0.3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4.5" outlineLevel="1" x14ac:dyDescent="0.3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4.5" outlineLevel="1" x14ac:dyDescent="0.3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4.5" outlineLevel="1" x14ac:dyDescent="0.3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4.5" outlineLevel="1" x14ac:dyDescent="0.3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4.5" outlineLevel="1" x14ac:dyDescent="0.3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4.5" outlineLevel="1" x14ac:dyDescent="0.3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4.5" outlineLevel="1" x14ac:dyDescent="0.3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4.5" outlineLevel="1" x14ac:dyDescent="0.3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4.5" outlineLevel="1" x14ac:dyDescent="0.3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3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3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ht="12" customHeight="1" outlineLevel="1" x14ac:dyDescent="0.35">
      <c r="A185" s="4"/>
      <c r="B185" s="5"/>
      <c r="C185" s="16"/>
      <c r="D185" s="16"/>
      <c r="E185" s="16"/>
      <c r="F185" s="16"/>
      <c r="G185" s="16"/>
      <c r="H185" s="16"/>
      <c r="I185" s="346"/>
      <c r="J185" s="346"/>
      <c r="K185" s="346"/>
      <c r="L185" s="346"/>
      <c r="M185" s="346"/>
      <c r="N185" s="349" t="s">
        <v>418</v>
      </c>
      <c r="O185" s="346"/>
      <c r="P185" s="346"/>
      <c r="Q185" s="346"/>
      <c r="R185" s="346"/>
      <c r="S185" s="346"/>
      <c r="T185" s="346"/>
      <c r="U185" s="346"/>
      <c r="V185" s="346"/>
      <c r="W185" s="346"/>
      <c r="X185" s="346"/>
      <c r="Y185" s="346"/>
      <c r="Z185" s="346"/>
      <c r="AA185" s="727"/>
      <c r="AB185" s="727"/>
      <c r="AC185" s="727"/>
      <c r="AD185" s="727"/>
      <c r="AE185" s="727"/>
      <c r="AF185" s="727"/>
      <c r="AG185" s="727"/>
      <c r="AH185" s="727"/>
      <c r="AI185" s="727"/>
      <c r="AJ185" s="727"/>
      <c r="AK185" s="727"/>
      <c r="AL185" s="727"/>
      <c r="AM185" s="727"/>
      <c r="AN185" s="727"/>
      <c r="AO185" s="727"/>
      <c r="AP185" s="727"/>
      <c r="AQ185" s="727"/>
      <c r="AR185" s="727"/>
      <c r="AS185" s="727"/>
      <c r="AT185" s="727"/>
      <c r="AU185" s="727"/>
      <c r="AV185" s="727"/>
      <c r="AW185" s="727"/>
      <c r="AX185" s="727"/>
      <c r="AY185" s="727"/>
      <c r="AZ185" s="727"/>
      <c r="BA185" s="727"/>
      <c r="BB185" s="727"/>
      <c r="BC185" s="727"/>
      <c r="BD185" s="727"/>
      <c r="BE185" s="727"/>
      <c r="BF185" s="727"/>
      <c r="BG185" s="727"/>
      <c r="BH185" s="727"/>
      <c r="BI185" s="727"/>
      <c r="BJ185" s="727"/>
      <c r="BK185" s="727"/>
      <c r="BL185" s="727"/>
      <c r="BM185" s="727"/>
      <c r="BN185" s="727"/>
      <c r="BO185" s="727"/>
      <c r="BP185" s="727"/>
      <c r="BQ185" s="346"/>
      <c r="BR185" s="15"/>
      <c r="BS185" s="6"/>
      <c r="BT185" s="6"/>
      <c r="BU185" s="6"/>
    </row>
    <row r="186" spans="1:84" ht="12" customHeight="1" outlineLevel="1" x14ac:dyDescent="0.35">
      <c r="A186" s="4"/>
      <c r="B186" s="5"/>
      <c r="C186" s="16"/>
      <c r="D186" s="16"/>
      <c r="E186" s="16"/>
      <c r="F186" s="16"/>
      <c r="G186" s="16"/>
      <c r="H186" s="16"/>
      <c r="I186" s="16" t="s">
        <v>314</v>
      </c>
      <c r="J186" s="16"/>
      <c r="K186" s="16"/>
      <c r="L186" s="346"/>
      <c r="M186" s="346"/>
      <c r="N186" s="346"/>
      <c r="O186" s="346"/>
      <c r="P186" s="346"/>
      <c r="Q186" s="346"/>
      <c r="R186" s="346"/>
      <c r="S186" s="346"/>
      <c r="T186" s="346"/>
      <c r="U186" s="346"/>
      <c r="V186" s="346"/>
      <c r="W186" s="346"/>
      <c r="X186" s="346"/>
      <c r="Y186" s="346"/>
      <c r="Z186" s="346"/>
      <c r="AA186" s="727"/>
      <c r="AB186" s="727"/>
      <c r="AC186" s="727"/>
      <c r="AD186" s="727"/>
      <c r="AE186" s="727"/>
      <c r="AF186" s="727"/>
      <c r="AG186" s="727"/>
      <c r="AH186" s="727"/>
      <c r="AI186" s="727"/>
      <c r="AJ186" s="727"/>
      <c r="AK186" s="727"/>
      <c r="AL186" s="727"/>
      <c r="AM186" s="727"/>
      <c r="AN186" s="727"/>
      <c r="AO186" s="727"/>
      <c r="AP186" s="727"/>
      <c r="AQ186" s="727"/>
      <c r="AR186" s="727"/>
      <c r="AS186" s="727"/>
      <c r="AT186" s="727"/>
      <c r="AU186" s="727"/>
      <c r="AV186" s="727"/>
      <c r="AW186" s="727"/>
      <c r="AX186" s="727"/>
      <c r="AY186" s="727"/>
      <c r="AZ186" s="727"/>
      <c r="BA186" s="727"/>
      <c r="BB186" s="727"/>
      <c r="BC186" s="727"/>
      <c r="BD186" s="727"/>
      <c r="BE186" s="727"/>
      <c r="BF186" s="727"/>
      <c r="BG186" s="727"/>
      <c r="BH186" s="727"/>
      <c r="BI186" s="727"/>
      <c r="BJ186" s="727"/>
      <c r="BK186" s="727"/>
      <c r="BL186" s="727"/>
      <c r="BM186" s="727"/>
      <c r="BN186" s="727"/>
      <c r="BO186" s="727"/>
      <c r="BP186" s="727"/>
      <c r="BQ186" s="346"/>
      <c r="BR186" s="15"/>
      <c r="BS186" s="6"/>
      <c r="BT186" s="6"/>
      <c r="BU186" s="6"/>
    </row>
    <row r="187" spans="1:84" ht="12" customHeight="1" outlineLevel="1" x14ac:dyDescent="0.35">
      <c r="A187" s="4"/>
      <c r="B187" s="5"/>
      <c r="C187" s="16"/>
      <c r="D187" s="16"/>
      <c r="E187" s="16"/>
      <c r="F187" s="16"/>
      <c r="G187" s="16"/>
      <c r="H187" s="16"/>
      <c r="I187" s="16"/>
      <c r="J187" s="16"/>
      <c r="K187" s="16"/>
      <c r="L187" s="16"/>
      <c r="M187" s="346"/>
      <c r="N187" s="727"/>
      <c r="O187" s="727"/>
      <c r="P187" s="727"/>
      <c r="Q187" s="727"/>
      <c r="R187" s="727"/>
      <c r="S187" s="727"/>
      <c r="T187" s="727"/>
      <c r="U187" s="727"/>
      <c r="V187" s="727"/>
      <c r="W187" s="727"/>
      <c r="X187" s="727"/>
      <c r="Y187" s="727"/>
      <c r="Z187" s="727"/>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727"/>
      <c r="BR187" s="15"/>
      <c r="BS187" s="6"/>
      <c r="BT187" s="6"/>
      <c r="BU187" s="6"/>
    </row>
    <row r="188" spans="1:84" ht="12" customHeight="1" outlineLevel="1" x14ac:dyDescent="0.35">
      <c r="A188" s="4"/>
      <c r="B188" s="5"/>
      <c r="C188" s="16"/>
      <c r="D188" s="16"/>
      <c r="E188" s="16"/>
      <c r="F188" s="16"/>
      <c r="G188" s="269"/>
      <c r="H188" s="22" t="s">
        <v>414</v>
      </c>
      <c r="I188" s="22" t="s">
        <v>413</v>
      </c>
      <c r="J188" s="22" t="s">
        <v>411</v>
      </c>
      <c r="K188" s="22" t="s">
        <v>412</v>
      </c>
      <c r="L188" s="22" t="s">
        <v>410</v>
      </c>
      <c r="M188" s="22" t="s">
        <v>409</v>
      </c>
      <c r="N188" s="727"/>
      <c r="O188" s="727"/>
      <c r="P188" s="727"/>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727"/>
      <c r="BR188" s="15"/>
      <c r="BS188" s="6"/>
      <c r="BT188" s="6"/>
      <c r="BU188" s="6"/>
    </row>
    <row r="189" spans="1:84" ht="14.5" outlineLevel="1" x14ac:dyDescent="0.35">
      <c r="A189" s="4"/>
      <c r="B189" s="5"/>
      <c r="C189" s="16"/>
      <c r="D189" s="16"/>
      <c r="E189" s="16"/>
      <c r="F189" s="25"/>
      <c r="H189" s="394" t="s">
        <v>23</v>
      </c>
      <c r="I189" s="394" t="s">
        <v>23</v>
      </c>
      <c r="J189" s="394" t="s">
        <v>23</v>
      </c>
      <c r="K189" s="394" t="s">
        <v>23</v>
      </c>
      <c r="L189" s="394" t="s">
        <v>23</v>
      </c>
      <c r="M189" s="395" t="s">
        <v>82</v>
      </c>
      <c r="BR189" s="15"/>
      <c r="BS189" s="6"/>
      <c r="BT189" s="6"/>
      <c r="BU189" s="6"/>
    </row>
    <row r="190" spans="1:84" ht="14.5" outlineLevel="1" x14ac:dyDescent="0.35">
      <c r="A190" s="4"/>
      <c r="B190" s="5"/>
      <c r="C190" s="16"/>
      <c r="D190" s="16"/>
      <c r="E190" s="16"/>
      <c r="F190" s="25"/>
      <c r="H190" s="394" t="s">
        <v>435</v>
      </c>
      <c r="I190" s="394" t="s">
        <v>23</v>
      </c>
      <c r="J190" s="394" t="s">
        <v>90</v>
      </c>
      <c r="K190" s="394" t="s">
        <v>23</v>
      </c>
      <c r="L190" s="394" t="s">
        <v>90</v>
      </c>
      <c r="M190" s="395" t="s">
        <v>82</v>
      </c>
      <c r="BR190" s="15"/>
      <c r="BS190" s="6"/>
      <c r="BT190" s="6"/>
      <c r="BU190" s="6"/>
    </row>
    <row r="191" spans="1:84" ht="14.5" outlineLevel="1" x14ac:dyDescent="0.35">
      <c r="A191" s="4"/>
      <c r="B191" s="5"/>
      <c r="C191" s="16"/>
      <c r="D191" s="16"/>
      <c r="E191" s="16"/>
      <c r="F191" s="25"/>
      <c r="H191" s="394" t="s">
        <v>23</v>
      </c>
      <c r="I191" s="394" t="s">
        <v>435</v>
      </c>
      <c r="J191" s="394" t="s">
        <v>23</v>
      </c>
      <c r="K191" s="394" t="s">
        <v>90</v>
      </c>
      <c r="L191" s="394" t="s">
        <v>23</v>
      </c>
      <c r="M191" s="395" t="s">
        <v>79</v>
      </c>
      <c r="BR191" s="15"/>
      <c r="BS191" s="6"/>
      <c r="BT191" s="6"/>
      <c r="BU191" s="6"/>
    </row>
    <row r="192" spans="1:84" ht="14.5" outlineLevel="1" x14ac:dyDescent="0.35">
      <c r="A192" s="4"/>
      <c r="B192" s="5"/>
      <c r="C192" s="16"/>
      <c r="D192" s="16"/>
      <c r="E192" s="16"/>
      <c r="F192" s="25"/>
      <c r="H192" s="394" t="s">
        <v>435</v>
      </c>
      <c r="I192" s="394" t="s">
        <v>435</v>
      </c>
      <c r="J192" s="394" t="s">
        <v>89</v>
      </c>
      <c r="K192" s="394" t="s">
        <v>90</v>
      </c>
      <c r="L192" s="394" t="s">
        <v>89</v>
      </c>
      <c r="M192" s="395" t="s">
        <v>79</v>
      </c>
      <c r="BR192" s="15"/>
      <c r="BS192" s="6"/>
      <c r="BT192" s="6"/>
      <c r="BU192" s="6"/>
    </row>
    <row r="193" spans="1:73" ht="14.5" outlineLevel="1" x14ac:dyDescent="0.35">
      <c r="A193" s="4"/>
      <c r="B193" s="5"/>
      <c r="C193" s="16"/>
      <c r="D193" s="16"/>
      <c r="E193" s="16"/>
      <c r="F193" s="25"/>
      <c r="H193" s="394" t="s">
        <v>435</v>
      </c>
      <c r="I193" s="394" t="s">
        <v>435</v>
      </c>
      <c r="J193" s="394" t="s">
        <v>90</v>
      </c>
      <c r="K193" s="394" t="s">
        <v>89</v>
      </c>
      <c r="L193" s="394" t="s">
        <v>90</v>
      </c>
      <c r="M193" s="394" t="s">
        <v>84</v>
      </c>
      <c r="BR193" s="15"/>
      <c r="BS193" s="6"/>
      <c r="BT193" s="6"/>
      <c r="BU193" s="6"/>
    </row>
    <row r="194" spans="1:73" ht="14.5" outlineLevel="1" x14ac:dyDescent="0.35">
      <c r="A194" s="4"/>
      <c r="B194" s="5"/>
      <c r="C194" s="16"/>
      <c r="D194" s="16"/>
      <c r="E194" s="16"/>
      <c r="F194" s="25"/>
      <c r="H194" s="394" t="s">
        <v>435</v>
      </c>
      <c r="I194" s="394" t="s">
        <v>435</v>
      </c>
      <c r="J194" s="394" t="s">
        <v>90</v>
      </c>
      <c r="K194" s="394" t="s">
        <v>89</v>
      </c>
      <c r="L194" s="394" t="s">
        <v>90</v>
      </c>
      <c r="M194" s="394" t="s">
        <v>75</v>
      </c>
      <c r="BR194" s="15"/>
      <c r="BS194" s="6"/>
      <c r="BT194" s="6"/>
      <c r="BU194" s="6"/>
    </row>
    <row r="195" spans="1:73" s="79" customFormat="1" ht="14.5" outlineLevel="1" x14ac:dyDescent="0.35">
      <c r="A195" s="258"/>
      <c r="B195" s="259"/>
      <c r="C195" s="269"/>
      <c r="D195" s="269"/>
      <c r="E195" s="269"/>
      <c r="F195" s="277"/>
      <c r="BR195" s="268"/>
      <c r="BS195" s="260"/>
      <c r="BT195" s="260"/>
      <c r="BU195" s="260"/>
    </row>
    <row r="196" spans="1:73" s="79" customFormat="1" ht="14.5" outlineLevel="1" x14ac:dyDescent="0.35">
      <c r="A196" s="258"/>
      <c r="B196" s="259"/>
      <c r="C196" s="269"/>
      <c r="D196" s="269"/>
      <c r="E196" s="269"/>
      <c r="F196" s="277"/>
      <c r="BR196" s="268"/>
      <c r="BS196" s="260"/>
      <c r="BT196" s="260"/>
      <c r="BU196" s="260"/>
    </row>
    <row r="197" spans="1:73" ht="14.5" outlineLevel="1" x14ac:dyDescent="0.35">
      <c r="A197" s="4"/>
      <c r="B197" s="5"/>
      <c r="C197" s="16"/>
      <c r="D197" s="16"/>
      <c r="E197" s="16"/>
      <c r="F197" s="25"/>
      <c r="G197" s="748" t="s">
        <v>973</v>
      </c>
      <c r="I197" s="25"/>
      <c r="J197" s="25"/>
      <c r="K197" s="33"/>
      <c r="N197" s="333"/>
      <c r="O197" s="334"/>
      <c r="P197" s="334"/>
      <c r="Q197" s="34"/>
      <c r="R197" s="34"/>
      <c r="S197" s="34"/>
      <c r="T197" s="34"/>
      <c r="U197" s="34"/>
      <c r="V197" s="34"/>
      <c r="W197" s="34"/>
      <c r="X197" s="341"/>
      <c r="Y197" s="341"/>
      <c r="Z197" s="341"/>
      <c r="AA197" s="341"/>
      <c r="AB197" s="341"/>
      <c r="AC197" s="341"/>
      <c r="AD197" s="341"/>
      <c r="AE197" s="341"/>
      <c r="AF197" s="341"/>
      <c r="AG197" s="341"/>
      <c r="AH197" s="341"/>
      <c r="AI197" s="341"/>
      <c r="AJ197" s="341"/>
      <c r="AK197" s="341"/>
      <c r="AL197" s="341"/>
      <c r="AM197" s="341"/>
      <c r="AN197" s="341"/>
      <c r="AO197" s="341"/>
      <c r="AP197" s="341"/>
      <c r="AQ197" s="341"/>
      <c r="AR197" s="341"/>
      <c r="AS197" s="341"/>
      <c r="AT197" s="341"/>
      <c r="AU197" s="341"/>
      <c r="AV197" s="341"/>
      <c r="AW197" s="341"/>
      <c r="AX197" s="341"/>
      <c r="AY197" s="341"/>
      <c r="AZ197" s="341"/>
      <c r="BA197" s="341"/>
      <c r="BB197" s="341"/>
      <c r="BC197" s="341"/>
      <c r="BD197" s="341"/>
      <c r="BE197" s="341"/>
      <c r="BF197" s="341"/>
      <c r="BG197" s="341"/>
      <c r="BH197" s="341"/>
      <c r="BI197" s="341"/>
      <c r="BJ197" s="341"/>
      <c r="BK197" s="341"/>
      <c r="BL197" s="341"/>
      <c r="BM197" s="341"/>
      <c r="BN197" s="341"/>
      <c r="BO197" s="341"/>
      <c r="BP197" s="341"/>
      <c r="BQ197" s="341"/>
      <c r="BR197" s="15"/>
      <c r="BS197" s="6"/>
      <c r="BT197" s="6"/>
      <c r="BU197" s="6"/>
    </row>
    <row r="198" spans="1:73" s="79" customFormat="1" ht="14.5" outlineLevel="1" x14ac:dyDescent="0.35">
      <c r="A198" s="258"/>
      <c r="B198" s="259"/>
      <c r="C198" s="269"/>
      <c r="D198" s="269"/>
      <c r="E198" s="269"/>
      <c r="F198" s="277"/>
      <c r="G198" s="277" t="s">
        <v>977</v>
      </c>
      <c r="H198" s="79" t="s">
        <v>960</v>
      </c>
      <c r="I198" s="79" t="s">
        <v>484</v>
      </c>
      <c r="J198" s="79" t="s">
        <v>961</v>
      </c>
      <c r="K198" s="79" t="s">
        <v>962</v>
      </c>
      <c r="L198" s="79" t="s">
        <v>963</v>
      </c>
      <c r="M198" s="79" t="s">
        <v>964</v>
      </c>
      <c r="N198" s="79" t="s">
        <v>965</v>
      </c>
      <c r="O198" s="79" t="s">
        <v>966</v>
      </c>
      <c r="P198" s="79" t="s">
        <v>967</v>
      </c>
      <c r="Q198" s="79" t="s">
        <v>968</v>
      </c>
      <c r="R198" s="343"/>
      <c r="S198" s="343"/>
      <c r="T198" s="343"/>
      <c r="U198" s="343"/>
      <c r="V198" s="343"/>
      <c r="W198" s="343"/>
      <c r="X198" s="341"/>
      <c r="Y198" s="341"/>
      <c r="Z198" s="341"/>
      <c r="AA198" s="341"/>
      <c r="AB198" s="341"/>
      <c r="AC198" s="341"/>
      <c r="AD198" s="341"/>
      <c r="AE198" s="341"/>
      <c r="AF198" s="341"/>
      <c r="AG198" s="341"/>
      <c r="AH198" s="341"/>
      <c r="AI198" s="341"/>
      <c r="AJ198" s="341"/>
      <c r="AK198" s="341"/>
      <c r="AL198" s="341"/>
      <c r="AM198" s="341"/>
      <c r="AN198" s="341"/>
      <c r="AO198" s="341"/>
      <c r="AP198" s="341"/>
      <c r="AQ198" s="341"/>
      <c r="AR198" s="341"/>
      <c r="AS198" s="341"/>
      <c r="AT198" s="341"/>
      <c r="AU198" s="341"/>
      <c r="AV198" s="341"/>
      <c r="AW198" s="341"/>
      <c r="AX198" s="341"/>
      <c r="AY198" s="341"/>
      <c r="AZ198" s="341"/>
      <c r="BA198" s="341"/>
      <c r="BB198" s="341"/>
      <c r="BC198" s="341"/>
      <c r="BD198" s="341"/>
      <c r="BE198" s="341"/>
      <c r="BF198" s="341"/>
      <c r="BG198" s="341"/>
      <c r="BH198" s="341"/>
      <c r="BI198" s="341"/>
      <c r="BJ198" s="341"/>
      <c r="BK198" s="341"/>
      <c r="BL198" s="341"/>
      <c r="BM198" s="341"/>
      <c r="BN198" s="341"/>
      <c r="BO198" s="341"/>
      <c r="BP198" s="341"/>
      <c r="BQ198" s="341"/>
      <c r="BR198" s="268"/>
      <c r="BS198" s="260"/>
      <c r="BT198" s="260"/>
      <c r="BU198" s="260"/>
    </row>
    <row r="199" spans="1:73" s="79" customFormat="1" ht="14.5" outlineLevel="1" x14ac:dyDescent="0.35">
      <c r="A199" s="258"/>
      <c r="B199" s="259"/>
      <c r="C199" s="269"/>
      <c r="D199" s="269"/>
      <c r="E199" s="269"/>
      <c r="F199" s="277"/>
      <c r="G199" s="277" t="str">
        <f t="shared" ref="G199:G204" si="3">_xlfn.CONCAT(H189:M189)</f>
        <v>AAAAAa</v>
      </c>
      <c r="H199" s="391">
        <v>0</v>
      </c>
      <c r="I199" s="391">
        <v>0</v>
      </c>
      <c r="J199" s="391">
        <v>0</v>
      </c>
      <c r="K199" s="391">
        <v>0</v>
      </c>
      <c r="L199" s="391">
        <v>0</v>
      </c>
      <c r="M199" s="391">
        <v>0</v>
      </c>
      <c r="N199" s="391">
        <v>0</v>
      </c>
      <c r="O199" s="391">
        <v>0</v>
      </c>
      <c r="P199" s="391">
        <v>0</v>
      </c>
      <c r="Q199" s="391">
        <v>0</v>
      </c>
      <c r="R199" s="343"/>
      <c r="S199" s="343"/>
      <c r="T199" s="343"/>
      <c r="U199" s="343"/>
      <c r="V199" s="343"/>
      <c r="W199" s="343"/>
      <c r="X199" s="341"/>
      <c r="Y199" s="341"/>
      <c r="Z199" s="341"/>
      <c r="AA199" s="341"/>
      <c r="AB199" s="341"/>
      <c r="AC199" s="341"/>
      <c r="AD199" s="341"/>
      <c r="AE199" s="341"/>
      <c r="AF199" s="341"/>
      <c r="AG199" s="341"/>
      <c r="AH199" s="341"/>
      <c r="AI199" s="341"/>
      <c r="AJ199" s="341"/>
      <c r="AK199" s="341"/>
      <c r="AL199" s="341"/>
      <c r="AM199" s="341"/>
      <c r="AN199" s="341"/>
      <c r="AO199" s="341"/>
      <c r="AP199" s="341"/>
      <c r="AQ199" s="341"/>
      <c r="AR199" s="341"/>
      <c r="AS199" s="341"/>
      <c r="AT199" s="341"/>
      <c r="AU199" s="341"/>
      <c r="AV199" s="341"/>
      <c r="AW199" s="341"/>
      <c r="AX199" s="341"/>
      <c r="AY199" s="341"/>
      <c r="AZ199" s="341"/>
      <c r="BA199" s="341"/>
      <c r="BB199" s="341"/>
      <c r="BC199" s="341"/>
      <c r="BD199" s="341"/>
      <c r="BE199" s="341"/>
      <c r="BF199" s="341"/>
      <c r="BG199" s="341"/>
      <c r="BH199" s="341"/>
      <c r="BI199" s="341"/>
      <c r="BJ199" s="341"/>
      <c r="BK199" s="341"/>
      <c r="BL199" s="341"/>
      <c r="BM199" s="341"/>
      <c r="BN199" s="341"/>
      <c r="BO199" s="341"/>
      <c r="BP199" s="341"/>
      <c r="BQ199" s="341"/>
      <c r="BR199" s="268"/>
      <c r="BS199" s="260"/>
      <c r="BT199" s="260"/>
      <c r="BU199" s="260"/>
    </row>
    <row r="200" spans="1:73" s="79" customFormat="1" ht="14.5" outlineLevel="1" x14ac:dyDescent="0.35">
      <c r="A200" s="258"/>
      <c r="B200" s="259"/>
      <c r="C200" s="269"/>
      <c r="D200" s="269"/>
      <c r="E200" s="269"/>
      <c r="F200" s="277"/>
      <c r="G200" s="277" t="str">
        <f t="shared" si="3"/>
        <v>YAEAEa</v>
      </c>
      <c r="H200" s="391">
        <v>0</v>
      </c>
      <c r="I200" s="391">
        <v>0</v>
      </c>
      <c r="J200" s="391">
        <v>0</v>
      </c>
      <c r="K200" s="391">
        <v>0</v>
      </c>
      <c r="L200" s="391">
        <v>0</v>
      </c>
      <c r="M200" s="391">
        <v>0</v>
      </c>
      <c r="N200" s="391">
        <v>0</v>
      </c>
      <c r="O200" s="391">
        <v>0</v>
      </c>
      <c r="P200" s="391">
        <v>0</v>
      </c>
      <c r="Q200" s="391">
        <v>0</v>
      </c>
      <c r="R200" s="343"/>
      <c r="S200" s="343"/>
      <c r="T200" s="343"/>
      <c r="U200" s="343"/>
      <c r="V200" s="343"/>
      <c r="W200" s="343"/>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268"/>
      <c r="BS200" s="260"/>
      <c r="BT200" s="260"/>
      <c r="BU200" s="260"/>
    </row>
    <row r="201" spans="1:73" s="79" customFormat="1" ht="14.5" outlineLevel="1" x14ac:dyDescent="0.35">
      <c r="A201" s="258"/>
      <c r="B201" s="259"/>
      <c r="C201" s="269"/>
      <c r="D201" s="269"/>
      <c r="E201" s="269"/>
      <c r="F201" s="277"/>
      <c r="G201" s="277" t="str">
        <f t="shared" si="3"/>
        <v>AYAEAb</v>
      </c>
      <c r="H201" s="391">
        <v>4000</v>
      </c>
      <c r="I201" s="391">
        <v>4000</v>
      </c>
      <c r="J201" s="391">
        <v>4000</v>
      </c>
      <c r="K201" s="391">
        <v>4000</v>
      </c>
      <c r="L201" s="391">
        <v>4000</v>
      </c>
      <c r="M201" s="391">
        <v>4000</v>
      </c>
      <c r="N201" s="391">
        <v>4000</v>
      </c>
      <c r="O201" s="391">
        <v>4000</v>
      </c>
      <c r="P201" s="391">
        <v>4000</v>
      </c>
      <c r="Q201" s="391">
        <v>4000</v>
      </c>
      <c r="R201" s="343"/>
      <c r="S201" s="343"/>
      <c r="T201" s="343"/>
      <c r="U201" s="343"/>
      <c r="V201" s="343"/>
      <c r="W201" s="343"/>
      <c r="X201" s="341"/>
      <c r="Y201" s="341"/>
      <c r="Z201" s="341"/>
      <c r="AA201" s="341"/>
      <c r="AB201" s="341"/>
      <c r="AC201" s="341"/>
      <c r="AD201" s="341"/>
      <c r="AE201" s="341"/>
      <c r="AF201" s="341"/>
      <c r="AG201" s="341"/>
      <c r="AH201" s="341"/>
      <c r="AI201" s="341"/>
      <c r="AJ201" s="341"/>
      <c r="AK201" s="341"/>
      <c r="AL201" s="341"/>
      <c r="AM201" s="341"/>
      <c r="AN201" s="341"/>
      <c r="AO201" s="341"/>
      <c r="AP201" s="341"/>
      <c r="AQ201" s="341"/>
      <c r="AR201" s="341"/>
      <c r="AS201" s="341"/>
      <c r="AT201" s="341"/>
      <c r="AU201" s="341"/>
      <c r="AV201" s="341"/>
      <c r="AW201" s="341"/>
      <c r="AX201" s="341"/>
      <c r="AY201" s="341"/>
      <c r="AZ201" s="341"/>
      <c r="BA201" s="341"/>
      <c r="BB201" s="341"/>
      <c r="BC201" s="341"/>
      <c r="BD201" s="341"/>
      <c r="BE201" s="341"/>
      <c r="BF201" s="341"/>
      <c r="BG201" s="341"/>
      <c r="BH201" s="341"/>
      <c r="BI201" s="341"/>
      <c r="BJ201" s="341"/>
      <c r="BK201" s="341"/>
      <c r="BL201" s="341"/>
      <c r="BM201" s="341"/>
      <c r="BN201" s="341"/>
      <c r="BO201" s="341"/>
      <c r="BP201" s="341"/>
      <c r="BQ201" s="341"/>
      <c r="BR201" s="268"/>
      <c r="BS201" s="260"/>
      <c r="BT201" s="260"/>
      <c r="BU201" s="260"/>
    </row>
    <row r="202" spans="1:73" s="79" customFormat="1" ht="14.5" outlineLevel="1" x14ac:dyDescent="0.35">
      <c r="A202" s="258"/>
      <c r="B202" s="259"/>
      <c r="C202" s="269"/>
      <c r="D202" s="269"/>
      <c r="E202" s="269"/>
      <c r="F202" s="277"/>
      <c r="G202" s="277" t="str">
        <f t="shared" si="3"/>
        <v>YYNENb</v>
      </c>
      <c r="H202" s="391">
        <v>4000</v>
      </c>
      <c r="I202" s="391">
        <v>4000</v>
      </c>
      <c r="J202" s="391">
        <v>4000</v>
      </c>
      <c r="K202" s="391">
        <v>4000</v>
      </c>
      <c r="L202" s="391">
        <v>4000</v>
      </c>
      <c r="M202" s="391">
        <v>4000</v>
      </c>
      <c r="N202" s="391">
        <v>4000</v>
      </c>
      <c r="O202" s="391">
        <v>4000</v>
      </c>
      <c r="P202" s="391">
        <v>4000</v>
      </c>
      <c r="Q202" s="391">
        <v>4000</v>
      </c>
      <c r="R202" s="343"/>
      <c r="S202" s="343"/>
      <c r="T202" s="343"/>
      <c r="U202" s="343"/>
      <c r="V202" s="343"/>
      <c r="W202" s="343"/>
      <c r="X202" s="341"/>
      <c r="Y202" s="341"/>
      <c r="Z202" s="341"/>
      <c r="AA202" s="341"/>
      <c r="AB202" s="341"/>
      <c r="AC202" s="341"/>
      <c r="AD202" s="341"/>
      <c r="AE202" s="341"/>
      <c r="AF202" s="341"/>
      <c r="AG202" s="341"/>
      <c r="AH202" s="341"/>
      <c r="AI202" s="341"/>
      <c r="AJ202" s="341"/>
      <c r="AK202" s="341"/>
      <c r="AL202" s="341"/>
      <c r="AM202" s="341"/>
      <c r="AN202" s="341"/>
      <c r="AO202" s="341"/>
      <c r="AP202" s="341"/>
      <c r="AQ202" s="341"/>
      <c r="AR202" s="341"/>
      <c r="AS202" s="341"/>
      <c r="AT202" s="341"/>
      <c r="AU202" s="341"/>
      <c r="AV202" s="341"/>
      <c r="AW202" s="341"/>
      <c r="AX202" s="341"/>
      <c r="AY202" s="341"/>
      <c r="AZ202" s="341"/>
      <c r="BA202" s="341"/>
      <c r="BB202" s="341"/>
      <c r="BC202" s="341"/>
      <c r="BD202" s="341"/>
      <c r="BE202" s="341"/>
      <c r="BF202" s="341"/>
      <c r="BG202" s="341"/>
      <c r="BH202" s="341"/>
      <c r="BI202" s="341"/>
      <c r="BJ202" s="341"/>
      <c r="BK202" s="341"/>
      <c r="BL202" s="341"/>
      <c r="BM202" s="341"/>
      <c r="BN202" s="341"/>
      <c r="BO202" s="341"/>
      <c r="BP202" s="341"/>
      <c r="BQ202" s="341"/>
      <c r="BR202" s="268"/>
      <c r="BS202" s="260"/>
      <c r="BT202" s="260"/>
      <c r="BU202" s="260"/>
    </row>
    <row r="203" spans="1:73" s="79" customFormat="1" ht="14.5" outlineLevel="1" x14ac:dyDescent="0.35">
      <c r="A203" s="258"/>
      <c r="B203" s="259"/>
      <c r="C203" s="269"/>
      <c r="D203" s="269"/>
      <c r="E203" s="269"/>
      <c r="F203" s="277"/>
      <c r="G203" s="277" t="str">
        <f t="shared" si="3"/>
        <v>YYENEz</v>
      </c>
      <c r="H203" s="391">
        <v>1800</v>
      </c>
      <c r="I203" s="391">
        <v>1800</v>
      </c>
      <c r="J203" s="391">
        <v>1800</v>
      </c>
      <c r="K203" s="391">
        <v>1800</v>
      </c>
      <c r="L203" s="391">
        <v>1800</v>
      </c>
      <c r="M203" s="391">
        <v>1800</v>
      </c>
      <c r="N203" s="391">
        <v>1800</v>
      </c>
      <c r="O203" s="391">
        <v>1800</v>
      </c>
      <c r="P203" s="391">
        <v>1800</v>
      </c>
      <c r="Q203" s="391">
        <v>1800</v>
      </c>
      <c r="R203" s="343"/>
      <c r="S203" s="343"/>
      <c r="T203" s="343"/>
      <c r="U203" s="343"/>
      <c r="V203" s="343"/>
      <c r="W203" s="343"/>
      <c r="X203" s="341"/>
      <c r="Y203" s="341"/>
      <c r="Z203" s="341"/>
      <c r="AA203" s="341"/>
      <c r="AB203" s="341"/>
      <c r="AC203" s="341"/>
      <c r="AD203" s="341"/>
      <c r="AE203" s="341"/>
      <c r="AF203" s="341"/>
      <c r="AG203" s="341"/>
      <c r="AH203" s="341"/>
      <c r="AI203" s="341"/>
      <c r="AJ203" s="341"/>
      <c r="AK203" s="341"/>
      <c r="AL203" s="341"/>
      <c r="AM203" s="341"/>
      <c r="AN203" s="341"/>
      <c r="AO203" s="341"/>
      <c r="AP203" s="341"/>
      <c r="AQ203" s="341"/>
      <c r="AR203" s="341"/>
      <c r="AS203" s="341"/>
      <c r="AT203" s="341"/>
      <c r="AU203" s="341"/>
      <c r="AV203" s="341"/>
      <c r="AW203" s="341"/>
      <c r="AX203" s="341"/>
      <c r="AY203" s="341"/>
      <c r="AZ203" s="341"/>
      <c r="BA203" s="341"/>
      <c r="BB203" s="341"/>
      <c r="BC203" s="341"/>
      <c r="BD203" s="341"/>
      <c r="BE203" s="341"/>
      <c r="BF203" s="341"/>
      <c r="BG203" s="341"/>
      <c r="BH203" s="341"/>
      <c r="BI203" s="341"/>
      <c r="BJ203" s="341"/>
      <c r="BK203" s="341"/>
      <c r="BL203" s="341"/>
      <c r="BM203" s="341"/>
      <c r="BN203" s="341"/>
      <c r="BO203" s="341"/>
      <c r="BP203" s="341"/>
      <c r="BQ203" s="341"/>
      <c r="BR203" s="268"/>
      <c r="BS203" s="260"/>
      <c r="BT203" s="260"/>
      <c r="BU203" s="260"/>
    </row>
    <row r="204" spans="1:73" s="79" customFormat="1" ht="14.5" outlineLevel="1" x14ac:dyDescent="0.35">
      <c r="A204" s="258"/>
      <c r="B204" s="259"/>
      <c r="C204" s="269"/>
      <c r="D204" s="269"/>
      <c r="E204" s="269"/>
      <c r="F204" s="277"/>
      <c r="G204" s="277" t="str">
        <f t="shared" si="3"/>
        <v>YYENEr</v>
      </c>
      <c r="H204" s="391">
        <v>2000</v>
      </c>
      <c r="I204" s="391">
        <v>2000</v>
      </c>
      <c r="J204" s="391">
        <v>2000</v>
      </c>
      <c r="K204" s="391">
        <v>2000</v>
      </c>
      <c r="L204" s="391">
        <v>2000</v>
      </c>
      <c r="M204" s="391">
        <v>2000</v>
      </c>
      <c r="N204" s="391">
        <v>2000</v>
      </c>
      <c r="O204" s="391">
        <v>2000</v>
      </c>
      <c r="P204" s="391">
        <v>2000</v>
      </c>
      <c r="Q204" s="391">
        <v>2000</v>
      </c>
      <c r="R204" s="343"/>
      <c r="S204" s="343"/>
      <c r="T204" s="343"/>
      <c r="U204" s="343"/>
      <c r="V204" s="343"/>
      <c r="W204" s="343"/>
      <c r="X204" s="341"/>
      <c r="Y204" s="341"/>
      <c r="Z204" s="341"/>
      <c r="AA204" s="341"/>
      <c r="AB204" s="341"/>
      <c r="AC204" s="341"/>
      <c r="AD204" s="341"/>
      <c r="AE204" s="341"/>
      <c r="AF204" s="341"/>
      <c r="AG204" s="341"/>
      <c r="AH204" s="341"/>
      <c r="AI204" s="341"/>
      <c r="AJ204" s="341"/>
      <c r="AK204" s="341"/>
      <c r="AL204" s="341"/>
      <c r="AM204" s="341"/>
      <c r="AN204" s="341"/>
      <c r="AO204" s="341"/>
      <c r="AP204" s="341"/>
      <c r="AQ204" s="341"/>
      <c r="AR204" s="341"/>
      <c r="AS204" s="341"/>
      <c r="AT204" s="341"/>
      <c r="AU204" s="341"/>
      <c r="AV204" s="341"/>
      <c r="AW204" s="341"/>
      <c r="AX204" s="341"/>
      <c r="AY204" s="341"/>
      <c r="AZ204" s="341"/>
      <c r="BA204" s="341"/>
      <c r="BB204" s="341"/>
      <c r="BC204" s="341"/>
      <c r="BD204" s="341"/>
      <c r="BE204" s="341"/>
      <c r="BF204" s="341"/>
      <c r="BG204" s="341"/>
      <c r="BH204" s="341"/>
      <c r="BI204" s="341"/>
      <c r="BJ204" s="341"/>
      <c r="BK204" s="341"/>
      <c r="BL204" s="341"/>
      <c r="BM204" s="341"/>
      <c r="BN204" s="341"/>
      <c r="BO204" s="341"/>
      <c r="BP204" s="341"/>
      <c r="BQ204" s="341"/>
      <c r="BR204" s="268"/>
      <c r="BS204" s="260"/>
      <c r="BT204" s="260"/>
      <c r="BU204" s="260"/>
    </row>
    <row r="205" spans="1:73" s="79" customFormat="1" ht="14.5" outlineLevel="1" x14ac:dyDescent="0.35">
      <c r="A205" s="258"/>
      <c r="B205" s="259"/>
      <c r="C205" s="269"/>
      <c r="D205" s="269"/>
      <c r="E205" s="269"/>
      <c r="F205" s="277"/>
      <c r="G205" s="277"/>
      <c r="I205" s="277"/>
      <c r="J205" s="277"/>
      <c r="K205" s="281"/>
      <c r="N205" s="747"/>
      <c r="O205" s="334"/>
      <c r="P205" s="334"/>
      <c r="Q205" s="343"/>
      <c r="R205" s="343"/>
      <c r="S205" s="343"/>
      <c r="T205" s="343"/>
      <c r="U205" s="343"/>
      <c r="V205" s="343"/>
      <c r="W205" s="343"/>
      <c r="X205" s="341"/>
      <c r="Y205" s="341"/>
      <c r="Z205" s="341"/>
      <c r="AA205" s="341"/>
      <c r="AB205" s="341"/>
      <c r="AC205" s="341"/>
      <c r="AD205" s="341"/>
      <c r="AE205" s="341"/>
      <c r="AF205" s="341"/>
      <c r="AG205" s="341"/>
      <c r="AH205" s="341"/>
      <c r="AI205" s="341"/>
      <c r="AJ205" s="341"/>
      <c r="AK205" s="341"/>
      <c r="AL205" s="341"/>
      <c r="AM205" s="341"/>
      <c r="AN205" s="341"/>
      <c r="AO205" s="341"/>
      <c r="AP205" s="341"/>
      <c r="AQ205" s="341"/>
      <c r="AR205" s="341"/>
      <c r="AS205" s="341"/>
      <c r="AT205" s="341"/>
      <c r="AU205" s="341"/>
      <c r="AV205" s="341"/>
      <c r="AW205" s="341"/>
      <c r="AX205" s="341"/>
      <c r="AY205" s="341"/>
      <c r="AZ205" s="341"/>
      <c r="BA205" s="341"/>
      <c r="BB205" s="341"/>
      <c r="BC205" s="341"/>
      <c r="BD205" s="341"/>
      <c r="BE205" s="341"/>
      <c r="BF205" s="341"/>
      <c r="BG205" s="341"/>
      <c r="BH205" s="341"/>
      <c r="BI205" s="341"/>
      <c r="BJ205" s="341"/>
      <c r="BK205" s="341"/>
      <c r="BL205" s="341"/>
      <c r="BM205" s="341"/>
      <c r="BN205" s="341"/>
      <c r="BO205" s="341"/>
      <c r="BP205" s="341"/>
      <c r="BQ205" s="341"/>
      <c r="BR205" s="268"/>
      <c r="BS205" s="260"/>
      <c r="BT205" s="260"/>
      <c r="BU205" s="260"/>
    </row>
    <row r="206" spans="1:73" s="79" customFormat="1" ht="14.5" outlineLevel="1" x14ac:dyDescent="0.35">
      <c r="A206" s="258"/>
      <c r="B206" s="259"/>
      <c r="C206" s="269"/>
      <c r="D206" s="269"/>
      <c r="E206" s="269"/>
      <c r="F206" s="277"/>
      <c r="G206" s="277"/>
      <c r="I206" s="277"/>
      <c r="J206" s="277"/>
      <c r="K206" s="281"/>
      <c r="N206" s="747"/>
      <c r="O206" s="334"/>
      <c r="P206" s="334"/>
      <c r="Q206" s="343"/>
      <c r="R206" s="343"/>
      <c r="S206" s="343"/>
      <c r="T206" s="343"/>
      <c r="U206" s="343"/>
      <c r="V206" s="343"/>
      <c r="W206" s="343"/>
      <c r="X206" s="341"/>
      <c r="Y206" s="341"/>
      <c r="Z206" s="341"/>
      <c r="AA206" s="341"/>
      <c r="AB206" s="341"/>
      <c r="AC206" s="341"/>
      <c r="AD206" s="341"/>
      <c r="AE206" s="341"/>
      <c r="AF206" s="341"/>
      <c r="AG206" s="341"/>
      <c r="AH206" s="341"/>
      <c r="AI206" s="341"/>
      <c r="AJ206" s="341"/>
      <c r="AK206" s="341"/>
      <c r="AL206" s="341"/>
      <c r="AM206" s="341"/>
      <c r="AN206" s="341"/>
      <c r="AO206" s="341"/>
      <c r="AP206" s="341"/>
      <c r="AQ206" s="341"/>
      <c r="AR206" s="341"/>
      <c r="AS206" s="341"/>
      <c r="AT206" s="341"/>
      <c r="AU206" s="341"/>
      <c r="AV206" s="341"/>
      <c r="AW206" s="341"/>
      <c r="AX206" s="341"/>
      <c r="AY206" s="341"/>
      <c r="AZ206" s="341"/>
      <c r="BA206" s="341"/>
      <c r="BB206" s="341"/>
      <c r="BC206" s="341"/>
      <c r="BD206" s="341"/>
      <c r="BE206" s="341"/>
      <c r="BF206" s="341"/>
      <c r="BG206" s="341"/>
      <c r="BH206" s="341"/>
      <c r="BI206" s="341"/>
      <c r="BJ206" s="341"/>
      <c r="BK206" s="341"/>
      <c r="BL206" s="341"/>
      <c r="BM206" s="341"/>
      <c r="BN206" s="341"/>
      <c r="BO206" s="341"/>
      <c r="BP206" s="341"/>
      <c r="BQ206" s="341"/>
      <c r="BR206" s="268"/>
      <c r="BS206" s="260"/>
      <c r="BT206" s="260"/>
      <c r="BU206" s="260"/>
    </row>
    <row r="207" spans="1:73" s="79" customFormat="1" ht="14.5" outlineLevel="1" x14ac:dyDescent="0.35">
      <c r="A207" s="258"/>
      <c r="B207" s="259"/>
      <c r="C207" s="269"/>
      <c r="D207" s="269"/>
      <c r="E207" s="269"/>
      <c r="F207" s="277"/>
      <c r="G207" s="748" t="s">
        <v>972</v>
      </c>
      <c r="I207" s="277"/>
      <c r="J207" s="277"/>
      <c r="K207" s="281"/>
      <c r="N207" s="747"/>
      <c r="O207" s="334"/>
      <c r="P207" s="334"/>
      <c r="Q207" s="343"/>
      <c r="R207" s="343"/>
      <c r="S207" s="343"/>
      <c r="T207" s="343"/>
      <c r="U207" s="343"/>
      <c r="V207" s="343"/>
      <c r="W207" s="343"/>
      <c r="X207" s="341"/>
      <c r="Y207" s="341"/>
      <c r="Z207" s="341"/>
      <c r="AA207" s="341"/>
      <c r="AB207" s="341"/>
      <c r="AC207" s="341"/>
      <c r="AD207" s="341"/>
      <c r="AE207" s="341"/>
      <c r="AF207" s="341"/>
      <c r="AG207" s="341"/>
      <c r="AH207" s="341"/>
      <c r="AI207" s="341"/>
      <c r="AJ207" s="341"/>
      <c r="AK207" s="341"/>
      <c r="AL207" s="341"/>
      <c r="AM207" s="341"/>
      <c r="AN207" s="341"/>
      <c r="AO207" s="341"/>
      <c r="AP207" s="341"/>
      <c r="AQ207" s="341"/>
      <c r="AR207" s="341"/>
      <c r="AS207" s="341"/>
      <c r="AT207" s="341"/>
      <c r="AU207" s="341"/>
      <c r="AV207" s="341"/>
      <c r="AW207" s="341"/>
      <c r="AX207" s="341"/>
      <c r="AY207" s="341"/>
      <c r="AZ207" s="341"/>
      <c r="BA207" s="341"/>
      <c r="BB207" s="341"/>
      <c r="BC207" s="341"/>
      <c r="BD207" s="341"/>
      <c r="BE207" s="341"/>
      <c r="BF207" s="341"/>
      <c r="BG207" s="341"/>
      <c r="BH207" s="341"/>
      <c r="BI207" s="341"/>
      <c r="BJ207" s="341"/>
      <c r="BK207" s="341"/>
      <c r="BL207" s="341"/>
      <c r="BM207" s="341"/>
      <c r="BN207" s="341"/>
      <c r="BO207" s="341"/>
      <c r="BP207" s="341"/>
      <c r="BQ207" s="341"/>
      <c r="BR207" s="268"/>
      <c r="BS207" s="260"/>
      <c r="BT207" s="260"/>
      <c r="BU207" s="260"/>
    </row>
    <row r="208" spans="1:73" s="79" customFormat="1" ht="14.5" outlineLevel="1" x14ac:dyDescent="0.35">
      <c r="A208" s="258"/>
      <c r="B208" s="259"/>
      <c r="C208" s="269"/>
      <c r="D208" s="269"/>
      <c r="E208" s="269"/>
      <c r="F208" s="277"/>
      <c r="G208" s="277" t="s">
        <v>977</v>
      </c>
      <c r="H208" s="79" t="s">
        <v>960</v>
      </c>
      <c r="I208" s="79" t="s">
        <v>960</v>
      </c>
      <c r="J208" s="79" t="s">
        <v>960</v>
      </c>
      <c r="K208" s="79" t="s">
        <v>960</v>
      </c>
      <c r="L208" s="79" t="s">
        <v>960</v>
      </c>
      <c r="M208" s="79" t="s">
        <v>960</v>
      </c>
      <c r="N208" s="79" t="s">
        <v>484</v>
      </c>
      <c r="O208" s="79" t="s">
        <v>484</v>
      </c>
      <c r="P208" s="79" t="s">
        <v>484</v>
      </c>
      <c r="Q208" s="79" t="s">
        <v>484</v>
      </c>
      <c r="R208" s="79" t="s">
        <v>484</v>
      </c>
      <c r="S208" s="79" t="s">
        <v>484</v>
      </c>
      <c r="T208" s="79" t="s">
        <v>961</v>
      </c>
      <c r="U208" s="79" t="s">
        <v>961</v>
      </c>
      <c r="V208" s="79" t="s">
        <v>961</v>
      </c>
      <c r="W208" s="79" t="s">
        <v>961</v>
      </c>
      <c r="X208" s="79" t="s">
        <v>961</v>
      </c>
      <c r="Y208" s="79" t="s">
        <v>961</v>
      </c>
      <c r="Z208" s="79" t="s">
        <v>962</v>
      </c>
      <c r="AA208" s="79" t="s">
        <v>962</v>
      </c>
      <c r="AB208" s="79" t="s">
        <v>962</v>
      </c>
      <c r="AC208" s="79" t="s">
        <v>962</v>
      </c>
      <c r="AD208" s="79" t="s">
        <v>962</v>
      </c>
      <c r="AE208" s="79" t="s">
        <v>962</v>
      </c>
      <c r="AF208" s="79" t="s">
        <v>963</v>
      </c>
      <c r="AG208" s="79" t="s">
        <v>963</v>
      </c>
      <c r="AH208" s="79" t="s">
        <v>963</v>
      </c>
      <c r="AI208" s="79" t="s">
        <v>963</v>
      </c>
      <c r="AJ208" s="79" t="s">
        <v>963</v>
      </c>
      <c r="AK208" s="79" t="s">
        <v>963</v>
      </c>
      <c r="AL208" s="79" t="s">
        <v>964</v>
      </c>
      <c r="AM208" s="79" t="s">
        <v>964</v>
      </c>
      <c r="AN208" s="79" t="s">
        <v>964</v>
      </c>
      <c r="AO208" s="79" t="s">
        <v>964</v>
      </c>
      <c r="AP208" s="79" t="s">
        <v>964</v>
      </c>
      <c r="AQ208" s="79" t="s">
        <v>964</v>
      </c>
      <c r="AR208" s="79" t="s">
        <v>965</v>
      </c>
      <c r="AS208" s="79" t="s">
        <v>965</v>
      </c>
      <c r="AT208" s="79" t="s">
        <v>965</v>
      </c>
      <c r="AU208" s="79" t="s">
        <v>965</v>
      </c>
      <c r="AV208" s="79" t="s">
        <v>965</v>
      </c>
      <c r="AW208" s="79" t="s">
        <v>965</v>
      </c>
      <c r="AX208" s="79" t="s">
        <v>966</v>
      </c>
      <c r="AY208" s="79" t="s">
        <v>966</v>
      </c>
      <c r="AZ208" s="79" t="s">
        <v>966</v>
      </c>
      <c r="BA208" s="79" t="s">
        <v>966</v>
      </c>
      <c r="BB208" s="79" t="s">
        <v>966</v>
      </c>
      <c r="BC208" s="79" t="s">
        <v>966</v>
      </c>
      <c r="BD208" s="79" t="s">
        <v>967</v>
      </c>
      <c r="BE208" s="79" t="s">
        <v>967</v>
      </c>
      <c r="BF208" s="79" t="s">
        <v>967</v>
      </c>
      <c r="BG208" s="79" t="s">
        <v>967</v>
      </c>
      <c r="BH208" s="79" t="s">
        <v>967</v>
      </c>
      <c r="BI208" s="79" t="s">
        <v>967</v>
      </c>
      <c r="BJ208" s="79" t="s">
        <v>968</v>
      </c>
      <c r="BK208" s="79" t="s">
        <v>968</v>
      </c>
      <c r="BL208" s="79" t="s">
        <v>968</v>
      </c>
      <c r="BM208" s="79" t="s">
        <v>968</v>
      </c>
      <c r="BN208" s="79" t="s">
        <v>968</v>
      </c>
      <c r="BO208" s="79" t="s">
        <v>968</v>
      </c>
      <c r="BP208" s="341"/>
      <c r="BQ208" s="341"/>
      <c r="BR208" s="268"/>
      <c r="BS208" s="260"/>
      <c r="BT208" s="260"/>
      <c r="BU208" s="260"/>
    </row>
    <row r="209" spans="1:73" s="79" customFormat="1" ht="14.5" outlineLevel="1" x14ac:dyDescent="0.35">
      <c r="A209" s="258"/>
      <c r="B209" s="259"/>
      <c r="C209" s="269"/>
      <c r="D209" s="269"/>
      <c r="E209" s="269"/>
      <c r="F209" s="277"/>
      <c r="G209" s="277" t="s">
        <v>976</v>
      </c>
      <c r="H209" s="79" t="s">
        <v>404</v>
      </c>
      <c r="I209" s="79" t="s">
        <v>405</v>
      </c>
      <c r="J209" s="79" t="s">
        <v>406</v>
      </c>
      <c r="K209" s="79" t="s">
        <v>396</v>
      </c>
      <c r="L209" s="79" t="s">
        <v>397</v>
      </c>
      <c r="M209" s="79" t="s">
        <v>398</v>
      </c>
      <c r="N209" s="79" t="s">
        <v>404</v>
      </c>
      <c r="O209" s="79" t="s">
        <v>405</v>
      </c>
      <c r="P209" s="79" t="s">
        <v>406</v>
      </c>
      <c r="Q209" s="79" t="s">
        <v>396</v>
      </c>
      <c r="R209" s="79" t="s">
        <v>397</v>
      </c>
      <c r="S209" s="79" t="s">
        <v>398</v>
      </c>
      <c r="T209" s="79" t="s">
        <v>404</v>
      </c>
      <c r="U209" s="79" t="s">
        <v>405</v>
      </c>
      <c r="V209" s="79" t="s">
        <v>406</v>
      </c>
      <c r="W209" s="79" t="s">
        <v>396</v>
      </c>
      <c r="X209" s="79" t="s">
        <v>397</v>
      </c>
      <c r="Y209" s="79" t="s">
        <v>398</v>
      </c>
      <c r="Z209" s="79" t="s">
        <v>404</v>
      </c>
      <c r="AA209" s="79" t="s">
        <v>405</v>
      </c>
      <c r="AB209" s="79" t="s">
        <v>406</v>
      </c>
      <c r="AC209" s="79" t="s">
        <v>396</v>
      </c>
      <c r="AD209" s="79" t="s">
        <v>397</v>
      </c>
      <c r="AE209" s="79" t="s">
        <v>398</v>
      </c>
      <c r="AF209" s="79" t="s">
        <v>404</v>
      </c>
      <c r="AG209" s="79" t="s">
        <v>405</v>
      </c>
      <c r="AH209" s="79" t="s">
        <v>406</v>
      </c>
      <c r="AI209" s="79" t="s">
        <v>396</v>
      </c>
      <c r="AJ209" s="79" t="s">
        <v>397</v>
      </c>
      <c r="AK209" s="79" t="s">
        <v>398</v>
      </c>
      <c r="AL209" s="79" t="s">
        <v>404</v>
      </c>
      <c r="AM209" s="79" t="s">
        <v>405</v>
      </c>
      <c r="AN209" s="79" t="s">
        <v>406</v>
      </c>
      <c r="AO209" s="79" t="s">
        <v>396</v>
      </c>
      <c r="AP209" s="79" t="s">
        <v>397</v>
      </c>
      <c r="AQ209" s="79" t="s">
        <v>398</v>
      </c>
      <c r="AR209" s="79" t="s">
        <v>404</v>
      </c>
      <c r="AS209" s="79" t="s">
        <v>405</v>
      </c>
      <c r="AT209" s="79" t="s">
        <v>406</v>
      </c>
      <c r="AU209" s="79" t="s">
        <v>396</v>
      </c>
      <c r="AV209" s="79" t="s">
        <v>397</v>
      </c>
      <c r="AW209" s="79" t="s">
        <v>398</v>
      </c>
      <c r="AX209" s="79" t="s">
        <v>404</v>
      </c>
      <c r="AY209" s="79" t="s">
        <v>405</v>
      </c>
      <c r="AZ209" s="79" t="s">
        <v>406</v>
      </c>
      <c r="BA209" s="79" t="s">
        <v>396</v>
      </c>
      <c r="BB209" s="79" t="s">
        <v>397</v>
      </c>
      <c r="BC209" s="79" t="s">
        <v>398</v>
      </c>
      <c r="BD209" s="79" t="s">
        <v>404</v>
      </c>
      <c r="BE209" s="79" t="s">
        <v>405</v>
      </c>
      <c r="BF209" s="79" t="s">
        <v>406</v>
      </c>
      <c r="BG209" s="79" t="s">
        <v>396</v>
      </c>
      <c r="BH209" s="79" t="s">
        <v>397</v>
      </c>
      <c r="BI209" s="79" t="s">
        <v>398</v>
      </c>
      <c r="BJ209" s="79" t="s">
        <v>404</v>
      </c>
      <c r="BK209" s="79" t="s">
        <v>405</v>
      </c>
      <c r="BL209" s="79" t="s">
        <v>406</v>
      </c>
      <c r="BM209" s="79" t="s">
        <v>396</v>
      </c>
      <c r="BN209" s="79" t="s">
        <v>397</v>
      </c>
      <c r="BO209" s="79" t="s">
        <v>398</v>
      </c>
      <c r="BP209" s="341"/>
      <c r="BQ209" s="341"/>
      <c r="BR209" s="268"/>
      <c r="BS209" s="260"/>
      <c r="BT209" s="260"/>
      <c r="BU209" s="260"/>
    </row>
    <row r="210" spans="1:73" s="79" customFormat="1" ht="14.5" outlineLevel="1" x14ac:dyDescent="0.35">
      <c r="A210" s="258"/>
      <c r="B210" s="259"/>
      <c r="C210" s="269"/>
      <c r="D210" s="269"/>
      <c r="E210" s="269"/>
      <c r="F210" s="277"/>
      <c r="G210" s="277" t="str">
        <f>_xlfn.CONCAT(H189:M189)</f>
        <v>AAAAAa</v>
      </c>
      <c r="H210" s="391">
        <v>0</v>
      </c>
      <c r="I210" s="391">
        <v>0</v>
      </c>
      <c r="J210" s="391">
        <v>0</v>
      </c>
      <c r="K210" s="391">
        <v>0</v>
      </c>
      <c r="L210" s="391">
        <v>0</v>
      </c>
      <c r="M210" s="391">
        <v>0</v>
      </c>
      <c r="N210" s="391">
        <v>0</v>
      </c>
      <c r="O210" s="391">
        <v>0</v>
      </c>
      <c r="P210" s="391">
        <v>0</v>
      </c>
      <c r="Q210" s="391">
        <v>0</v>
      </c>
      <c r="R210" s="391">
        <v>0</v>
      </c>
      <c r="S210" s="391">
        <v>0</v>
      </c>
      <c r="T210" s="391">
        <v>0</v>
      </c>
      <c r="U210" s="391">
        <v>0</v>
      </c>
      <c r="V210" s="391">
        <v>0</v>
      </c>
      <c r="W210" s="391">
        <v>0</v>
      </c>
      <c r="X210" s="391">
        <v>0</v>
      </c>
      <c r="Y210" s="391">
        <v>0</v>
      </c>
      <c r="Z210" s="391">
        <v>0</v>
      </c>
      <c r="AA210" s="391">
        <v>0</v>
      </c>
      <c r="AB210" s="391">
        <v>0</v>
      </c>
      <c r="AC210" s="391">
        <v>0</v>
      </c>
      <c r="AD210" s="391">
        <v>0</v>
      </c>
      <c r="AE210" s="391">
        <v>0</v>
      </c>
      <c r="AF210" s="391">
        <v>0</v>
      </c>
      <c r="AG210" s="391">
        <v>0</v>
      </c>
      <c r="AH210" s="391">
        <v>0</v>
      </c>
      <c r="AI210" s="391">
        <v>0</v>
      </c>
      <c r="AJ210" s="391">
        <v>0</v>
      </c>
      <c r="AK210" s="391">
        <v>0</v>
      </c>
      <c r="AL210" s="391">
        <v>0</v>
      </c>
      <c r="AM210" s="391">
        <v>0</v>
      </c>
      <c r="AN210" s="391">
        <v>0</v>
      </c>
      <c r="AO210" s="391">
        <v>0</v>
      </c>
      <c r="AP210" s="391">
        <v>0</v>
      </c>
      <c r="AQ210" s="391">
        <v>0</v>
      </c>
      <c r="AR210" s="391">
        <v>0</v>
      </c>
      <c r="AS210" s="391">
        <v>0</v>
      </c>
      <c r="AT210" s="391">
        <v>0</v>
      </c>
      <c r="AU210" s="391">
        <v>0</v>
      </c>
      <c r="AV210" s="391">
        <v>0</v>
      </c>
      <c r="AW210" s="391">
        <v>0</v>
      </c>
      <c r="AX210" s="391">
        <v>0</v>
      </c>
      <c r="AY210" s="391">
        <v>0</v>
      </c>
      <c r="AZ210" s="391">
        <v>0</v>
      </c>
      <c r="BA210" s="391">
        <v>0</v>
      </c>
      <c r="BB210" s="391">
        <v>0</v>
      </c>
      <c r="BC210" s="391">
        <v>0</v>
      </c>
      <c r="BD210" s="391">
        <v>0</v>
      </c>
      <c r="BE210" s="391">
        <v>0</v>
      </c>
      <c r="BF210" s="391">
        <v>0</v>
      </c>
      <c r="BG210" s="391">
        <v>0</v>
      </c>
      <c r="BH210" s="391">
        <v>0</v>
      </c>
      <c r="BI210" s="391">
        <v>0</v>
      </c>
      <c r="BJ210" s="391">
        <v>0</v>
      </c>
      <c r="BK210" s="391">
        <v>0</v>
      </c>
      <c r="BL210" s="391">
        <v>0</v>
      </c>
      <c r="BM210" s="391">
        <v>0</v>
      </c>
      <c r="BN210" s="391">
        <v>0</v>
      </c>
      <c r="BO210" s="391">
        <v>0</v>
      </c>
      <c r="BP210" s="341"/>
      <c r="BQ210" s="341"/>
      <c r="BR210" s="268"/>
      <c r="BS210" s="260"/>
      <c r="BT210" s="260"/>
      <c r="BU210" s="260"/>
    </row>
    <row r="211" spans="1:73" s="79" customFormat="1" ht="14.5" outlineLevel="1" x14ac:dyDescent="0.35">
      <c r="A211" s="258"/>
      <c r="B211" s="259"/>
      <c r="C211" s="269"/>
      <c r="D211" s="269"/>
      <c r="E211" s="269"/>
      <c r="F211" s="277"/>
      <c r="G211" s="277" t="str">
        <f t="shared" ref="G211:G215" si="4">_xlfn.CONCAT(H190:M190)</f>
        <v>YAEAEa</v>
      </c>
      <c r="H211" s="391">
        <v>0</v>
      </c>
      <c r="I211" s="391">
        <v>0</v>
      </c>
      <c r="J211" s="391">
        <v>0</v>
      </c>
      <c r="K211" s="391">
        <v>0</v>
      </c>
      <c r="L211" s="391">
        <v>0</v>
      </c>
      <c r="M211" s="391">
        <v>0</v>
      </c>
      <c r="N211" s="391">
        <v>0</v>
      </c>
      <c r="O211" s="391">
        <v>0</v>
      </c>
      <c r="P211" s="391">
        <v>0</v>
      </c>
      <c r="Q211" s="391">
        <v>0</v>
      </c>
      <c r="R211" s="391">
        <v>0</v>
      </c>
      <c r="S211" s="391">
        <v>0</v>
      </c>
      <c r="T211" s="391">
        <v>0</v>
      </c>
      <c r="U211" s="391">
        <v>0</v>
      </c>
      <c r="V211" s="391">
        <v>0</v>
      </c>
      <c r="W211" s="391">
        <v>0</v>
      </c>
      <c r="X211" s="391">
        <v>0</v>
      </c>
      <c r="Y211" s="391">
        <v>0</v>
      </c>
      <c r="Z211" s="391">
        <v>0</v>
      </c>
      <c r="AA211" s="391">
        <v>0</v>
      </c>
      <c r="AB211" s="391">
        <v>0</v>
      </c>
      <c r="AC211" s="391">
        <v>0</v>
      </c>
      <c r="AD211" s="391">
        <v>0</v>
      </c>
      <c r="AE211" s="391">
        <v>0</v>
      </c>
      <c r="AF211" s="391">
        <v>0</v>
      </c>
      <c r="AG211" s="391">
        <v>0</v>
      </c>
      <c r="AH211" s="391">
        <v>0</v>
      </c>
      <c r="AI211" s="391">
        <v>0</v>
      </c>
      <c r="AJ211" s="391">
        <v>0</v>
      </c>
      <c r="AK211" s="391">
        <v>0</v>
      </c>
      <c r="AL211" s="391">
        <v>0</v>
      </c>
      <c r="AM211" s="391">
        <v>0</v>
      </c>
      <c r="AN211" s="391">
        <v>0</v>
      </c>
      <c r="AO211" s="391">
        <v>0</v>
      </c>
      <c r="AP211" s="391">
        <v>0</v>
      </c>
      <c r="AQ211" s="391">
        <v>0</v>
      </c>
      <c r="AR211" s="391">
        <v>0</v>
      </c>
      <c r="AS211" s="391">
        <v>0</v>
      </c>
      <c r="AT211" s="391">
        <v>0</v>
      </c>
      <c r="AU211" s="391">
        <v>0</v>
      </c>
      <c r="AV211" s="391">
        <v>0</v>
      </c>
      <c r="AW211" s="391">
        <v>0</v>
      </c>
      <c r="AX211" s="391">
        <v>0</v>
      </c>
      <c r="AY211" s="391">
        <v>0</v>
      </c>
      <c r="AZ211" s="391">
        <v>0</v>
      </c>
      <c r="BA211" s="391">
        <v>0</v>
      </c>
      <c r="BB211" s="391">
        <v>0</v>
      </c>
      <c r="BC211" s="391">
        <v>0</v>
      </c>
      <c r="BD211" s="391">
        <v>0</v>
      </c>
      <c r="BE211" s="391">
        <v>0</v>
      </c>
      <c r="BF211" s="391">
        <v>0</v>
      </c>
      <c r="BG211" s="391">
        <v>0</v>
      </c>
      <c r="BH211" s="391">
        <v>0</v>
      </c>
      <c r="BI211" s="391">
        <v>0</v>
      </c>
      <c r="BJ211" s="391">
        <v>0</v>
      </c>
      <c r="BK211" s="391">
        <v>0</v>
      </c>
      <c r="BL211" s="391">
        <v>0</v>
      </c>
      <c r="BM211" s="391">
        <v>0</v>
      </c>
      <c r="BN211" s="391">
        <v>0</v>
      </c>
      <c r="BO211" s="391">
        <v>0</v>
      </c>
      <c r="BP211" s="341"/>
      <c r="BQ211" s="341"/>
      <c r="BR211" s="268"/>
      <c r="BS211" s="260"/>
      <c r="BT211" s="260"/>
      <c r="BU211" s="260"/>
    </row>
    <row r="212" spans="1:73" s="79" customFormat="1" ht="14.5" outlineLevel="1" x14ac:dyDescent="0.35">
      <c r="A212" s="258"/>
      <c r="B212" s="259"/>
      <c r="C212" s="269"/>
      <c r="D212" s="269"/>
      <c r="E212" s="269"/>
      <c r="F212" s="277"/>
      <c r="G212" s="277" t="str">
        <f t="shared" si="4"/>
        <v>AYAEAb</v>
      </c>
      <c r="H212" s="391">
        <v>1</v>
      </c>
      <c r="I212" s="391">
        <v>1</v>
      </c>
      <c r="J212" s="391">
        <v>1</v>
      </c>
      <c r="K212" s="391">
        <v>1</v>
      </c>
      <c r="L212" s="391">
        <v>0</v>
      </c>
      <c r="M212" s="391">
        <v>0</v>
      </c>
      <c r="N212" s="391">
        <v>1</v>
      </c>
      <c r="O212" s="391">
        <v>1</v>
      </c>
      <c r="P212" s="391">
        <v>1</v>
      </c>
      <c r="Q212" s="391">
        <v>1</v>
      </c>
      <c r="R212" s="391">
        <v>0</v>
      </c>
      <c r="S212" s="391">
        <v>0</v>
      </c>
      <c r="T212" s="391">
        <v>1</v>
      </c>
      <c r="U212" s="391">
        <v>1</v>
      </c>
      <c r="V212" s="391">
        <v>1</v>
      </c>
      <c r="W212" s="391">
        <v>1</v>
      </c>
      <c r="X212" s="391">
        <v>0</v>
      </c>
      <c r="Y212" s="391">
        <v>0</v>
      </c>
      <c r="Z212" s="391">
        <v>1</v>
      </c>
      <c r="AA212" s="391">
        <v>1</v>
      </c>
      <c r="AB212" s="391">
        <v>1</v>
      </c>
      <c r="AC212" s="391">
        <v>1</v>
      </c>
      <c r="AD212" s="391">
        <v>0</v>
      </c>
      <c r="AE212" s="391">
        <v>0</v>
      </c>
      <c r="AF212" s="391">
        <v>1</v>
      </c>
      <c r="AG212" s="391">
        <v>1</v>
      </c>
      <c r="AH212" s="391">
        <v>1</v>
      </c>
      <c r="AI212" s="391">
        <v>1</v>
      </c>
      <c r="AJ212" s="391">
        <v>0</v>
      </c>
      <c r="AK212" s="391">
        <v>0</v>
      </c>
      <c r="AL212" s="391">
        <v>1</v>
      </c>
      <c r="AM212" s="391">
        <v>1</v>
      </c>
      <c r="AN212" s="391">
        <v>1</v>
      </c>
      <c r="AO212" s="391">
        <v>1</v>
      </c>
      <c r="AP212" s="391">
        <v>0</v>
      </c>
      <c r="AQ212" s="391">
        <v>0</v>
      </c>
      <c r="AR212" s="391">
        <v>1</v>
      </c>
      <c r="AS212" s="391">
        <v>1</v>
      </c>
      <c r="AT212" s="391">
        <v>1</v>
      </c>
      <c r="AU212" s="391">
        <v>1</v>
      </c>
      <c r="AV212" s="391">
        <v>0</v>
      </c>
      <c r="AW212" s="391">
        <v>0</v>
      </c>
      <c r="AX212" s="391">
        <v>1</v>
      </c>
      <c r="AY212" s="391">
        <v>1</v>
      </c>
      <c r="AZ212" s="391">
        <v>1</v>
      </c>
      <c r="BA212" s="391">
        <v>1</v>
      </c>
      <c r="BB212" s="391">
        <v>0</v>
      </c>
      <c r="BC212" s="391">
        <v>0</v>
      </c>
      <c r="BD212" s="391">
        <v>1</v>
      </c>
      <c r="BE212" s="391">
        <v>1</v>
      </c>
      <c r="BF212" s="391">
        <v>1</v>
      </c>
      <c r="BG212" s="391">
        <v>1</v>
      </c>
      <c r="BH212" s="391">
        <v>0</v>
      </c>
      <c r="BI212" s="391">
        <v>0</v>
      </c>
      <c r="BJ212" s="391">
        <v>1</v>
      </c>
      <c r="BK212" s="391">
        <v>1</v>
      </c>
      <c r="BL212" s="391">
        <v>1</v>
      </c>
      <c r="BM212" s="391">
        <v>1</v>
      </c>
      <c r="BN212" s="391">
        <v>0</v>
      </c>
      <c r="BO212" s="391">
        <v>0</v>
      </c>
      <c r="BP212" s="341"/>
      <c r="BQ212" s="341"/>
      <c r="BR212" s="268"/>
      <c r="BS212" s="260"/>
      <c r="BT212" s="260"/>
      <c r="BU212" s="260"/>
    </row>
    <row r="213" spans="1:73" s="79" customFormat="1" ht="14.5" outlineLevel="1" x14ac:dyDescent="0.35">
      <c r="A213" s="258"/>
      <c r="B213" s="259"/>
      <c r="C213" s="269"/>
      <c r="D213" s="269"/>
      <c r="E213" s="269"/>
      <c r="F213" s="277"/>
      <c r="G213" s="277" t="str">
        <f t="shared" si="4"/>
        <v>YYNENb</v>
      </c>
      <c r="H213" s="391">
        <v>1</v>
      </c>
      <c r="I213" s="391">
        <v>1</v>
      </c>
      <c r="J213" s="391">
        <v>1</v>
      </c>
      <c r="K213" s="391">
        <v>2</v>
      </c>
      <c r="L213" s="391">
        <v>0</v>
      </c>
      <c r="M213" s="391">
        <v>0</v>
      </c>
      <c r="N213" s="391">
        <v>1</v>
      </c>
      <c r="O213" s="391">
        <v>1</v>
      </c>
      <c r="P213" s="391">
        <v>1</v>
      </c>
      <c r="Q213" s="391">
        <v>2</v>
      </c>
      <c r="R213" s="391">
        <v>0</v>
      </c>
      <c r="S213" s="391">
        <v>0</v>
      </c>
      <c r="T213" s="391">
        <v>1</v>
      </c>
      <c r="U213" s="391">
        <v>1</v>
      </c>
      <c r="V213" s="391">
        <v>1</v>
      </c>
      <c r="W213" s="391">
        <v>2</v>
      </c>
      <c r="X213" s="391">
        <v>0</v>
      </c>
      <c r="Y213" s="391">
        <v>0</v>
      </c>
      <c r="Z213" s="391">
        <v>1</v>
      </c>
      <c r="AA213" s="391">
        <v>1</v>
      </c>
      <c r="AB213" s="391">
        <v>1</v>
      </c>
      <c r="AC213" s="391">
        <v>2</v>
      </c>
      <c r="AD213" s="391">
        <v>0</v>
      </c>
      <c r="AE213" s="391">
        <v>0</v>
      </c>
      <c r="AF213" s="391">
        <v>1</v>
      </c>
      <c r="AG213" s="391">
        <v>1</v>
      </c>
      <c r="AH213" s="391">
        <v>1</v>
      </c>
      <c r="AI213" s="391">
        <v>2</v>
      </c>
      <c r="AJ213" s="391">
        <v>0</v>
      </c>
      <c r="AK213" s="391">
        <v>0</v>
      </c>
      <c r="AL213" s="391">
        <v>1</v>
      </c>
      <c r="AM213" s="391">
        <v>1</v>
      </c>
      <c r="AN213" s="391">
        <v>1</v>
      </c>
      <c r="AO213" s="391">
        <v>2</v>
      </c>
      <c r="AP213" s="391">
        <v>0</v>
      </c>
      <c r="AQ213" s="391">
        <v>0</v>
      </c>
      <c r="AR213" s="391">
        <v>1</v>
      </c>
      <c r="AS213" s="391">
        <v>1</v>
      </c>
      <c r="AT213" s="391">
        <v>1</v>
      </c>
      <c r="AU213" s="391">
        <v>2</v>
      </c>
      <c r="AV213" s="391">
        <v>0</v>
      </c>
      <c r="AW213" s="391">
        <v>0</v>
      </c>
      <c r="AX213" s="391">
        <v>1</v>
      </c>
      <c r="AY213" s="391">
        <v>1</v>
      </c>
      <c r="AZ213" s="391">
        <v>1</v>
      </c>
      <c r="BA213" s="391">
        <v>2</v>
      </c>
      <c r="BB213" s="391">
        <v>0</v>
      </c>
      <c r="BC213" s="391">
        <v>0</v>
      </c>
      <c r="BD213" s="391">
        <v>1</v>
      </c>
      <c r="BE213" s="391">
        <v>1</v>
      </c>
      <c r="BF213" s="391">
        <v>1</v>
      </c>
      <c r="BG213" s="391">
        <v>2</v>
      </c>
      <c r="BH213" s="391">
        <v>0</v>
      </c>
      <c r="BI213" s="391">
        <v>0</v>
      </c>
      <c r="BJ213" s="391">
        <v>1</v>
      </c>
      <c r="BK213" s="391">
        <v>1</v>
      </c>
      <c r="BL213" s="391">
        <v>1</v>
      </c>
      <c r="BM213" s="391">
        <v>2</v>
      </c>
      <c r="BN213" s="391">
        <v>0</v>
      </c>
      <c r="BO213" s="391">
        <v>0</v>
      </c>
      <c r="BP213" s="341"/>
      <c r="BQ213" s="341"/>
      <c r="BR213" s="268"/>
      <c r="BS213" s="260"/>
      <c r="BT213" s="260"/>
      <c r="BU213" s="260"/>
    </row>
    <row r="214" spans="1:73" s="79" customFormat="1" ht="14.5" outlineLevel="1" x14ac:dyDescent="0.35">
      <c r="A214" s="258"/>
      <c r="B214" s="259"/>
      <c r="C214" s="269"/>
      <c r="D214" s="269"/>
      <c r="E214" s="269"/>
      <c r="F214" s="277"/>
      <c r="G214" s="277" t="str">
        <f t="shared" si="4"/>
        <v>YYENEz</v>
      </c>
      <c r="H214" s="391">
        <v>1</v>
      </c>
      <c r="I214" s="391">
        <v>1</v>
      </c>
      <c r="J214" s="391">
        <v>1</v>
      </c>
      <c r="K214" s="391">
        <v>0</v>
      </c>
      <c r="L214" s="391">
        <v>1</v>
      </c>
      <c r="M214" s="391">
        <v>0</v>
      </c>
      <c r="N214" s="391">
        <v>1</v>
      </c>
      <c r="O214" s="391">
        <v>1</v>
      </c>
      <c r="P214" s="391">
        <v>1</v>
      </c>
      <c r="Q214" s="391">
        <v>0</v>
      </c>
      <c r="R214" s="391">
        <v>1</v>
      </c>
      <c r="S214" s="391">
        <v>0</v>
      </c>
      <c r="T214" s="391">
        <v>1</v>
      </c>
      <c r="U214" s="391">
        <v>1</v>
      </c>
      <c r="V214" s="391">
        <v>1</v>
      </c>
      <c r="W214" s="391">
        <v>0</v>
      </c>
      <c r="X214" s="391">
        <v>1</v>
      </c>
      <c r="Y214" s="391">
        <v>0</v>
      </c>
      <c r="Z214" s="391">
        <v>1</v>
      </c>
      <c r="AA214" s="391">
        <v>1</v>
      </c>
      <c r="AB214" s="391">
        <v>1</v>
      </c>
      <c r="AC214" s="391">
        <v>0</v>
      </c>
      <c r="AD214" s="391">
        <v>1</v>
      </c>
      <c r="AE214" s="391">
        <v>0</v>
      </c>
      <c r="AF214" s="391">
        <v>1</v>
      </c>
      <c r="AG214" s="391">
        <v>1</v>
      </c>
      <c r="AH214" s="391">
        <v>1</v>
      </c>
      <c r="AI214" s="391">
        <v>0</v>
      </c>
      <c r="AJ214" s="391">
        <v>1</v>
      </c>
      <c r="AK214" s="391">
        <v>0</v>
      </c>
      <c r="AL214" s="391">
        <v>1</v>
      </c>
      <c r="AM214" s="391">
        <v>1</v>
      </c>
      <c r="AN214" s="391">
        <v>1</v>
      </c>
      <c r="AO214" s="391">
        <v>0</v>
      </c>
      <c r="AP214" s="391">
        <v>1</v>
      </c>
      <c r="AQ214" s="391">
        <v>0</v>
      </c>
      <c r="AR214" s="391">
        <v>1</v>
      </c>
      <c r="AS214" s="391">
        <v>1</v>
      </c>
      <c r="AT214" s="391">
        <v>1</v>
      </c>
      <c r="AU214" s="391">
        <v>0</v>
      </c>
      <c r="AV214" s="391">
        <v>1</v>
      </c>
      <c r="AW214" s="391">
        <v>0</v>
      </c>
      <c r="AX214" s="391">
        <v>1</v>
      </c>
      <c r="AY214" s="391">
        <v>1</v>
      </c>
      <c r="AZ214" s="391">
        <v>1</v>
      </c>
      <c r="BA214" s="391">
        <v>0</v>
      </c>
      <c r="BB214" s="391">
        <v>1</v>
      </c>
      <c r="BC214" s="391">
        <v>0</v>
      </c>
      <c r="BD214" s="391">
        <v>1</v>
      </c>
      <c r="BE214" s="391">
        <v>1</v>
      </c>
      <c r="BF214" s="391">
        <v>1</v>
      </c>
      <c r="BG214" s="391">
        <v>0</v>
      </c>
      <c r="BH214" s="391">
        <v>1</v>
      </c>
      <c r="BI214" s="391">
        <v>0</v>
      </c>
      <c r="BJ214" s="391">
        <v>1</v>
      </c>
      <c r="BK214" s="391">
        <v>1</v>
      </c>
      <c r="BL214" s="391">
        <v>1</v>
      </c>
      <c r="BM214" s="391">
        <v>0</v>
      </c>
      <c r="BN214" s="391">
        <v>1</v>
      </c>
      <c r="BO214" s="391">
        <v>0</v>
      </c>
      <c r="BP214" s="341"/>
      <c r="BQ214" s="341"/>
      <c r="BR214" s="268"/>
      <c r="BS214" s="260"/>
      <c r="BT214" s="260"/>
      <c r="BU214" s="260"/>
    </row>
    <row r="215" spans="1:73" s="79" customFormat="1" ht="14.5" outlineLevel="1" x14ac:dyDescent="0.35">
      <c r="A215" s="258"/>
      <c r="B215" s="259"/>
      <c r="C215" s="269"/>
      <c r="D215" s="269"/>
      <c r="E215" s="269"/>
      <c r="F215" s="277"/>
      <c r="G215" s="277" t="str">
        <f t="shared" si="4"/>
        <v>YYENEr</v>
      </c>
      <c r="H215" s="391">
        <v>1</v>
      </c>
      <c r="I215" s="391">
        <v>1</v>
      </c>
      <c r="J215" s="391">
        <v>2</v>
      </c>
      <c r="K215" s="391">
        <v>0</v>
      </c>
      <c r="L215" s="391">
        <v>1</v>
      </c>
      <c r="M215" s="391">
        <v>0</v>
      </c>
      <c r="N215" s="391">
        <v>1</v>
      </c>
      <c r="O215" s="391">
        <v>1</v>
      </c>
      <c r="P215" s="391">
        <v>2</v>
      </c>
      <c r="Q215" s="391">
        <v>0</v>
      </c>
      <c r="R215" s="391">
        <v>1</v>
      </c>
      <c r="S215" s="391">
        <v>0</v>
      </c>
      <c r="T215" s="391">
        <v>1</v>
      </c>
      <c r="U215" s="391">
        <v>1</v>
      </c>
      <c r="V215" s="391">
        <v>2</v>
      </c>
      <c r="W215" s="391">
        <v>0</v>
      </c>
      <c r="X215" s="391">
        <v>1</v>
      </c>
      <c r="Y215" s="391">
        <v>0</v>
      </c>
      <c r="Z215" s="391">
        <v>1</v>
      </c>
      <c r="AA215" s="391">
        <v>1</v>
      </c>
      <c r="AB215" s="391">
        <v>2</v>
      </c>
      <c r="AC215" s="391">
        <v>0</v>
      </c>
      <c r="AD215" s="391">
        <v>1</v>
      </c>
      <c r="AE215" s="391">
        <v>0</v>
      </c>
      <c r="AF215" s="391">
        <v>1</v>
      </c>
      <c r="AG215" s="391">
        <v>1</v>
      </c>
      <c r="AH215" s="391">
        <v>2</v>
      </c>
      <c r="AI215" s="391">
        <v>0</v>
      </c>
      <c r="AJ215" s="391">
        <v>1</v>
      </c>
      <c r="AK215" s="391">
        <v>0</v>
      </c>
      <c r="AL215" s="391">
        <v>1</v>
      </c>
      <c r="AM215" s="391">
        <v>1</v>
      </c>
      <c r="AN215" s="391">
        <v>2</v>
      </c>
      <c r="AO215" s="391">
        <v>0</v>
      </c>
      <c r="AP215" s="391">
        <v>1</v>
      </c>
      <c r="AQ215" s="391">
        <v>0</v>
      </c>
      <c r="AR215" s="391">
        <v>1</v>
      </c>
      <c r="AS215" s="391">
        <v>1</v>
      </c>
      <c r="AT215" s="391">
        <v>2</v>
      </c>
      <c r="AU215" s="391">
        <v>0</v>
      </c>
      <c r="AV215" s="391">
        <v>1</v>
      </c>
      <c r="AW215" s="391">
        <v>0</v>
      </c>
      <c r="AX215" s="391">
        <v>1</v>
      </c>
      <c r="AY215" s="391">
        <v>1</v>
      </c>
      <c r="AZ215" s="391">
        <v>2</v>
      </c>
      <c r="BA215" s="391">
        <v>0</v>
      </c>
      <c r="BB215" s="391">
        <v>1</v>
      </c>
      <c r="BC215" s="391">
        <v>0</v>
      </c>
      <c r="BD215" s="391">
        <v>1</v>
      </c>
      <c r="BE215" s="391">
        <v>1</v>
      </c>
      <c r="BF215" s="391">
        <v>2</v>
      </c>
      <c r="BG215" s="391">
        <v>0</v>
      </c>
      <c r="BH215" s="391">
        <v>1</v>
      </c>
      <c r="BI215" s="391">
        <v>0</v>
      </c>
      <c r="BJ215" s="391">
        <v>1</v>
      </c>
      <c r="BK215" s="391">
        <v>1</v>
      </c>
      <c r="BL215" s="391">
        <v>2</v>
      </c>
      <c r="BM215" s="391">
        <v>0</v>
      </c>
      <c r="BN215" s="391">
        <v>1</v>
      </c>
      <c r="BO215" s="391">
        <v>0</v>
      </c>
      <c r="BP215" s="341"/>
      <c r="BQ215" s="341"/>
      <c r="BR215" s="268"/>
      <c r="BS215" s="260"/>
      <c r="BT215" s="260"/>
      <c r="BU215" s="260"/>
    </row>
    <row r="216" spans="1:73" s="79" customFormat="1" ht="14.5" outlineLevel="1" x14ac:dyDescent="0.35">
      <c r="A216" s="258"/>
      <c r="B216" s="259"/>
      <c r="C216" s="269"/>
      <c r="D216" s="269"/>
      <c r="E216" s="269"/>
      <c r="F216" s="277"/>
      <c r="G216" s="277"/>
      <c r="I216" s="277"/>
      <c r="J216" s="277"/>
      <c r="K216" s="281"/>
      <c r="N216" s="747"/>
      <c r="O216" s="334"/>
      <c r="P216" s="334"/>
      <c r="Q216" s="343"/>
      <c r="R216" s="343"/>
      <c r="S216" s="343"/>
      <c r="T216" s="343"/>
      <c r="U216" s="343"/>
      <c r="V216" s="343"/>
      <c r="W216" s="343"/>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4.5" outlineLevel="1" x14ac:dyDescent="0.35">
      <c r="A217" s="258"/>
      <c r="B217" s="259"/>
      <c r="C217" s="269"/>
      <c r="D217" s="269"/>
      <c r="E217" s="269"/>
      <c r="F217" s="277"/>
      <c r="G217" s="277"/>
      <c r="I217" s="277"/>
      <c r="J217" s="277"/>
      <c r="K217" s="281"/>
      <c r="N217" s="747"/>
      <c r="O217" s="334"/>
      <c r="P217" s="334"/>
      <c r="Q217" s="343"/>
      <c r="R217" s="343"/>
      <c r="S217" s="343"/>
      <c r="T217" s="343"/>
      <c r="U217" s="343"/>
      <c r="V217" s="343"/>
      <c r="W217" s="343"/>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4.5" outlineLevel="1" x14ac:dyDescent="0.35">
      <c r="A218" s="258"/>
      <c r="B218" s="259"/>
      <c r="C218" s="269"/>
      <c r="D218" s="269"/>
      <c r="E218" s="269"/>
      <c r="F218" s="277"/>
      <c r="G218" s="748" t="s">
        <v>974</v>
      </c>
      <c r="N218" s="747"/>
      <c r="O218" s="334"/>
      <c r="P218" s="334"/>
      <c r="Q218" s="343"/>
      <c r="R218" s="343"/>
      <c r="S218" s="343"/>
      <c r="T218" s="343"/>
      <c r="U218" s="343"/>
      <c r="V218" s="343"/>
      <c r="W218" s="343"/>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4.5" outlineLevel="1" x14ac:dyDescent="0.35">
      <c r="A219" s="258"/>
      <c r="B219" s="259"/>
      <c r="C219" s="269"/>
      <c r="D219" s="269"/>
      <c r="E219" s="269"/>
      <c r="F219" s="277"/>
      <c r="G219" s="277" t="s">
        <v>977</v>
      </c>
      <c r="H219" s="79" t="s">
        <v>960</v>
      </c>
      <c r="I219" s="79" t="s">
        <v>960</v>
      </c>
      <c r="J219" s="79" t="s">
        <v>960</v>
      </c>
      <c r="K219" s="79" t="s">
        <v>960</v>
      </c>
      <c r="L219" s="79" t="s">
        <v>484</v>
      </c>
      <c r="M219" s="79" t="s">
        <v>484</v>
      </c>
      <c r="N219" s="79" t="s">
        <v>484</v>
      </c>
      <c r="O219" s="79" t="s">
        <v>484</v>
      </c>
      <c r="P219" s="79" t="s">
        <v>961</v>
      </c>
      <c r="Q219" s="79" t="s">
        <v>961</v>
      </c>
      <c r="R219" s="79" t="s">
        <v>961</v>
      </c>
      <c r="S219" s="79" t="s">
        <v>961</v>
      </c>
      <c r="T219" s="79" t="s">
        <v>962</v>
      </c>
      <c r="U219" s="79" t="s">
        <v>962</v>
      </c>
      <c r="V219" s="79" t="s">
        <v>962</v>
      </c>
      <c r="W219" s="79" t="s">
        <v>962</v>
      </c>
      <c r="X219" s="79" t="s">
        <v>963</v>
      </c>
      <c r="Y219" s="79" t="s">
        <v>963</v>
      </c>
      <c r="Z219" s="79" t="s">
        <v>963</v>
      </c>
      <c r="AA219" s="79" t="s">
        <v>963</v>
      </c>
      <c r="AB219" s="79" t="s">
        <v>964</v>
      </c>
      <c r="AC219" s="79" t="s">
        <v>964</v>
      </c>
      <c r="AD219" s="79" t="s">
        <v>964</v>
      </c>
      <c r="AE219" s="79" t="s">
        <v>964</v>
      </c>
      <c r="AF219" s="79" t="s">
        <v>965</v>
      </c>
      <c r="AG219" s="79" t="s">
        <v>965</v>
      </c>
      <c r="AH219" s="79" t="s">
        <v>965</v>
      </c>
      <c r="AI219" s="79" t="s">
        <v>965</v>
      </c>
      <c r="AJ219" s="79" t="s">
        <v>966</v>
      </c>
      <c r="AK219" s="79" t="s">
        <v>966</v>
      </c>
      <c r="AL219" s="79" t="s">
        <v>966</v>
      </c>
      <c r="AM219" s="79" t="s">
        <v>966</v>
      </c>
      <c r="AN219" s="79" t="s">
        <v>967</v>
      </c>
      <c r="AO219" s="79" t="s">
        <v>967</v>
      </c>
      <c r="AP219" s="79" t="s">
        <v>967</v>
      </c>
      <c r="AQ219" s="79" t="s">
        <v>967</v>
      </c>
      <c r="AR219" s="79" t="s">
        <v>968</v>
      </c>
      <c r="AS219" s="79" t="s">
        <v>968</v>
      </c>
      <c r="AT219" s="79" t="s">
        <v>968</v>
      </c>
      <c r="AU219" s="79" t="s">
        <v>968</v>
      </c>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4.5" outlineLevel="1" x14ac:dyDescent="0.35">
      <c r="A220" s="258"/>
      <c r="B220" s="259"/>
      <c r="C220" s="269"/>
      <c r="D220" s="269"/>
      <c r="E220" s="269"/>
      <c r="F220" s="277"/>
      <c r="G220" s="277" t="s">
        <v>70</v>
      </c>
      <c r="H220" s="79" t="s">
        <v>426</v>
      </c>
      <c r="I220" s="79" t="s">
        <v>427</v>
      </c>
      <c r="J220" s="79" t="s">
        <v>71</v>
      </c>
      <c r="K220" s="79" t="s">
        <v>428</v>
      </c>
      <c r="L220" s="79" t="s">
        <v>426</v>
      </c>
      <c r="M220" s="79" t="s">
        <v>427</v>
      </c>
      <c r="N220" s="79" t="s">
        <v>71</v>
      </c>
      <c r="O220" s="79" t="s">
        <v>428</v>
      </c>
      <c r="P220" s="79" t="s">
        <v>426</v>
      </c>
      <c r="Q220" s="79" t="s">
        <v>427</v>
      </c>
      <c r="R220" s="79" t="s">
        <v>71</v>
      </c>
      <c r="S220" s="79" t="s">
        <v>428</v>
      </c>
      <c r="T220" s="79" t="s">
        <v>426</v>
      </c>
      <c r="U220" s="79" t="s">
        <v>427</v>
      </c>
      <c r="V220" s="79" t="s">
        <v>71</v>
      </c>
      <c r="W220" s="79" t="s">
        <v>428</v>
      </c>
      <c r="X220" s="79" t="s">
        <v>426</v>
      </c>
      <c r="Y220" s="79" t="s">
        <v>427</v>
      </c>
      <c r="Z220" s="79" t="s">
        <v>71</v>
      </c>
      <c r="AA220" s="79" t="s">
        <v>428</v>
      </c>
      <c r="AB220" s="79" t="s">
        <v>426</v>
      </c>
      <c r="AC220" s="79" t="s">
        <v>427</v>
      </c>
      <c r="AD220" s="79" t="s">
        <v>71</v>
      </c>
      <c r="AE220" s="79" t="s">
        <v>428</v>
      </c>
      <c r="AF220" s="79" t="s">
        <v>426</v>
      </c>
      <c r="AG220" s="79" t="s">
        <v>427</v>
      </c>
      <c r="AH220" s="79" t="s">
        <v>71</v>
      </c>
      <c r="AI220" s="79" t="s">
        <v>428</v>
      </c>
      <c r="AJ220" s="79" t="s">
        <v>426</v>
      </c>
      <c r="AK220" s="79" t="s">
        <v>427</v>
      </c>
      <c r="AL220" s="79" t="s">
        <v>71</v>
      </c>
      <c r="AM220" s="79" t="s">
        <v>428</v>
      </c>
      <c r="AN220" s="79" t="s">
        <v>426</v>
      </c>
      <c r="AO220" s="79" t="s">
        <v>427</v>
      </c>
      <c r="AP220" s="79" t="s">
        <v>71</v>
      </c>
      <c r="AQ220" s="79" t="s">
        <v>428</v>
      </c>
      <c r="AR220" s="79" t="s">
        <v>426</v>
      </c>
      <c r="AS220" s="79" t="s">
        <v>427</v>
      </c>
      <c r="AT220" s="79" t="s">
        <v>71</v>
      </c>
      <c r="AU220" s="79" t="s">
        <v>428</v>
      </c>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4.5" outlineLevel="1" x14ac:dyDescent="0.35">
      <c r="A221" s="258"/>
      <c r="B221" s="259"/>
      <c r="C221" s="269"/>
      <c r="D221" s="269"/>
      <c r="E221" s="269"/>
      <c r="F221" s="277"/>
      <c r="G221" s="277" t="str">
        <f>_xlfn.CONCAT(H189:M189)</f>
        <v>AAAAAa</v>
      </c>
      <c r="H221" s="391">
        <v>0</v>
      </c>
      <c r="I221" s="391">
        <v>0</v>
      </c>
      <c r="J221" s="391">
        <v>0</v>
      </c>
      <c r="K221" s="391">
        <v>0</v>
      </c>
      <c r="L221" s="391">
        <v>0</v>
      </c>
      <c r="M221" s="391">
        <v>0</v>
      </c>
      <c r="N221" s="391">
        <v>0</v>
      </c>
      <c r="O221" s="391">
        <v>0</v>
      </c>
      <c r="P221" s="391">
        <v>0</v>
      </c>
      <c r="Q221" s="391">
        <v>0</v>
      </c>
      <c r="R221" s="391">
        <v>0</v>
      </c>
      <c r="S221" s="391">
        <v>0</v>
      </c>
      <c r="T221" s="391">
        <v>0</v>
      </c>
      <c r="U221" s="391">
        <v>0</v>
      </c>
      <c r="V221" s="391">
        <v>0</v>
      </c>
      <c r="W221" s="391">
        <v>0</v>
      </c>
      <c r="X221" s="391">
        <v>0</v>
      </c>
      <c r="Y221" s="391">
        <v>0</v>
      </c>
      <c r="Z221" s="391">
        <v>0</v>
      </c>
      <c r="AA221" s="391">
        <v>0</v>
      </c>
      <c r="AB221" s="391">
        <v>0</v>
      </c>
      <c r="AC221" s="391">
        <v>0</v>
      </c>
      <c r="AD221" s="391">
        <v>0</v>
      </c>
      <c r="AE221" s="391">
        <v>0</v>
      </c>
      <c r="AF221" s="391">
        <v>0</v>
      </c>
      <c r="AG221" s="391">
        <v>0</v>
      </c>
      <c r="AH221" s="391">
        <v>0</v>
      </c>
      <c r="AI221" s="391">
        <v>0</v>
      </c>
      <c r="AJ221" s="391">
        <v>0</v>
      </c>
      <c r="AK221" s="391">
        <v>0</v>
      </c>
      <c r="AL221" s="391">
        <v>0</v>
      </c>
      <c r="AM221" s="391">
        <v>0</v>
      </c>
      <c r="AN221" s="391">
        <v>0</v>
      </c>
      <c r="AO221" s="391">
        <v>0</v>
      </c>
      <c r="AP221" s="391">
        <v>0</v>
      </c>
      <c r="AQ221" s="391">
        <v>0</v>
      </c>
      <c r="AR221" s="391">
        <v>0</v>
      </c>
      <c r="AS221" s="391">
        <v>0</v>
      </c>
      <c r="AT221" s="391">
        <v>0</v>
      </c>
      <c r="AU221" s="391">
        <v>0</v>
      </c>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4.5" outlineLevel="1" x14ac:dyDescent="0.35">
      <c r="A222" s="258"/>
      <c r="B222" s="259"/>
      <c r="C222" s="269"/>
      <c r="D222" s="269"/>
      <c r="E222" s="269"/>
      <c r="F222" s="277"/>
      <c r="G222" s="277" t="str">
        <f t="shared" ref="G222:G226" si="5">_xlfn.CONCAT(H190:M190)</f>
        <v>YAEAEa</v>
      </c>
      <c r="H222" s="391">
        <v>0</v>
      </c>
      <c r="I222" s="391">
        <v>0</v>
      </c>
      <c r="J222" s="391">
        <v>0</v>
      </c>
      <c r="K222" s="391">
        <v>0</v>
      </c>
      <c r="L222" s="391">
        <v>0</v>
      </c>
      <c r="M222" s="391">
        <v>0</v>
      </c>
      <c r="N222" s="391">
        <v>0</v>
      </c>
      <c r="O222" s="391">
        <v>0</v>
      </c>
      <c r="P222" s="391">
        <v>0</v>
      </c>
      <c r="Q222" s="391">
        <v>0</v>
      </c>
      <c r="R222" s="391">
        <v>0</v>
      </c>
      <c r="S222" s="391">
        <v>0</v>
      </c>
      <c r="T222" s="391">
        <v>0</v>
      </c>
      <c r="U222" s="391">
        <v>0</v>
      </c>
      <c r="V222" s="391">
        <v>0</v>
      </c>
      <c r="W222" s="391">
        <v>0</v>
      </c>
      <c r="X222" s="391">
        <v>0</v>
      </c>
      <c r="Y222" s="391">
        <v>0</v>
      </c>
      <c r="Z222" s="391">
        <v>0</v>
      </c>
      <c r="AA222" s="391">
        <v>0</v>
      </c>
      <c r="AB222" s="391">
        <v>0</v>
      </c>
      <c r="AC222" s="391">
        <v>0</v>
      </c>
      <c r="AD222" s="391">
        <v>0</v>
      </c>
      <c r="AE222" s="391">
        <v>0</v>
      </c>
      <c r="AF222" s="391">
        <v>0</v>
      </c>
      <c r="AG222" s="391">
        <v>0</v>
      </c>
      <c r="AH222" s="391">
        <v>0</v>
      </c>
      <c r="AI222" s="391">
        <v>0</v>
      </c>
      <c r="AJ222" s="391">
        <v>0</v>
      </c>
      <c r="AK222" s="391">
        <v>0</v>
      </c>
      <c r="AL222" s="391">
        <v>0</v>
      </c>
      <c r="AM222" s="391">
        <v>0</v>
      </c>
      <c r="AN222" s="391">
        <v>0</v>
      </c>
      <c r="AO222" s="391">
        <v>0</v>
      </c>
      <c r="AP222" s="391">
        <v>0</v>
      </c>
      <c r="AQ222" s="391">
        <v>0</v>
      </c>
      <c r="AR222" s="391">
        <v>0</v>
      </c>
      <c r="AS222" s="391">
        <v>0</v>
      </c>
      <c r="AT222" s="391">
        <v>0</v>
      </c>
      <c r="AU222" s="391">
        <v>0</v>
      </c>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4.5" outlineLevel="1" x14ac:dyDescent="0.35">
      <c r="A223" s="258"/>
      <c r="B223" s="259"/>
      <c r="C223" s="269"/>
      <c r="D223" s="269"/>
      <c r="E223" s="269"/>
      <c r="F223" s="277"/>
      <c r="G223" s="277" t="str">
        <f t="shared" si="5"/>
        <v>AYAEAb</v>
      </c>
      <c r="H223" s="391">
        <v>100</v>
      </c>
      <c r="I223" s="391">
        <v>100</v>
      </c>
      <c r="J223" s="391">
        <v>40</v>
      </c>
      <c r="K223" s="391">
        <v>0</v>
      </c>
      <c r="L223" s="391">
        <v>100</v>
      </c>
      <c r="M223" s="391">
        <v>100</v>
      </c>
      <c r="N223" s="391">
        <v>40</v>
      </c>
      <c r="O223" s="391">
        <v>0</v>
      </c>
      <c r="P223" s="391">
        <v>100</v>
      </c>
      <c r="Q223" s="391">
        <v>100</v>
      </c>
      <c r="R223" s="391">
        <v>40</v>
      </c>
      <c r="S223" s="391">
        <v>0</v>
      </c>
      <c r="T223" s="391">
        <v>100</v>
      </c>
      <c r="U223" s="391">
        <v>100</v>
      </c>
      <c r="V223" s="391">
        <v>40</v>
      </c>
      <c r="W223" s="391">
        <v>0</v>
      </c>
      <c r="X223" s="391">
        <v>100</v>
      </c>
      <c r="Y223" s="391">
        <v>100</v>
      </c>
      <c r="Z223" s="391">
        <v>40</v>
      </c>
      <c r="AA223" s="391">
        <v>0</v>
      </c>
      <c r="AB223" s="391">
        <v>100</v>
      </c>
      <c r="AC223" s="391">
        <v>100</v>
      </c>
      <c r="AD223" s="391">
        <v>40</v>
      </c>
      <c r="AE223" s="391">
        <v>0</v>
      </c>
      <c r="AF223" s="391">
        <v>100</v>
      </c>
      <c r="AG223" s="391">
        <v>100</v>
      </c>
      <c r="AH223" s="391">
        <v>40</v>
      </c>
      <c r="AI223" s="391">
        <v>0</v>
      </c>
      <c r="AJ223" s="391">
        <v>100</v>
      </c>
      <c r="AK223" s="391">
        <v>100</v>
      </c>
      <c r="AL223" s="391">
        <v>40</v>
      </c>
      <c r="AM223" s="391">
        <v>0</v>
      </c>
      <c r="AN223" s="391">
        <v>100</v>
      </c>
      <c r="AO223" s="391">
        <v>100</v>
      </c>
      <c r="AP223" s="391">
        <v>40</v>
      </c>
      <c r="AQ223" s="391">
        <v>0</v>
      </c>
      <c r="AR223" s="391">
        <v>100</v>
      </c>
      <c r="AS223" s="391">
        <v>100</v>
      </c>
      <c r="AT223" s="391">
        <v>40</v>
      </c>
      <c r="AU223" s="391">
        <v>0</v>
      </c>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4.5" outlineLevel="1" x14ac:dyDescent="0.35">
      <c r="A224" s="258"/>
      <c r="B224" s="259"/>
      <c r="C224" s="269"/>
      <c r="D224" s="269"/>
      <c r="E224" s="269"/>
      <c r="F224" s="277"/>
      <c r="G224" s="277" t="str">
        <f t="shared" si="5"/>
        <v>YYNENb</v>
      </c>
      <c r="H224" s="391">
        <v>100</v>
      </c>
      <c r="I224" s="391">
        <v>120</v>
      </c>
      <c r="J224" s="391">
        <v>100</v>
      </c>
      <c r="K224" s="391">
        <v>0</v>
      </c>
      <c r="L224" s="391">
        <v>100</v>
      </c>
      <c r="M224" s="391">
        <v>120</v>
      </c>
      <c r="N224" s="391">
        <v>100</v>
      </c>
      <c r="O224" s="391">
        <v>0</v>
      </c>
      <c r="P224" s="391">
        <v>100</v>
      </c>
      <c r="Q224" s="391">
        <v>120</v>
      </c>
      <c r="R224" s="391">
        <v>100</v>
      </c>
      <c r="S224" s="391">
        <v>0</v>
      </c>
      <c r="T224" s="391">
        <v>100</v>
      </c>
      <c r="U224" s="391">
        <v>120</v>
      </c>
      <c r="V224" s="391">
        <v>100</v>
      </c>
      <c r="W224" s="391">
        <v>0</v>
      </c>
      <c r="X224" s="391">
        <v>100</v>
      </c>
      <c r="Y224" s="391">
        <v>120</v>
      </c>
      <c r="Z224" s="391">
        <v>100</v>
      </c>
      <c r="AA224" s="391">
        <v>0</v>
      </c>
      <c r="AB224" s="391">
        <v>100</v>
      </c>
      <c r="AC224" s="391">
        <v>120</v>
      </c>
      <c r="AD224" s="391">
        <v>100</v>
      </c>
      <c r="AE224" s="391">
        <v>0</v>
      </c>
      <c r="AF224" s="391">
        <v>100</v>
      </c>
      <c r="AG224" s="391">
        <v>120</v>
      </c>
      <c r="AH224" s="391">
        <v>100</v>
      </c>
      <c r="AI224" s="391">
        <v>0</v>
      </c>
      <c r="AJ224" s="391">
        <v>100</v>
      </c>
      <c r="AK224" s="391">
        <v>120</v>
      </c>
      <c r="AL224" s="391">
        <v>100</v>
      </c>
      <c r="AM224" s="391">
        <v>0</v>
      </c>
      <c r="AN224" s="391">
        <v>100</v>
      </c>
      <c r="AO224" s="391">
        <v>120</v>
      </c>
      <c r="AP224" s="391">
        <v>100</v>
      </c>
      <c r="AQ224" s="391">
        <v>0</v>
      </c>
      <c r="AR224" s="391">
        <v>100</v>
      </c>
      <c r="AS224" s="391">
        <v>120</v>
      </c>
      <c r="AT224" s="391">
        <v>100</v>
      </c>
      <c r="AU224" s="391">
        <v>0</v>
      </c>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4.5" outlineLevel="1" x14ac:dyDescent="0.35">
      <c r="A225" s="258"/>
      <c r="B225" s="259"/>
      <c r="C225" s="269"/>
      <c r="D225" s="269"/>
      <c r="E225" s="269"/>
      <c r="F225" s="277"/>
      <c r="G225" s="277" t="str">
        <f t="shared" si="5"/>
        <v>YYENEz</v>
      </c>
      <c r="H225" s="391">
        <v>100</v>
      </c>
      <c r="I225" s="391">
        <v>150</v>
      </c>
      <c r="J225" s="391">
        <v>0</v>
      </c>
      <c r="K225" s="391">
        <v>150</v>
      </c>
      <c r="L225" s="391">
        <v>100</v>
      </c>
      <c r="M225" s="391">
        <v>150</v>
      </c>
      <c r="N225" s="391">
        <v>0</v>
      </c>
      <c r="O225" s="391">
        <v>150</v>
      </c>
      <c r="P225" s="391">
        <v>100</v>
      </c>
      <c r="Q225" s="391">
        <v>150</v>
      </c>
      <c r="R225" s="391">
        <v>0</v>
      </c>
      <c r="S225" s="391">
        <v>150</v>
      </c>
      <c r="T225" s="391">
        <v>100</v>
      </c>
      <c r="U225" s="391">
        <v>150</v>
      </c>
      <c r="V225" s="391">
        <v>0</v>
      </c>
      <c r="W225" s="391">
        <v>150</v>
      </c>
      <c r="X225" s="391">
        <v>100</v>
      </c>
      <c r="Y225" s="391">
        <v>150</v>
      </c>
      <c r="Z225" s="391">
        <v>0</v>
      </c>
      <c r="AA225" s="391">
        <v>150</v>
      </c>
      <c r="AB225" s="391">
        <v>100</v>
      </c>
      <c r="AC225" s="391">
        <v>150</v>
      </c>
      <c r="AD225" s="391">
        <v>0</v>
      </c>
      <c r="AE225" s="391">
        <v>150</v>
      </c>
      <c r="AF225" s="391">
        <v>100</v>
      </c>
      <c r="AG225" s="391">
        <v>150</v>
      </c>
      <c r="AH225" s="391">
        <v>0</v>
      </c>
      <c r="AI225" s="391">
        <v>150</v>
      </c>
      <c r="AJ225" s="391">
        <v>100</v>
      </c>
      <c r="AK225" s="391">
        <v>150</v>
      </c>
      <c r="AL225" s="391">
        <v>0</v>
      </c>
      <c r="AM225" s="391">
        <v>150</v>
      </c>
      <c r="AN225" s="391">
        <v>100</v>
      </c>
      <c r="AO225" s="391">
        <v>150</v>
      </c>
      <c r="AP225" s="391">
        <v>0</v>
      </c>
      <c r="AQ225" s="391">
        <v>150</v>
      </c>
      <c r="AR225" s="391">
        <v>100</v>
      </c>
      <c r="AS225" s="391">
        <v>150</v>
      </c>
      <c r="AT225" s="391">
        <v>0</v>
      </c>
      <c r="AU225" s="391">
        <v>150</v>
      </c>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4.5" outlineLevel="1" x14ac:dyDescent="0.35">
      <c r="A226" s="258"/>
      <c r="B226" s="259"/>
      <c r="C226" s="269"/>
      <c r="D226" s="269"/>
      <c r="E226" s="269"/>
      <c r="F226" s="277"/>
      <c r="G226" s="277" t="str">
        <f t="shared" si="5"/>
        <v>YYENEr</v>
      </c>
      <c r="H226" s="391">
        <v>100</v>
      </c>
      <c r="I226" s="391">
        <v>150</v>
      </c>
      <c r="J226" s="391">
        <v>0</v>
      </c>
      <c r="K226" s="391">
        <v>150</v>
      </c>
      <c r="L226" s="391">
        <v>100</v>
      </c>
      <c r="M226" s="391">
        <v>150</v>
      </c>
      <c r="N226" s="391">
        <v>0</v>
      </c>
      <c r="O226" s="391">
        <v>150</v>
      </c>
      <c r="P226" s="391">
        <v>100</v>
      </c>
      <c r="Q226" s="391">
        <v>150</v>
      </c>
      <c r="R226" s="391">
        <v>0</v>
      </c>
      <c r="S226" s="391">
        <v>150</v>
      </c>
      <c r="T226" s="391">
        <v>100</v>
      </c>
      <c r="U226" s="391">
        <v>150</v>
      </c>
      <c r="V226" s="391">
        <v>0</v>
      </c>
      <c r="W226" s="391">
        <v>150</v>
      </c>
      <c r="X226" s="391">
        <v>100</v>
      </c>
      <c r="Y226" s="391">
        <v>150</v>
      </c>
      <c r="Z226" s="391">
        <v>0</v>
      </c>
      <c r="AA226" s="391">
        <v>150</v>
      </c>
      <c r="AB226" s="391">
        <v>100</v>
      </c>
      <c r="AC226" s="391">
        <v>150</v>
      </c>
      <c r="AD226" s="391">
        <v>0</v>
      </c>
      <c r="AE226" s="391">
        <v>150</v>
      </c>
      <c r="AF226" s="391">
        <v>100</v>
      </c>
      <c r="AG226" s="391">
        <v>150</v>
      </c>
      <c r="AH226" s="391">
        <v>0</v>
      </c>
      <c r="AI226" s="391">
        <v>150</v>
      </c>
      <c r="AJ226" s="391">
        <v>100</v>
      </c>
      <c r="AK226" s="391">
        <v>150</v>
      </c>
      <c r="AL226" s="391">
        <v>0</v>
      </c>
      <c r="AM226" s="391">
        <v>150</v>
      </c>
      <c r="AN226" s="391">
        <v>100</v>
      </c>
      <c r="AO226" s="391">
        <v>150</v>
      </c>
      <c r="AP226" s="391">
        <v>0</v>
      </c>
      <c r="AQ226" s="391">
        <v>150</v>
      </c>
      <c r="AR226" s="391">
        <v>100</v>
      </c>
      <c r="AS226" s="391">
        <v>150</v>
      </c>
      <c r="AT226" s="391">
        <v>0</v>
      </c>
      <c r="AU226" s="391">
        <v>150</v>
      </c>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4.5" outlineLevel="1" x14ac:dyDescent="0.35">
      <c r="A227" s="258"/>
      <c r="B227" s="259"/>
      <c r="C227" s="269"/>
      <c r="D227" s="269"/>
      <c r="E227" s="269"/>
      <c r="F227" s="277"/>
      <c r="G227" s="277"/>
      <c r="I227" s="277"/>
      <c r="J227" s="277"/>
      <c r="K227" s="281"/>
      <c r="N227" s="747"/>
      <c r="O227" s="334"/>
      <c r="P227" s="334"/>
      <c r="Q227" s="343"/>
      <c r="R227" s="343"/>
      <c r="S227" s="343"/>
      <c r="T227" s="343"/>
      <c r="U227" s="343"/>
      <c r="V227" s="343"/>
      <c r="W227" s="343"/>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4.5" outlineLevel="1" x14ac:dyDescent="0.35">
      <c r="A228" s="258"/>
      <c r="B228" s="259"/>
      <c r="C228" s="269"/>
      <c r="D228" s="269"/>
      <c r="E228" s="269"/>
      <c r="F228" s="277"/>
      <c r="G228" s="277"/>
      <c r="I228" s="277"/>
      <c r="J228" s="277"/>
      <c r="K228" s="281"/>
      <c r="N228" s="747"/>
      <c r="O228" s="334"/>
      <c r="P228" s="334"/>
      <c r="Q228" s="343"/>
      <c r="R228" s="343"/>
      <c r="S228" s="343"/>
      <c r="T228" s="343"/>
      <c r="U228" s="343"/>
      <c r="V228" s="343"/>
      <c r="W228" s="343"/>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4.5" outlineLevel="1" x14ac:dyDescent="0.35">
      <c r="A229" s="258"/>
      <c r="B229" s="259"/>
      <c r="C229" s="269"/>
      <c r="D229" s="269"/>
      <c r="E229" s="269"/>
      <c r="F229" s="277"/>
      <c r="G229" s="748" t="s">
        <v>975</v>
      </c>
      <c r="I229" s="277"/>
      <c r="J229" s="277"/>
      <c r="K229" s="281"/>
      <c r="N229" s="747"/>
      <c r="O229" s="334"/>
      <c r="P229" s="334"/>
      <c r="Q229" s="343"/>
      <c r="R229" s="343"/>
      <c r="S229" s="343"/>
      <c r="T229" s="343"/>
      <c r="U229" s="343"/>
      <c r="V229" s="343"/>
      <c r="W229" s="343"/>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4.5" outlineLevel="1" x14ac:dyDescent="0.35">
      <c r="A230" s="258"/>
      <c r="B230" s="259"/>
      <c r="C230" s="269"/>
      <c r="D230" s="269"/>
      <c r="E230" s="269"/>
      <c r="F230" s="277"/>
      <c r="G230" s="277" t="s">
        <v>977</v>
      </c>
      <c r="H230" s="79" t="s">
        <v>960</v>
      </c>
      <c r="I230" s="79" t="s">
        <v>960</v>
      </c>
      <c r="J230" s="79" t="s">
        <v>960</v>
      </c>
      <c r="K230" s="79" t="s">
        <v>960</v>
      </c>
      <c r="L230" s="79" t="s">
        <v>484</v>
      </c>
      <c r="M230" s="79" t="s">
        <v>484</v>
      </c>
      <c r="N230" s="79" t="s">
        <v>484</v>
      </c>
      <c r="O230" s="79" t="s">
        <v>484</v>
      </c>
      <c r="P230" s="79" t="s">
        <v>961</v>
      </c>
      <c r="Q230" s="79" t="s">
        <v>961</v>
      </c>
      <c r="R230" s="79" t="s">
        <v>961</v>
      </c>
      <c r="S230" s="79" t="s">
        <v>961</v>
      </c>
      <c r="T230" s="79" t="s">
        <v>962</v>
      </c>
      <c r="U230" s="79" t="s">
        <v>962</v>
      </c>
      <c r="V230" s="79" t="s">
        <v>962</v>
      </c>
      <c r="W230" s="79" t="s">
        <v>962</v>
      </c>
      <c r="X230" s="79" t="s">
        <v>963</v>
      </c>
      <c r="Y230" s="79" t="s">
        <v>963</v>
      </c>
      <c r="Z230" s="79" t="s">
        <v>963</v>
      </c>
      <c r="AA230" s="79" t="s">
        <v>963</v>
      </c>
      <c r="AB230" s="79" t="s">
        <v>964</v>
      </c>
      <c r="AC230" s="79" t="s">
        <v>964</v>
      </c>
      <c r="AD230" s="79" t="s">
        <v>964</v>
      </c>
      <c r="AE230" s="79" t="s">
        <v>964</v>
      </c>
      <c r="AF230" s="79" t="s">
        <v>965</v>
      </c>
      <c r="AG230" s="79" t="s">
        <v>965</v>
      </c>
      <c r="AH230" s="79" t="s">
        <v>965</v>
      </c>
      <c r="AI230" s="79" t="s">
        <v>965</v>
      </c>
      <c r="AJ230" s="79" t="s">
        <v>966</v>
      </c>
      <c r="AK230" s="79" t="s">
        <v>966</v>
      </c>
      <c r="AL230" s="79" t="s">
        <v>966</v>
      </c>
      <c r="AM230" s="79" t="s">
        <v>966</v>
      </c>
      <c r="AN230" s="79" t="s">
        <v>967</v>
      </c>
      <c r="AO230" s="79" t="s">
        <v>967</v>
      </c>
      <c r="AP230" s="79" t="s">
        <v>967</v>
      </c>
      <c r="AQ230" s="79" t="s">
        <v>967</v>
      </c>
      <c r="AR230" s="79" t="s">
        <v>968</v>
      </c>
      <c r="AS230" s="79" t="s">
        <v>968</v>
      </c>
      <c r="AT230" s="79" t="s">
        <v>968</v>
      </c>
      <c r="AU230" s="79" t="s">
        <v>968</v>
      </c>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4.5" outlineLevel="1" x14ac:dyDescent="0.35">
      <c r="A231" s="258"/>
      <c r="B231" s="259"/>
      <c r="C231" s="269"/>
      <c r="D231" s="269"/>
      <c r="E231" s="269"/>
      <c r="F231" s="277"/>
      <c r="G231" s="277" t="s">
        <v>978</v>
      </c>
      <c r="H231" s="79" t="s">
        <v>426</v>
      </c>
      <c r="I231" s="79" t="s">
        <v>427</v>
      </c>
      <c r="J231" s="79" t="s">
        <v>71</v>
      </c>
      <c r="K231" s="79" t="s">
        <v>428</v>
      </c>
      <c r="L231" s="79" t="s">
        <v>426</v>
      </c>
      <c r="M231" s="79" t="s">
        <v>427</v>
      </c>
      <c r="N231" s="79" t="s">
        <v>71</v>
      </c>
      <c r="O231" s="79" t="s">
        <v>428</v>
      </c>
      <c r="P231" s="79" t="s">
        <v>426</v>
      </c>
      <c r="Q231" s="79" t="s">
        <v>427</v>
      </c>
      <c r="R231" s="79" t="s">
        <v>71</v>
      </c>
      <c r="S231" s="79" t="s">
        <v>428</v>
      </c>
      <c r="T231" s="79" t="s">
        <v>426</v>
      </c>
      <c r="U231" s="79" t="s">
        <v>427</v>
      </c>
      <c r="V231" s="79" t="s">
        <v>71</v>
      </c>
      <c r="W231" s="79" t="s">
        <v>428</v>
      </c>
      <c r="X231" s="79" t="s">
        <v>426</v>
      </c>
      <c r="Y231" s="79" t="s">
        <v>427</v>
      </c>
      <c r="Z231" s="79" t="s">
        <v>71</v>
      </c>
      <c r="AA231" s="79" t="s">
        <v>428</v>
      </c>
      <c r="AB231" s="79" t="s">
        <v>426</v>
      </c>
      <c r="AC231" s="79" t="s">
        <v>427</v>
      </c>
      <c r="AD231" s="79" t="s">
        <v>71</v>
      </c>
      <c r="AE231" s="79" t="s">
        <v>428</v>
      </c>
      <c r="AF231" s="79" t="s">
        <v>426</v>
      </c>
      <c r="AG231" s="79" t="s">
        <v>427</v>
      </c>
      <c r="AH231" s="79" t="s">
        <v>71</v>
      </c>
      <c r="AI231" s="79" t="s">
        <v>428</v>
      </c>
      <c r="AJ231" s="79" t="s">
        <v>426</v>
      </c>
      <c r="AK231" s="79" t="s">
        <v>427</v>
      </c>
      <c r="AL231" s="79" t="s">
        <v>71</v>
      </c>
      <c r="AM231" s="79" t="s">
        <v>428</v>
      </c>
      <c r="AN231" s="79" t="s">
        <v>426</v>
      </c>
      <c r="AO231" s="79" t="s">
        <v>427</v>
      </c>
      <c r="AP231" s="79" t="s">
        <v>71</v>
      </c>
      <c r="AQ231" s="79" t="s">
        <v>428</v>
      </c>
      <c r="AR231" s="79" t="s">
        <v>426</v>
      </c>
      <c r="AS231" s="79" t="s">
        <v>427</v>
      </c>
      <c r="AT231" s="79" t="s">
        <v>71</v>
      </c>
      <c r="AU231" s="79" t="s">
        <v>428</v>
      </c>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4.5" outlineLevel="1" x14ac:dyDescent="0.35">
      <c r="A232" s="258"/>
      <c r="B232" s="259"/>
      <c r="C232" s="269"/>
      <c r="D232" s="269"/>
      <c r="E232" s="269"/>
      <c r="F232" s="277"/>
      <c r="G232" s="277" t="str">
        <f>_xlfn.CONCAT(H189:M189)</f>
        <v>AAAAAa</v>
      </c>
      <c r="H232" s="391">
        <f t="shared" ref="H232:AU232" si="6">IF(H221&gt;0,1,0)</f>
        <v>0</v>
      </c>
      <c r="I232" s="391">
        <f t="shared" si="6"/>
        <v>0</v>
      </c>
      <c r="J232" s="391">
        <f t="shared" si="6"/>
        <v>0</v>
      </c>
      <c r="K232" s="391">
        <f t="shared" si="6"/>
        <v>0</v>
      </c>
      <c r="L232" s="391">
        <f t="shared" si="6"/>
        <v>0</v>
      </c>
      <c r="M232" s="391">
        <f t="shared" si="6"/>
        <v>0</v>
      </c>
      <c r="N232" s="391">
        <f t="shared" si="6"/>
        <v>0</v>
      </c>
      <c r="O232" s="391">
        <f t="shared" si="6"/>
        <v>0</v>
      </c>
      <c r="P232" s="391">
        <f t="shared" si="6"/>
        <v>0</v>
      </c>
      <c r="Q232" s="391">
        <f t="shared" si="6"/>
        <v>0</v>
      </c>
      <c r="R232" s="391">
        <f t="shared" si="6"/>
        <v>0</v>
      </c>
      <c r="S232" s="391">
        <f t="shared" si="6"/>
        <v>0</v>
      </c>
      <c r="T232" s="391">
        <f t="shared" si="6"/>
        <v>0</v>
      </c>
      <c r="U232" s="391">
        <f t="shared" si="6"/>
        <v>0</v>
      </c>
      <c r="V232" s="391">
        <f t="shared" si="6"/>
        <v>0</v>
      </c>
      <c r="W232" s="391">
        <f t="shared" si="6"/>
        <v>0</v>
      </c>
      <c r="X232" s="391">
        <f t="shared" si="6"/>
        <v>0</v>
      </c>
      <c r="Y232" s="391">
        <f t="shared" si="6"/>
        <v>0</v>
      </c>
      <c r="Z232" s="391">
        <f t="shared" si="6"/>
        <v>0</v>
      </c>
      <c r="AA232" s="391">
        <f t="shared" si="6"/>
        <v>0</v>
      </c>
      <c r="AB232" s="391">
        <f t="shared" si="6"/>
        <v>0</v>
      </c>
      <c r="AC232" s="391">
        <f t="shared" si="6"/>
        <v>0</v>
      </c>
      <c r="AD232" s="391">
        <f t="shared" si="6"/>
        <v>0</v>
      </c>
      <c r="AE232" s="391">
        <f t="shared" si="6"/>
        <v>0</v>
      </c>
      <c r="AF232" s="391">
        <f t="shared" si="6"/>
        <v>0</v>
      </c>
      <c r="AG232" s="391">
        <f t="shared" si="6"/>
        <v>0</v>
      </c>
      <c r="AH232" s="391">
        <f t="shared" si="6"/>
        <v>0</v>
      </c>
      <c r="AI232" s="391">
        <f t="shared" si="6"/>
        <v>0</v>
      </c>
      <c r="AJ232" s="391">
        <f t="shared" si="6"/>
        <v>0</v>
      </c>
      <c r="AK232" s="391">
        <f t="shared" si="6"/>
        <v>0</v>
      </c>
      <c r="AL232" s="391">
        <f t="shared" si="6"/>
        <v>0</v>
      </c>
      <c r="AM232" s="391">
        <f t="shared" si="6"/>
        <v>0</v>
      </c>
      <c r="AN232" s="391">
        <f t="shared" si="6"/>
        <v>0</v>
      </c>
      <c r="AO232" s="391">
        <f t="shared" si="6"/>
        <v>0</v>
      </c>
      <c r="AP232" s="391">
        <f t="shared" si="6"/>
        <v>0</v>
      </c>
      <c r="AQ232" s="391">
        <f t="shared" si="6"/>
        <v>0</v>
      </c>
      <c r="AR232" s="391">
        <f t="shared" si="6"/>
        <v>0</v>
      </c>
      <c r="AS232" s="391">
        <f t="shared" si="6"/>
        <v>0</v>
      </c>
      <c r="AT232" s="391">
        <f t="shared" si="6"/>
        <v>0</v>
      </c>
      <c r="AU232" s="391">
        <f t="shared" si="6"/>
        <v>0</v>
      </c>
      <c r="AV232" s="341"/>
      <c r="AW232" s="341"/>
      <c r="AX232" s="341"/>
      <c r="AY232" s="341"/>
      <c r="AZ232" s="341"/>
      <c r="BA232" s="341"/>
      <c r="BB232" s="341"/>
      <c r="BC232" s="341"/>
      <c r="BD232" s="341"/>
      <c r="BE232" s="341"/>
      <c r="BF232" s="341"/>
      <c r="BG232" s="341"/>
      <c r="BH232" s="341"/>
      <c r="BI232" s="341"/>
      <c r="BJ232" s="341"/>
      <c r="BK232" s="341"/>
      <c r="BL232" s="341"/>
      <c r="BM232" s="341"/>
      <c r="BN232" s="341"/>
      <c r="BO232" s="341"/>
      <c r="BP232" s="341"/>
      <c r="BQ232" s="341"/>
      <c r="BR232" s="268"/>
      <c r="BS232" s="260"/>
      <c r="BT232" s="260"/>
      <c r="BU232" s="260"/>
    </row>
    <row r="233" spans="1:73" s="79" customFormat="1" ht="14.5" outlineLevel="1" x14ac:dyDescent="0.35">
      <c r="A233" s="258"/>
      <c r="B233" s="259"/>
      <c r="C233" s="269"/>
      <c r="D233" s="269"/>
      <c r="E233" s="269"/>
      <c r="F233" s="277"/>
      <c r="G233" s="277" t="str">
        <f t="shared" ref="G233:G237" si="7">_xlfn.CONCAT(H190:M190)</f>
        <v>YAEAEa</v>
      </c>
      <c r="H233" s="391">
        <f t="shared" ref="H233:AU233" si="8">IF(H222&gt;0,1,0)</f>
        <v>0</v>
      </c>
      <c r="I233" s="391">
        <f t="shared" si="8"/>
        <v>0</v>
      </c>
      <c r="J233" s="391">
        <f t="shared" si="8"/>
        <v>0</v>
      </c>
      <c r="K233" s="391">
        <f t="shared" si="8"/>
        <v>0</v>
      </c>
      <c r="L233" s="391">
        <f t="shared" si="8"/>
        <v>0</v>
      </c>
      <c r="M233" s="391">
        <f t="shared" si="8"/>
        <v>0</v>
      </c>
      <c r="N233" s="391">
        <f t="shared" si="8"/>
        <v>0</v>
      </c>
      <c r="O233" s="391">
        <f t="shared" si="8"/>
        <v>0</v>
      </c>
      <c r="P233" s="391">
        <f t="shared" si="8"/>
        <v>0</v>
      </c>
      <c r="Q233" s="391">
        <f t="shared" si="8"/>
        <v>0</v>
      </c>
      <c r="R233" s="391">
        <f t="shared" si="8"/>
        <v>0</v>
      </c>
      <c r="S233" s="391">
        <f t="shared" si="8"/>
        <v>0</v>
      </c>
      <c r="T233" s="391">
        <f t="shared" si="8"/>
        <v>0</v>
      </c>
      <c r="U233" s="391">
        <f t="shared" si="8"/>
        <v>0</v>
      </c>
      <c r="V233" s="391">
        <f t="shared" si="8"/>
        <v>0</v>
      </c>
      <c r="W233" s="391">
        <f t="shared" si="8"/>
        <v>0</v>
      </c>
      <c r="X233" s="391">
        <f t="shared" si="8"/>
        <v>0</v>
      </c>
      <c r="Y233" s="391">
        <f t="shared" si="8"/>
        <v>0</v>
      </c>
      <c r="Z233" s="391">
        <f t="shared" si="8"/>
        <v>0</v>
      </c>
      <c r="AA233" s="391">
        <f t="shared" si="8"/>
        <v>0</v>
      </c>
      <c r="AB233" s="391">
        <f t="shared" si="8"/>
        <v>0</v>
      </c>
      <c r="AC233" s="391">
        <f t="shared" si="8"/>
        <v>0</v>
      </c>
      <c r="AD233" s="391">
        <f t="shared" si="8"/>
        <v>0</v>
      </c>
      <c r="AE233" s="391">
        <f t="shared" si="8"/>
        <v>0</v>
      </c>
      <c r="AF233" s="391">
        <f t="shared" si="8"/>
        <v>0</v>
      </c>
      <c r="AG233" s="391">
        <f t="shared" si="8"/>
        <v>0</v>
      </c>
      <c r="AH233" s="391">
        <f t="shared" si="8"/>
        <v>0</v>
      </c>
      <c r="AI233" s="391">
        <f t="shared" si="8"/>
        <v>0</v>
      </c>
      <c r="AJ233" s="391">
        <f t="shared" si="8"/>
        <v>0</v>
      </c>
      <c r="AK233" s="391">
        <f t="shared" si="8"/>
        <v>0</v>
      </c>
      <c r="AL233" s="391">
        <f t="shared" si="8"/>
        <v>0</v>
      </c>
      <c r="AM233" s="391">
        <f t="shared" si="8"/>
        <v>0</v>
      </c>
      <c r="AN233" s="391">
        <f t="shared" si="8"/>
        <v>0</v>
      </c>
      <c r="AO233" s="391">
        <f t="shared" si="8"/>
        <v>0</v>
      </c>
      <c r="AP233" s="391">
        <f t="shared" si="8"/>
        <v>0</v>
      </c>
      <c r="AQ233" s="391">
        <f t="shared" si="8"/>
        <v>0</v>
      </c>
      <c r="AR233" s="391">
        <f t="shared" si="8"/>
        <v>0</v>
      </c>
      <c r="AS233" s="391">
        <f t="shared" si="8"/>
        <v>0</v>
      </c>
      <c r="AT233" s="391">
        <f t="shared" si="8"/>
        <v>0</v>
      </c>
      <c r="AU233" s="391">
        <f t="shared" si="8"/>
        <v>0</v>
      </c>
      <c r="AV233" s="341"/>
      <c r="AW233" s="341"/>
      <c r="AX233" s="341"/>
      <c r="AY233" s="341"/>
      <c r="AZ233" s="341"/>
      <c r="BA233" s="341"/>
      <c r="BB233" s="341"/>
      <c r="BC233" s="341"/>
      <c r="BD233" s="341"/>
      <c r="BE233" s="341"/>
      <c r="BF233" s="341"/>
      <c r="BG233" s="341"/>
      <c r="BH233" s="341"/>
      <c r="BI233" s="341"/>
      <c r="BJ233" s="341"/>
      <c r="BK233" s="341"/>
      <c r="BL233" s="341"/>
      <c r="BM233" s="341"/>
      <c r="BN233" s="341"/>
      <c r="BO233" s="341"/>
      <c r="BP233" s="341"/>
      <c r="BQ233" s="341"/>
      <c r="BR233" s="268"/>
      <c r="BS233" s="260"/>
      <c r="BT233" s="260"/>
      <c r="BU233" s="260"/>
    </row>
    <row r="234" spans="1:73" s="79" customFormat="1" ht="14.5" outlineLevel="1" x14ac:dyDescent="0.35">
      <c r="A234" s="258"/>
      <c r="B234" s="259"/>
      <c r="C234" s="269"/>
      <c r="D234" s="269"/>
      <c r="E234" s="269"/>
      <c r="F234" s="277"/>
      <c r="G234" s="277" t="str">
        <f t="shared" si="7"/>
        <v>AYAEAb</v>
      </c>
      <c r="H234" s="391">
        <f t="shared" ref="H234:AU234" si="9">IF(H223&gt;0,1,0)</f>
        <v>1</v>
      </c>
      <c r="I234" s="391">
        <f t="shared" si="9"/>
        <v>1</v>
      </c>
      <c r="J234" s="391">
        <f t="shared" si="9"/>
        <v>1</v>
      </c>
      <c r="K234" s="391">
        <f t="shared" si="9"/>
        <v>0</v>
      </c>
      <c r="L234" s="391">
        <f t="shared" si="9"/>
        <v>1</v>
      </c>
      <c r="M234" s="391">
        <f t="shared" si="9"/>
        <v>1</v>
      </c>
      <c r="N234" s="391">
        <f t="shared" si="9"/>
        <v>1</v>
      </c>
      <c r="O234" s="391">
        <f t="shared" si="9"/>
        <v>0</v>
      </c>
      <c r="P234" s="391">
        <f t="shared" si="9"/>
        <v>1</v>
      </c>
      <c r="Q234" s="391">
        <f t="shared" si="9"/>
        <v>1</v>
      </c>
      <c r="R234" s="391">
        <f t="shared" si="9"/>
        <v>1</v>
      </c>
      <c r="S234" s="391">
        <f t="shared" si="9"/>
        <v>0</v>
      </c>
      <c r="T234" s="391">
        <f t="shared" si="9"/>
        <v>1</v>
      </c>
      <c r="U234" s="391">
        <f t="shared" si="9"/>
        <v>1</v>
      </c>
      <c r="V234" s="391">
        <f t="shared" si="9"/>
        <v>1</v>
      </c>
      <c r="W234" s="391">
        <f t="shared" si="9"/>
        <v>0</v>
      </c>
      <c r="X234" s="391">
        <f t="shared" si="9"/>
        <v>1</v>
      </c>
      <c r="Y234" s="391">
        <f t="shared" si="9"/>
        <v>1</v>
      </c>
      <c r="Z234" s="391">
        <f t="shared" si="9"/>
        <v>1</v>
      </c>
      <c r="AA234" s="391">
        <f t="shared" si="9"/>
        <v>0</v>
      </c>
      <c r="AB234" s="391">
        <f t="shared" si="9"/>
        <v>1</v>
      </c>
      <c r="AC234" s="391">
        <f t="shared" si="9"/>
        <v>1</v>
      </c>
      <c r="AD234" s="391">
        <f t="shared" si="9"/>
        <v>1</v>
      </c>
      <c r="AE234" s="391">
        <f t="shared" si="9"/>
        <v>0</v>
      </c>
      <c r="AF234" s="391">
        <f t="shared" si="9"/>
        <v>1</v>
      </c>
      <c r="AG234" s="391">
        <f t="shared" si="9"/>
        <v>1</v>
      </c>
      <c r="AH234" s="391">
        <f t="shared" si="9"/>
        <v>1</v>
      </c>
      <c r="AI234" s="391">
        <f t="shared" si="9"/>
        <v>0</v>
      </c>
      <c r="AJ234" s="391">
        <f t="shared" si="9"/>
        <v>1</v>
      </c>
      <c r="AK234" s="391">
        <f t="shared" si="9"/>
        <v>1</v>
      </c>
      <c r="AL234" s="391">
        <f t="shared" si="9"/>
        <v>1</v>
      </c>
      <c r="AM234" s="391">
        <f t="shared" si="9"/>
        <v>0</v>
      </c>
      <c r="AN234" s="391">
        <f t="shared" si="9"/>
        <v>1</v>
      </c>
      <c r="AO234" s="391">
        <f t="shared" si="9"/>
        <v>1</v>
      </c>
      <c r="AP234" s="391">
        <f t="shared" si="9"/>
        <v>1</v>
      </c>
      <c r="AQ234" s="391">
        <f t="shared" si="9"/>
        <v>0</v>
      </c>
      <c r="AR234" s="391">
        <f t="shared" si="9"/>
        <v>1</v>
      </c>
      <c r="AS234" s="391">
        <f t="shared" si="9"/>
        <v>1</v>
      </c>
      <c r="AT234" s="391">
        <f t="shared" si="9"/>
        <v>1</v>
      </c>
      <c r="AU234" s="391">
        <f t="shared" si="9"/>
        <v>0</v>
      </c>
      <c r="AV234" s="341"/>
      <c r="AW234" s="341"/>
      <c r="AX234" s="341"/>
      <c r="AY234" s="341"/>
      <c r="AZ234" s="341"/>
      <c r="BA234" s="341"/>
      <c r="BB234" s="341"/>
      <c r="BC234" s="341"/>
      <c r="BD234" s="341"/>
      <c r="BE234" s="341"/>
      <c r="BF234" s="341"/>
      <c r="BG234" s="341"/>
      <c r="BH234" s="341"/>
      <c r="BI234" s="341"/>
      <c r="BJ234" s="341"/>
      <c r="BK234" s="341"/>
      <c r="BL234" s="341"/>
      <c r="BM234" s="341"/>
      <c r="BN234" s="341"/>
      <c r="BO234" s="341"/>
      <c r="BP234" s="341"/>
      <c r="BQ234" s="341"/>
      <c r="BR234" s="268"/>
      <c r="BS234" s="260"/>
      <c r="BT234" s="260"/>
      <c r="BU234" s="260"/>
    </row>
    <row r="235" spans="1:73" s="79" customFormat="1" ht="14.5" outlineLevel="1" x14ac:dyDescent="0.35">
      <c r="A235" s="258"/>
      <c r="B235" s="259"/>
      <c r="C235" s="269"/>
      <c r="D235" s="269"/>
      <c r="E235" s="269"/>
      <c r="F235" s="277"/>
      <c r="G235" s="277" t="str">
        <f t="shared" si="7"/>
        <v>YYNENb</v>
      </c>
      <c r="H235" s="391">
        <f t="shared" ref="H235:AU235" si="10">IF(H224&gt;0,1,0)</f>
        <v>1</v>
      </c>
      <c r="I235" s="391">
        <f t="shared" si="10"/>
        <v>1</v>
      </c>
      <c r="J235" s="391">
        <f t="shared" si="10"/>
        <v>1</v>
      </c>
      <c r="K235" s="391">
        <f t="shared" si="10"/>
        <v>0</v>
      </c>
      <c r="L235" s="391">
        <f t="shared" si="10"/>
        <v>1</v>
      </c>
      <c r="M235" s="391">
        <f t="shared" si="10"/>
        <v>1</v>
      </c>
      <c r="N235" s="391">
        <f t="shared" si="10"/>
        <v>1</v>
      </c>
      <c r="O235" s="391">
        <f t="shared" si="10"/>
        <v>0</v>
      </c>
      <c r="P235" s="391">
        <f t="shared" si="10"/>
        <v>1</v>
      </c>
      <c r="Q235" s="391">
        <f t="shared" si="10"/>
        <v>1</v>
      </c>
      <c r="R235" s="391">
        <f t="shared" si="10"/>
        <v>1</v>
      </c>
      <c r="S235" s="391">
        <f t="shared" si="10"/>
        <v>0</v>
      </c>
      <c r="T235" s="391">
        <f t="shared" si="10"/>
        <v>1</v>
      </c>
      <c r="U235" s="391">
        <f t="shared" si="10"/>
        <v>1</v>
      </c>
      <c r="V235" s="391">
        <f t="shared" si="10"/>
        <v>1</v>
      </c>
      <c r="W235" s="391">
        <f t="shared" si="10"/>
        <v>0</v>
      </c>
      <c r="X235" s="391">
        <f t="shared" si="10"/>
        <v>1</v>
      </c>
      <c r="Y235" s="391">
        <f t="shared" si="10"/>
        <v>1</v>
      </c>
      <c r="Z235" s="391">
        <f t="shared" si="10"/>
        <v>1</v>
      </c>
      <c r="AA235" s="391">
        <f t="shared" si="10"/>
        <v>0</v>
      </c>
      <c r="AB235" s="391">
        <f t="shared" si="10"/>
        <v>1</v>
      </c>
      <c r="AC235" s="391">
        <f t="shared" si="10"/>
        <v>1</v>
      </c>
      <c r="AD235" s="391">
        <f t="shared" si="10"/>
        <v>1</v>
      </c>
      <c r="AE235" s="391">
        <f t="shared" si="10"/>
        <v>0</v>
      </c>
      <c r="AF235" s="391">
        <f t="shared" si="10"/>
        <v>1</v>
      </c>
      <c r="AG235" s="391">
        <f t="shared" si="10"/>
        <v>1</v>
      </c>
      <c r="AH235" s="391">
        <f t="shared" si="10"/>
        <v>1</v>
      </c>
      <c r="AI235" s="391">
        <f t="shared" si="10"/>
        <v>0</v>
      </c>
      <c r="AJ235" s="391">
        <f t="shared" si="10"/>
        <v>1</v>
      </c>
      <c r="AK235" s="391">
        <f t="shared" si="10"/>
        <v>1</v>
      </c>
      <c r="AL235" s="391">
        <f t="shared" si="10"/>
        <v>1</v>
      </c>
      <c r="AM235" s="391">
        <f t="shared" si="10"/>
        <v>0</v>
      </c>
      <c r="AN235" s="391">
        <f t="shared" si="10"/>
        <v>1</v>
      </c>
      <c r="AO235" s="391">
        <f t="shared" si="10"/>
        <v>1</v>
      </c>
      <c r="AP235" s="391">
        <f t="shared" si="10"/>
        <v>1</v>
      </c>
      <c r="AQ235" s="391">
        <f t="shared" si="10"/>
        <v>0</v>
      </c>
      <c r="AR235" s="391">
        <f t="shared" si="10"/>
        <v>1</v>
      </c>
      <c r="AS235" s="391">
        <f t="shared" si="10"/>
        <v>1</v>
      </c>
      <c r="AT235" s="391">
        <f t="shared" si="10"/>
        <v>1</v>
      </c>
      <c r="AU235" s="391">
        <f t="shared" si="10"/>
        <v>0</v>
      </c>
      <c r="AV235" s="341"/>
      <c r="AW235" s="341"/>
      <c r="AX235" s="341"/>
      <c r="AY235" s="341"/>
      <c r="AZ235" s="341"/>
      <c r="BA235" s="341"/>
      <c r="BB235" s="341"/>
      <c r="BC235" s="341"/>
      <c r="BD235" s="341"/>
      <c r="BE235" s="341"/>
      <c r="BF235" s="341"/>
      <c r="BG235" s="341"/>
      <c r="BH235" s="341"/>
      <c r="BI235" s="341"/>
      <c r="BJ235" s="341"/>
      <c r="BK235" s="341"/>
      <c r="BL235" s="341"/>
      <c r="BM235" s="341"/>
      <c r="BN235" s="341"/>
      <c r="BO235" s="341"/>
      <c r="BP235" s="341"/>
      <c r="BQ235" s="341"/>
      <c r="BR235" s="268"/>
      <c r="BS235" s="260"/>
      <c r="BT235" s="260"/>
      <c r="BU235" s="260"/>
    </row>
    <row r="236" spans="1:73" s="79" customFormat="1" ht="14.5" outlineLevel="1" x14ac:dyDescent="0.35">
      <c r="A236" s="258"/>
      <c r="B236" s="259"/>
      <c r="C236" s="269"/>
      <c r="D236" s="269"/>
      <c r="E236" s="269"/>
      <c r="F236" s="277"/>
      <c r="G236" s="277" t="str">
        <f t="shared" si="7"/>
        <v>YYENEz</v>
      </c>
      <c r="H236" s="391">
        <f t="shared" ref="H236:AU236" si="11">IF(H225&gt;0,1,0)</f>
        <v>1</v>
      </c>
      <c r="I236" s="391">
        <f t="shared" si="11"/>
        <v>1</v>
      </c>
      <c r="J236" s="391">
        <f t="shared" si="11"/>
        <v>0</v>
      </c>
      <c r="K236" s="391">
        <f t="shared" si="11"/>
        <v>1</v>
      </c>
      <c r="L236" s="391">
        <f t="shared" si="11"/>
        <v>1</v>
      </c>
      <c r="M236" s="391">
        <f t="shared" si="11"/>
        <v>1</v>
      </c>
      <c r="N236" s="391">
        <f t="shared" si="11"/>
        <v>0</v>
      </c>
      <c r="O236" s="391">
        <f t="shared" si="11"/>
        <v>1</v>
      </c>
      <c r="P236" s="391">
        <f t="shared" si="11"/>
        <v>1</v>
      </c>
      <c r="Q236" s="391">
        <f t="shared" si="11"/>
        <v>1</v>
      </c>
      <c r="R236" s="391">
        <f t="shared" si="11"/>
        <v>0</v>
      </c>
      <c r="S236" s="391">
        <f t="shared" si="11"/>
        <v>1</v>
      </c>
      <c r="T236" s="391">
        <f t="shared" si="11"/>
        <v>1</v>
      </c>
      <c r="U236" s="391">
        <f t="shared" si="11"/>
        <v>1</v>
      </c>
      <c r="V236" s="391">
        <f t="shared" si="11"/>
        <v>0</v>
      </c>
      <c r="W236" s="391">
        <f t="shared" si="11"/>
        <v>1</v>
      </c>
      <c r="X236" s="391">
        <f t="shared" si="11"/>
        <v>1</v>
      </c>
      <c r="Y236" s="391">
        <f t="shared" si="11"/>
        <v>1</v>
      </c>
      <c r="Z236" s="391">
        <f t="shared" si="11"/>
        <v>0</v>
      </c>
      <c r="AA236" s="391">
        <f t="shared" si="11"/>
        <v>1</v>
      </c>
      <c r="AB236" s="391">
        <f t="shared" si="11"/>
        <v>1</v>
      </c>
      <c r="AC236" s="391">
        <f t="shared" si="11"/>
        <v>1</v>
      </c>
      <c r="AD236" s="391">
        <f t="shared" si="11"/>
        <v>0</v>
      </c>
      <c r="AE236" s="391">
        <f t="shared" si="11"/>
        <v>1</v>
      </c>
      <c r="AF236" s="391">
        <f t="shared" si="11"/>
        <v>1</v>
      </c>
      <c r="AG236" s="391">
        <f t="shared" si="11"/>
        <v>1</v>
      </c>
      <c r="AH236" s="391">
        <f t="shared" si="11"/>
        <v>0</v>
      </c>
      <c r="AI236" s="391">
        <f t="shared" si="11"/>
        <v>1</v>
      </c>
      <c r="AJ236" s="391">
        <f t="shared" si="11"/>
        <v>1</v>
      </c>
      <c r="AK236" s="391">
        <f t="shared" si="11"/>
        <v>1</v>
      </c>
      <c r="AL236" s="391">
        <f t="shared" si="11"/>
        <v>0</v>
      </c>
      <c r="AM236" s="391">
        <f t="shared" si="11"/>
        <v>1</v>
      </c>
      <c r="AN236" s="391">
        <f t="shared" si="11"/>
        <v>1</v>
      </c>
      <c r="AO236" s="391">
        <f t="shared" si="11"/>
        <v>1</v>
      </c>
      <c r="AP236" s="391">
        <f t="shared" si="11"/>
        <v>0</v>
      </c>
      <c r="AQ236" s="391">
        <f t="shared" si="11"/>
        <v>1</v>
      </c>
      <c r="AR236" s="391">
        <f t="shared" si="11"/>
        <v>1</v>
      </c>
      <c r="AS236" s="391">
        <f t="shared" si="11"/>
        <v>1</v>
      </c>
      <c r="AT236" s="391">
        <f t="shared" si="11"/>
        <v>0</v>
      </c>
      <c r="AU236" s="391">
        <f t="shared" si="11"/>
        <v>1</v>
      </c>
      <c r="AV236" s="341"/>
      <c r="AW236" s="341"/>
      <c r="AX236" s="341"/>
      <c r="AY236" s="341"/>
      <c r="AZ236" s="341"/>
      <c r="BA236" s="341"/>
      <c r="BB236" s="341"/>
      <c r="BC236" s="341"/>
      <c r="BD236" s="341"/>
      <c r="BE236" s="341"/>
      <c r="BF236" s="341"/>
      <c r="BG236" s="341"/>
      <c r="BH236" s="341"/>
      <c r="BI236" s="341"/>
      <c r="BJ236" s="341"/>
      <c r="BK236" s="341"/>
      <c r="BL236" s="341"/>
      <c r="BM236" s="341"/>
      <c r="BN236" s="341"/>
      <c r="BO236" s="341"/>
      <c r="BP236" s="341"/>
      <c r="BQ236" s="341"/>
      <c r="BR236" s="268"/>
      <c r="BS236" s="260"/>
      <c r="BT236" s="260"/>
      <c r="BU236" s="260"/>
    </row>
    <row r="237" spans="1:73" ht="12" customHeight="1" outlineLevel="1" x14ac:dyDescent="0.35">
      <c r="A237" s="4"/>
      <c r="B237" s="5"/>
      <c r="C237" s="16"/>
      <c r="D237" s="16"/>
      <c r="E237" s="16"/>
      <c r="F237" s="32"/>
      <c r="G237" s="277" t="str">
        <f t="shared" si="7"/>
        <v>YYENEr</v>
      </c>
      <c r="H237" s="391">
        <f t="shared" ref="H237:AU237" si="12">IF(H226&gt;0,1,0)</f>
        <v>1</v>
      </c>
      <c r="I237" s="391">
        <f t="shared" si="12"/>
        <v>1</v>
      </c>
      <c r="J237" s="391">
        <f t="shared" si="12"/>
        <v>0</v>
      </c>
      <c r="K237" s="391">
        <f t="shared" si="12"/>
        <v>1</v>
      </c>
      <c r="L237" s="391">
        <f t="shared" si="12"/>
        <v>1</v>
      </c>
      <c r="M237" s="391">
        <f t="shared" si="12"/>
        <v>1</v>
      </c>
      <c r="N237" s="391">
        <f t="shared" si="12"/>
        <v>0</v>
      </c>
      <c r="O237" s="391">
        <f t="shared" si="12"/>
        <v>1</v>
      </c>
      <c r="P237" s="391">
        <f t="shared" si="12"/>
        <v>1</v>
      </c>
      <c r="Q237" s="391">
        <f t="shared" si="12"/>
        <v>1</v>
      </c>
      <c r="R237" s="391">
        <f t="shared" si="12"/>
        <v>0</v>
      </c>
      <c r="S237" s="391">
        <f t="shared" si="12"/>
        <v>1</v>
      </c>
      <c r="T237" s="391">
        <f t="shared" si="12"/>
        <v>1</v>
      </c>
      <c r="U237" s="391">
        <f t="shared" si="12"/>
        <v>1</v>
      </c>
      <c r="V237" s="391">
        <f t="shared" si="12"/>
        <v>0</v>
      </c>
      <c r="W237" s="391">
        <f t="shared" si="12"/>
        <v>1</v>
      </c>
      <c r="X237" s="391">
        <f t="shared" si="12"/>
        <v>1</v>
      </c>
      <c r="Y237" s="391">
        <f t="shared" si="12"/>
        <v>1</v>
      </c>
      <c r="Z237" s="391">
        <f t="shared" si="12"/>
        <v>0</v>
      </c>
      <c r="AA237" s="391">
        <f t="shared" si="12"/>
        <v>1</v>
      </c>
      <c r="AB237" s="391">
        <f t="shared" si="12"/>
        <v>1</v>
      </c>
      <c r="AC237" s="391">
        <f t="shared" si="12"/>
        <v>1</v>
      </c>
      <c r="AD237" s="391">
        <f t="shared" si="12"/>
        <v>0</v>
      </c>
      <c r="AE237" s="391">
        <f t="shared" si="12"/>
        <v>1</v>
      </c>
      <c r="AF237" s="391">
        <f t="shared" si="12"/>
        <v>1</v>
      </c>
      <c r="AG237" s="391">
        <f t="shared" si="12"/>
        <v>1</v>
      </c>
      <c r="AH237" s="391">
        <f t="shared" si="12"/>
        <v>0</v>
      </c>
      <c r="AI237" s="391">
        <f t="shared" si="12"/>
        <v>1</v>
      </c>
      <c r="AJ237" s="391">
        <f t="shared" si="12"/>
        <v>1</v>
      </c>
      <c r="AK237" s="391">
        <f t="shared" si="12"/>
        <v>1</v>
      </c>
      <c r="AL237" s="391">
        <f t="shared" si="12"/>
        <v>0</v>
      </c>
      <c r="AM237" s="391">
        <f t="shared" si="12"/>
        <v>1</v>
      </c>
      <c r="AN237" s="391">
        <f t="shared" si="12"/>
        <v>1</v>
      </c>
      <c r="AO237" s="391">
        <f t="shared" si="12"/>
        <v>1</v>
      </c>
      <c r="AP237" s="391">
        <f t="shared" si="12"/>
        <v>0</v>
      </c>
      <c r="AQ237" s="391">
        <f t="shared" si="12"/>
        <v>1</v>
      </c>
      <c r="AR237" s="391">
        <f t="shared" si="12"/>
        <v>1</v>
      </c>
      <c r="AS237" s="391">
        <f t="shared" si="12"/>
        <v>1</v>
      </c>
      <c r="AT237" s="391">
        <f t="shared" si="12"/>
        <v>0</v>
      </c>
      <c r="AU237" s="391">
        <f t="shared" si="12"/>
        <v>1</v>
      </c>
      <c r="AV237" s="341"/>
      <c r="AW237" s="341"/>
      <c r="AX237" s="341"/>
      <c r="AY237" s="341"/>
      <c r="AZ237" s="341"/>
      <c r="BA237" s="341"/>
      <c r="BB237" s="341"/>
      <c r="BC237" s="341"/>
      <c r="BD237" s="341"/>
      <c r="BE237" s="341"/>
      <c r="BF237" s="341"/>
      <c r="BG237" s="341"/>
      <c r="BH237" s="341"/>
      <c r="BI237" s="341"/>
      <c r="BJ237" s="341"/>
      <c r="BK237" s="341"/>
      <c r="BL237" s="341"/>
      <c r="BM237" s="341"/>
      <c r="BN237" s="341"/>
      <c r="BO237" s="341"/>
      <c r="BP237" s="341"/>
      <c r="BQ237" s="341"/>
      <c r="BR237" s="15"/>
      <c r="BS237" s="6"/>
      <c r="BT237" s="6"/>
      <c r="BU237" s="6"/>
    </row>
    <row r="238" spans="1:73" ht="12" customHeight="1" outlineLevel="1" x14ac:dyDescent="0.35">
      <c r="A238" s="4"/>
      <c r="B238" s="5"/>
      <c r="C238" s="16"/>
      <c r="D238" s="16"/>
      <c r="E238" s="16"/>
      <c r="F238" s="32"/>
      <c r="G238" s="32"/>
      <c r="I238" s="32"/>
      <c r="J238" s="32"/>
      <c r="K238" s="33"/>
      <c r="L238" s="33"/>
      <c r="M238" s="33"/>
      <c r="N238" s="57"/>
      <c r="O238" s="57"/>
      <c r="P238" s="57"/>
      <c r="Q238" s="34"/>
      <c r="R238" s="34"/>
      <c r="S238" s="34"/>
      <c r="T238" s="34"/>
      <c r="U238" s="34"/>
      <c r="V238" s="34"/>
      <c r="W238" s="34"/>
      <c r="X238" s="341"/>
      <c r="Y238" s="341"/>
      <c r="Z238" s="341"/>
      <c r="AA238" s="341"/>
      <c r="AB238" s="341"/>
      <c r="AC238" s="341"/>
      <c r="AD238" s="341"/>
      <c r="AE238" s="341"/>
      <c r="AF238" s="341"/>
      <c r="AG238" s="341"/>
      <c r="AH238" s="341"/>
      <c r="AI238" s="341"/>
      <c r="AJ238" s="341"/>
      <c r="AK238" s="341"/>
      <c r="AL238" s="341"/>
      <c r="AM238" s="341"/>
      <c r="AN238" s="341"/>
      <c r="AO238" s="341"/>
      <c r="AP238" s="341"/>
      <c r="AQ238" s="341"/>
      <c r="AR238" s="341"/>
      <c r="AS238" s="341"/>
      <c r="AT238" s="341"/>
      <c r="AU238" s="341"/>
      <c r="AV238" s="341"/>
      <c r="AW238" s="341"/>
      <c r="AX238" s="341"/>
      <c r="AY238" s="341"/>
      <c r="AZ238" s="341"/>
      <c r="BA238" s="341"/>
      <c r="BB238" s="341"/>
      <c r="BC238" s="341"/>
      <c r="BD238" s="341"/>
      <c r="BE238" s="341"/>
      <c r="BF238" s="341"/>
      <c r="BG238" s="341"/>
      <c r="BH238" s="341"/>
      <c r="BI238" s="341"/>
      <c r="BJ238" s="341"/>
      <c r="BK238" s="341"/>
      <c r="BL238" s="341"/>
      <c r="BM238" s="341"/>
      <c r="BN238" s="341"/>
      <c r="BO238" s="341"/>
      <c r="BP238" s="341"/>
      <c r="BQ238" s="341"/>
      <c r="BR238" s="15"/>
      <c r="BS238" s="6"/>
      <c r="BT238" s="6"/>
      <c r="BU238" s="6"/>
    </row>
    <row r="239" spans="1:73" ht="5.15" customHeight="1" outlineLevel="1" x14ac:dyDescent="0.3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27"/>
      <c r="Y239" s="227"/>
      <c r="Z239" s="227"/>
      <c r="AA239" s="297"/>
      <c r="AB239" s="297"/>
      <c r="AC239" s="297"/>
      <c r="AD239" s="297"/>
      <c r="AE239" s="297"/>
      <c r="AF239" s="297"/>
      <c r="AG239" s="297"/>
      <c r="AH239" s="297"/>
      <c r="AI239" s="297"/>
      <c r="AJ239" s="297"/>
      <c r="AK239" s="297"/>
      <c r="AL239" s="297"/>
      <c r="AM239" s="297"/>
      <c r="AN239" s="297"/>
      <c r="AO239" s="297"/>
      <c r="AP239" s="297"/>
      <c r="AQ239" s="297"/>
      <c r="AR239" s="297"/>
      <c r="AS239" s="297"/>
      <c r="AT239" s="297"/>
      <c r="AU239" s="297"/>
      <c r="AV239" s="297"/>
      <c r="AW239" s="297"/>
      <c r="AX239" s="297"/>
      <c r="AY239" s="297"/>
      <c r="AZ239" s="297"/>
      <c r="BA239" s="297"/>
      <c r="BB239" s="297"/>
      <c r="BC239" s="297"/>
      <c r="BD239" s="297"/>
      <c r="BE239" s="297"/>
      <c r="BF239" s="297"/>
      <c r="BG239" s="297"/>
      <c r="BH239" s="297"/>
      <c r="BI239" s="297"/>
      <c r="BJ239" s="297"/>
      <c r="BK239" s="297"/>
      <c r="BL239" s="297"/>
      <c r="BM239" s="297"/>
      <c r="BN239" s="297"/>
      <c r="BO239" s="297"/>
      <c r="BP239" s="297"/>
      <c r="BQ239" s="227"/>
      <c r="BR239" s="15"/>
      <c r="BS239" s="6"/>
      <c r="BT239" s="6"/>
      <c r="BU239" s="6"/>
    </row>
    <row r="240" spans="1:73" ht="25" customHeight="1" outlineLevel="1" x14ac:dyDescent="0.3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289"/>
      <c r="AB240" s="289"/>
      <c r="AC240" s="289"/>
      <c r="AD240" s="289"/>
      <c r="AE240" s="289"/>
      <c r="AF240" s="289"/>
      <c r="AG240" s="289"/>
      <c r="AH240" s="289"/>
      <c r="AI240" s="289"/>
      <c r="AJ240" s="289"/>
      <c r="AK240" s="289"/>
      <c r="AL240" s="289"/>
      <c r="AM240" s="289"/>
      <c r="AN240" s="289"/>
      <c r="AO240" s="289"/>
      <c r="AP240" s="289"/>
      <c r="AQ240" s="289"/>
      <c r="AR240" s="289"/>
      <c r="AS240" s="289"/>
      <c r="AT240" s="289"/>
      <c r="AU240" s="289"/>
      <c r="AV240" s="289"/>
      <c r="AW240" s="289"/>
      <c r="AX240" s="289"/>
      <c r="AY240" s="289"/>
      <c r="AZ240" s="289"/>
      <c r="BA240" s="289"/>
      <c r="BB240" s="289"/>
      <c r="BC240" s="289"/>
      <c r="BD240" s="289"/>
      <c r="BE240" s="289"/>
      <c r="BF240" s="289"/>
      <c r="BG240" s="289"/>
      <c r="BH240" s="289"/>
      <c r="BI240" s="289"/>
      <c r="BJ240" s="289"/>
      <c r="BK240" s="289"/>
      <c r="BL240" s="289"/>
      <c r="BM240" s="289"/>
      <c r="BN240" s="289"/>
      <c r="BO240" s="289"/>
      <c r="BP240" s="289"/>
      <c r="BQ240" s="38"/>
      <c r="BR240" s="40" t="s">
        <v>24</v>
      </c>
      <c r="BS240" s="6"/>
      <c r="BT240" s="6"/>
      <c r="BU240" s="6"/>
    </row>
    <row r="241" spans="1:89" ht="12" customHeight="1" outlineLevel="1" x14ac:dyDescent="0.3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0"/>
      <c r="AV241" s="260"/>
      <c r="AW241" s="260"/>
      <c r="AX241" s="260"/>
      <c r="AY241" s="260"/>
      <c r="AZ241" s="260"/>
      <c r="BA241" s="260"/>
      <c r="BB241" s="260"/>
      <c r="BC241" s="260"/>
      <c r="BD241" s="260"/>
      <c r="BE241" s="260"/>
      <c r="BF241" s="260"/>
      <c r="BG241" s="260"/>
      <c r="BH241" s="260"/>
      <c r="BI241" s="260"/>
      <c r="BJ241" s="260"/>
      <c r="BK241" s="260"/>
      <c r="BL241" s="260"/>
      <c r="BM241" s="260"/>
      <c r="BN241" s="260"/>
      <c r="BO241" s="260"/>
      <c r="BP241" s="260"/>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3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59"/>
      <c r="AB242" s="259"/>
      <c r="AC242" s="259"/>
      <c r="AD242" s="259"/>
      <c r="AE242" s="259"/>
      <c r="AF242" s="259"/>
      <c r="AG242" s="259"/>
      <c r="AH242" s="259"/>
      <c r="AI242" s="259"/>
      <c r="AJ242" s="259"/>
      <c r="AK242" s="259"/>
      <c r="AL242" s="259"/>
      <c r="AM242" s="259"/>
      <c r="AN242" s="259"/>
      <c r="AO242" s="259"/>
      <c r="AP242" s="259"/>
      <c r="AQ242" s="259"/>
      <c r="AR242" s="259"/>
      <c r="AS242" s="259"/>
      <c r="AT242" s="259"/>
      <c r="AU242" s="259"/>
      <c r="AV242" s="259"/>
      <c r="AW242" s="259"/>
      <c r="AX242" s="259"/>
      <c r="AY242" s="259"/>
      <c r="AZ242" s="259"/>
      <c r="BA242" s="259"/>
      <c r="BB242" s="259"/>
      <c r="BC242" s="259"/>
      <c r="BD242" s="259"/>
      <c r="BE242" s="259"/>
      <c r="BF242" s="259"/>
      <c r="BG242" s="259"/>
      <c r="BH242" s="259"/>
      <c r="BI242" s="259"/>
      <c r="BJ242" s="259"/>
      <c r="BK242" s="259"/>
      <c r="BL242" s="259"/>
      <c r="BM242" s="259"/>
      <c r="BN242" s="259"/>
      <c r="BO242" s="259"/>
      <c r="BP242" s="259"/>
    </row>
    <row r="243" spans="1:89" ht="5.15" customHeight="1" outlineLevel="1" thickBot="1" x14ac:dyDescent="0.4">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59"/>
      <c r="AB243" s="259"/>
      <c r="AC243" s="259"/>
      <c r="AD243" s="259"/>
      <c r="AE243" s="259"/>
      <c r="AF243" s="259"/>
      <c r="AG243" s="259"/>
      <c r="AH243" s="259"/>
      <c r="AI243" s="259"/>
      <c r="AJ243" s="259"/>
      <c r="AK243" s="259"/>
      <c r="AL243" s="259"/>
      <c r="AM243" s="259"/>
      <c r="AN243" s="259"/>
      <c r="AO243" s="259"/>
      <c r="AP243" s="259"/>
      <c r="AQ243" s="259"/>
      <c r="AR243" s="259"/>
      <c r="AS243" s="259"/>
      <c r="AT243" s="259"/>
      <c r="AU243" s="259"/>
      <c r="AV243" s="259"/>
      <c r="AW243" s="259"/>
      <c r="AX243" s="259"/>
      <c r="AY243" s="259"/>
      <c r="AZ243" s="259"/>
      <c r="BA243" s="259"/>
      <c r="BB243" s="259"/>
      <c r="BC243" s="259"/>
      <c r="BD243" s="259"/>
      <c r="BE243" s="259"/>
      <c r="BF243" s="259"/>
      <c r="BG243" s="259"/>
      <c r="BH243" s="259"/>
      <c r="BI243" s="259"/>
      <c r="BJ243" s="259"/>
      <c r="BK243" s="259"/>
      <c r="BL243" s="259"/>
      <c r="BM243" s="259"/>
      <c r="BN243" s="259"/>
      <c r="BO243" s="259"/>
      <c r="BP243" s="259"/>
    </row>
    <row r="244" spans="1:89" ht="5.15" customHeight="1" outlineLevel="1" x14ac:dyDescent="0.3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0"/>
      <c r="AV244" s="260"/>
      <c r="AW244" s="260"/>
      <c r="AX244" s="260"/>
      <c r="AY244" s="260"/>
      <c r="AZ244" s="260"/>
      <c r="BA244" s="260"/>
      <c r="BB244" s="260"/>
      <c r="BC244" s="260"/>
      <c r="BD244" s="260"/>
      <c r="BE244" s="260"/>
      <c r="BF244" s="260"/>
      <c r="BG244" s="260"/>
      <c r="BH244" s="260"/>
      <c r="BI244" s="260"/>
      <c r="BJ244" s="260"/>
      <c r="BK244" s="260"/>
      <c r="BL244" s="260"/>
      <c r="BM244" s="260"/>
      <c r="BN244" s="260"/>
      <c r="BO244" s="260"/>
      <c r="BP244" s="260"/>
    </row>
    <row r="245" spans="1:89" ht="12" customHeight="1" outlineLevel="1" x14ac:dyDescent="0.35">
      <c r="A245" s="4"/>
      <c r="B245" s="5"/>
      <c r="C245" s="11"/>
      <c r="D245" s="11"/>
      <c r="E245" s="11" t="s">
        <v>1</v>
      </c>
      <c r="F245" s="12"/>
      <c r="G245" s="13" t="s">
        <v>415</v>
      </c>
      <c r="H245" s="12"/>
      <c r="I245" s="12"/>
      <c r="J245" s="12"/>
      <c r="K245" s="12"/>
      <c r="L245" s="12"/>
      <c r="M245" s="12"/>
      <c r="N245" s="12"/>
      <c r="O245" s="12"/>
      <c r="P245" s="12"/>
      <c r="Q245" s="12"/>
      <c r="R245" s="12"/>
      <c r="S245" s="14"/>
      <c r="T245" s="12"/>
      <c r="U245" s="14"/>
      <c r="V245" s="14"/>
      <c r="W245" s="15"/>
      <c r="X245" s="6"/>
      <c r="Y245" s="6"/>
      <c r="Z245" s="6"/>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0"/>
      <c r="AV245" s="260"/>
      <c r="AW245" s="260"/>
      <c r="AX245" s="260"/>
      <c r="AY245" s="260"/>
      <c r="AZ245" s="260"/>
      <c r="BA245" s="260"/>
      <c r="BB245" s="260"/>
      <c r="BC245" s="260"/>
      <c r="BD245" s="260"/>
      <c r="BE245" s="260"/>
      <c r="BF245" s="260"/>
      <c r="BG245" s="260"/>
      <c r="BH245" s="260"/>
      <c r="BI245" s="260"/>
      <c r="BJ245" s="260"/>
      <c r="BK245" s="260"/>
      <c r="BL245" s="260"/>
      <c r="BM245" s="260"/>
      <c r="BN245" s="260"/>
      <c r="BO245" s="260"/>
      <c r="BP245" s="260"/>
    </row>
    <row r="246" spans="1:89" ht="12" customHeight="1" outlineLevel="1" x14ac:dyDescent="0.35">
      <c r="A246" s="4"/>
      <c r="B246" s="5"/>
      <c r="C246" s="11"/>
      <c r="D246" s="11"/>
      <c r="E246" s="16"/>
      <c r="F246" s="12"/>
      <c r="G246" s="17"/>
      <c r="H246" s="12"/>
      <c r="I246" s="336" t="s">
        <v>399</v>
      </c>
      <c r="J246" s="12"/>
      <c r="K246" s="12"/>
      <c r="L246" s="12"/>
      <c r="M246" s="12"/>
      <c r="N246" s="12"/>
      <c r="O246" s="12"/>
      <c r="P246" s="12"/>
      <c r="Q246" s="12"/>
      <c r="R246" s="12"/>
      <c r="S246" s="14"/>
      <c r="T246" s="18"/>
      <c r="U246" s="14"/>
      <c r="V246" s="14"/>
      <c r="W246" s="15"/>
      <c r="X246" s="6"/>
      <c r="Y246" s="6"/>
      <c r="Z246" s="6"/>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0"/>
      <c r="AV246" s="260"/>
      <c r="AW246" s="260"/>
      <c r="AX246" s="260"/>
      <c r="AY246" s="260"/>
      <c r="AZ246" s="260"/>
      <c r="BA246" s="260"/>
      <c r="BB246" s="260"/>
      <c r="BC246" s="260"/>
      <c r="BD246" s="260"/>
      <c r="BE246" s="260"/>
      <c r="BF246" s="260"/>
      <c r="BG246" s="260"/>
      <c r="BH246" s="260"/>
      <c r="BI246" s="260"/>
      <c r="BJ246" s="260"/>
      <c r="BK246" s="260"/>
      <c r="BL246" s="260"/>
      <c r="BM246" s="260"/>
      <c r="BN246" s="260"/>
      <c r="BO246" s="260"/>
      <c r="BP246" s="260"/>
    </row>
    <row r="247" spans="1:89" ht="12" customHeight="1" outlineLevel="1" x14ac:dyDescent="0.35">
      <c r="A247" s="4"/>
      <c r="B247" s="5"/>
      <c r="C247" s="16"/>
      <c r="D247" s="11"/>
      <c r="E247" s="16"/>
      <c r="F247" s="12"/>
      <c r="G247" s="12"/>
      <c r="H247" s="12"/>
      <c r="I247" s="12" t="s">
        <v>436</v>
      </c>
      <c r="J247" s="12"/>
      <c r="K247" s="12"/>
      <c r="L247" s="12"/>
      <c r="M247" s="12"/>
      <c r="N247" s="12"/>
      <c r="O247" s="12"/>
      <c r="P247" s="12"/>
      <c r="Q247" s="12"/>
      <c r="R247" s="12"/>
      <c r="S247" s="14"/>
      <c r="T247" s="18"/>
      <c r="U247" s="14"/>
      <c r="V247" s="14"/>
      <c r="W247" s="15"/>
      <c r="X247" s="6"/>
      <c r="Y247" s="6"/>
      <c r="Z247" s="6"/>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0"/>
      <c r="AV247" s="260"/>
      <c r="AW247" s="260"/>
      <c r="AX247" s="260"/>
      <c r="AY247" s="260"/>
      <c r="AZ247" s="260"/>
      <c r="BA247" s="260"/>
      <c r="BB247" s="260"/>
      <c r="BC247" s="260"/>
      <c r="BD247" s="260"/>
      <c r="BE247" s="260"/>
      <c r="BF247" s="260"/>
      <c r="BG247" s="260"/>
      <c r="BH247" s="260"/>
      <c r="BI247" s="260"/>
      <c r="BJ247" s="260"/>
      <c r="BK247" s="260"/>
      <c r="BL247" s="260"/>
      <c r="BM247" s="260"/>
      <c r="BN247" s="260"/>
      <c r="BO247" s="260"/>
      <c r="BP247" s="260"/>
    </row>
    <row r="248" spans="1:89" ht="12" customHeight="1" outlineLevel="1" x14ac:dyDescent="0.3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0"/>
      <c r="AV248" s="260"/>
      <c r="AW248" s="260"/>
      <c r="AX248" s="260"/>
      <c r="AY248" s="260"/>
      <c r="AZ248" s="260"/>
      <c r="BA248" s="260"/>
      <c r="BB248" s="260"/>
      <c r="BC248" s="260"/>
      <c r="BD248" s="260"/>
      <c r="BE248" s="260"/>
      <c r="BF248" s="260"/>
      <c r="BG248" s="260"/>
      <c r="BH248" s="260"/>
      <c r="BI248" s="260"/>
      <c r="BJ248" s="260"/>
      <c r="BK248" s="260"/>
      <c r="BL248" s="260"/>
      <c r="BM248" s="260"/>
      <c r="BN248" s="260"/>
      <c r="BO248" s="260"/>
      <c r="BP248" s="260"/>
    </row>
    <row r="249" spans="1:89" ht="12" customHeight="1" outlineLevel="1" x14ac:dyDescent="0.35">
      <c r="A249" s="4"/>
      <c r="B249" s="5"/>
      <c r="C249" s="16"/>
      <c r="D249" s="16"/>
      <c r="E249" s="16"/>
      <c r="F249" s="16"/>
      <c r="G249" s="16"/>
      <c r="H249" s="16"/>
      <c r="I249" s="346"/>
      <c r="J249" s="346"/>
      <c r="K249" s="346"/>
      <c r="L249" s="346"/>
      <c r="M249" s="346"/>
      <c r="N249" s="349"/>
      <c r="O249" s="346"/>
      <c r="P249" s="346"/>
      <c r="Q249" s="346"/>
      <c r="R249" s="346"/>
      <c r="S249" s="346"/>
      <c r="T249" s="346"/>
      <c r="U249" s="346"/>
      <c r="V249" s="346"/>
      <c r="W249" s="15"/>
      <c r="X249" s="6"/>
      <c r="Y249" s="6"/>
      <c r="Z249" s="6"/>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0"/>
      <c r="AV249" s="260"/>
      <c r="AW249" s="260"/>
      <c r="AX249" s="260"/>
      <c r="AY249" s="260"/>
      <c r="AZ249" s="260"/>
      <c r="BA249" s="260"/>
      <c r="BB249" s="260"/>
      <c r="BC249" s="260"/>
      <c r="BD249" s="260"/>
      <c r="BE249" s="260"/>
      <c r="BF249" s="260"/>
      <c r="BG249" s="260"/>
      <c r="BH249" s="260"/>
      <c r="BI249" s="260"/>
      <c r="BJ249" s="260"/>
      <c r="BK249" s="260"/>
      <c r="BL249" s="260"/>
      <c r="BM249" s="260"/>
      <c r="BN249" s="260"/>
      <c r="BO249" s="260"/>
      <c r="BP249" s="260"/>
    </row>
    <row r="250" spans="1:89" ht="12" customHeight="1" outlineLevel="1" x14ac:dyDescent="0.35">
      <c r="A250" s="4"/>
      <c r="B250" s="5"/>
      <c r="C250" s="16"/>
      <c r="D250" s="16"/>
      <c r="E250" s="16"/>
      <c r="F250" s="16"/>
      <c r="G250" s="16"/>
      <c r="H250" s="16"/>
      <c r="I250" s="16"/>
      <c r="J250" s="16"/>
      <c r="K250" s="16"/>
      <c r="L250" s="346"/>
      <c r="M250" s="346"/>
      <c r="N250" s="346"/>
      <c r="O250" s="346"/>
      <c r="P250" s="346"/>
      <c r="Q250" s="346"/>
      <c r="R250" s="346"/>
      <c r="S250" s="346"/>
      <c r="T250" s="346"/>
      <c r="U250" s="346"/>
      <c r="V250" s="346"/>
      <c r="W250" s="15"/>
      <c r="X250" s="6"/>
      <c r="Y250" s="6"/>
      <c r="Z250" s="6"/>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0"/>
      <c r="AV250" s="260"/>
      <c r="AW250" s="260"/>
      <c r="AX250" s="260"/>
      <c r="AY250" s="260"/>
      <c r="AZ250" s="260"/>
      <c r="BA250" s="260"/>
      <c r="BB250" s="260"/>
      <c r="BC250" s="260"/>
      <c r="BD250" s="260"/>
      <c r="BE250" s="260"/>
      <c r="BF250" s="260"/>
      <c r="BG250" s="260"/>
      <c r="BH250" s="260"/>
      <c r="BI250" s="260"/>
      <c r="BJ250" s="260"/>
      <c r="BK250" s="260"/>
      <c r="BL250" s="260"/>
      <c r="BM250" s="260"/>
      <c r="BN250" s="260"/>
      <c r="BO250" s="260"/>
      <c r="BP250" s="260"/>
    </row>
    <row r="251" spans="1:89" ht="12" customHeight="1" outlineLevel="1" x14ac:dyDescent="0.35">
      <c r="A251" s="4"/>
      <c r="B251" s="5"/>
      <c r="C251" s="16"/>
      <c r="D251" s="16"/>
      <c r="E251" s="16"/>
      <c r="F251" s="16"/>
      <c r="G251" s="16"/>
      <c r="H251" s="16"/>
      <c r="I251" s="16" t="s">
        <v>416</v>
      </c>
      <c r="J251" s="16" t="s">
        <v>416</v>
      </c>
      <c r="K251" s="16" t="s">
        <v>416</v>
      </c>
      <c r="L251" s="346" t="s">
        <v>417</v>
      </c>
      <c r="M251" s="346" t="s">
        <v>417</v>
      </c>
      <c r="N251" s="346" t="s">
        <v>417</v>
      </c>
      <c r="O251" s="16"/>
      <c r="P251" s="16"/>
      <c r="Q251" s="16"/>
      <c r="R251" s="16"/>
      <c r="S251" s="16"/>
      <c r="T251" s="16"/>
      <c r="U251" s="16"/>
      <c r="V251" s="16"/>
      <c r="W251" s="15"/>
      <c r="X251" s="6"/>
      <c r="Y251" s="6"/>
      <c r="Z251" s="6"/>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0"/>
      <c r="AV251" s="260"/>
      <c r="AW251" s="260"/>
      <c r="AX251" s="260"/>
      <c r="AY251" s="260"/>
      <c r="AZ251" s="260"/>
      <c r="BA251" s="260"/>
      <c r="BB251" s="260"/>
      <c r="BC251" s="260"/>
      <c r="BD251" s="260"/>
      <c r="BE251" s="260"/>
      <c r="BF251" s="260"/>
      <c r="BG251" s="260"/>
      <c r="BH251" s="260"/>
      <c r="BI251" s="260"/>
      <c r="BJ251" s="260"/>
      <c r="BK251" s="260"/>
      <c r="BL251" s="260"/>
      <c r="BM251" s="260"/>
      <c r="BN251" s="260"/>
      <c r="BO251" s="260"/>
      <c r="BP251" s="260"/>
    </row>
    <row r="252" spans="1:89" ht="12" customHeight="1" outlineLevel="1" x14ac:dyDescent="0.35">
      <c r="A252" s="4"/>
      <c r="B252" s="5"/>
      <c r="C252" s="16"/>
      <c r="D252" s="16"/>
      <c r="E252" s="16"/>
      <c r="F252" s="16"/>
      <c r="G252" s="16"/>
      <c r="H252" s="16" t="s">
        <v>409</v>
      </c>
      <c r="I252" s="22" t="s">
        <v>404</v>
      </c>
      <c r="J252" s="22" t="s">
        <v>405</v>
      </c>
      <c r="K252" s="22" t="s">
        <v>406</v>
      </c>
      <c r="L252" s="22" t="s">
        <v>396</v>
      </c>
      <c r="M252" s="22" t="s">
        <v>397</v>
      </c>
      <c r="N252" s="22" t="s">
        <v>398</v>
      </c>
      <c r="O252" s="22"/>
      <c r="P252" s="22"/>
      <c r="Q252" s="22"/>
      <c r="R252" s="22"/>
      <c r="S252" s="22"/>
      <c r="T252" s="22"/>
      <c r="U252" s="22"/>
      <c r="V252" s="22"/>
      <c r="W252" s="15"/>
      <c r="X252" s="6"/>
      <c r="Y252" s="6"/>
      <c r="Z252" s="6"/>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0"/>
      <c r="AV252" s="260"/>
      <c r="AW252" s="260"/>
      <c r="AX252" s="260"/>
      <c r="AY252" s="260"/>
      <c r="AZ252" s="260"/>
      <c r="BA252" s="260"/>
      <c r="BB252" s="260"/>
      <c r="BC252" s="260"/>
      <c r="BD252" s="260"/>
      <c r="BE252" s="260"/>
      <c r="BF252" s="260"/>
      <c r="BG252" s="260"/>
      <c r="BH252" s="260"/>
      <c r="BI252" s="260"/>
      <c r="BJ252" s="260"/>
      <c r="BK252" s="260"/>
      <c r="BL252" s="260"/>
      <c r="BM252" s="260"/>
      <c r="BN252" s="260"/>
      <c r="BO252" s="260"/>
      <c r="BP252" s="260"/>
    </row>
    <row r="253" spans="1:89" ht="14.5" outlineLevel="1" x14ac:dyDescent="0.35">
      <c r="A253" s="4"/>
      <c r="B253" s="5"/>
      <c r="C253" s="16"/>
      <c r="D253" s="16"/>
      <c r="E253" s="16"/>
      <c r="F253" s="25"/>
      <c r="G253" s="25"/>
      <c r="H253" s="25" t="s">
        <v>79</v>
      </c>
      <c r="I253" s="391">
        <v>10</v>
      </c>
      <c r="J253" s="391">
        <v>26</v>
      </c>
      <c r="K253" s="391">
        <v>25</v>
      </c>
      <c r="L253" s="391">
        <v>18</v>
      </c>
      <c r="M253" s="391">
        <v>0</v>
      </c>
      <c r="N253" s="391">
        <v>0</v>
      </c>
      <c r="Q253" s="25"/>
      <c r="R253" s="25"/>
      <c r="S253" s="25"/>
      <c r="T253" s="25"/>
      <c r="U253" s="25"/>
      <c r="V253" s="25"/>
      <c r="W253" s="15"/>
      <c r="X253" s="6"/>
      <c r="Y253" s="6"/>
      <c r="Z253" s="6"/>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0"/>
      <c r="AV253" s="260"/>
      <c r="AW253" s="260"/>
      <c r="AX253" s="260"/>
      <c r="AY253" s="260"/>
      <c r="AZ253" s="260"/>
      <c r="BA253" s="260"/>
      <c r="BB253" s="260"/>
      <c r="BC253" s="260"/>
      <c r="BD253" s="260"/>
      <c r="BE253" s="260"/>
      <c r="BF253" s="260"/>
      <c r="BG253" s="260"/>
      <c r="BH253" s="260"/>
      <c r="BI253" s="260"/>
      <c r="BJ253" s="260"/>
      <c r="BK253" s="260"/>
      <c r="BL253" s="260"/>
      <c r="BM253" s="260"/>
      <c r="BN253" s="260"/>
      <c r="BO253" s="260"/>
      <c r="BP253" s="260"/>
    </row>
    <row r="254" spans="1:89" ht="14.5" outlineLevel="1" x14ac:dyDescent="0.35">
      <c r="A254" s="4"/>
      <c r="B254" s="5"/>
      <c r="C254" s="16"/>
      <c r="D254" s="16"/>
      <c r="E254" s="16"/>
      <c r="F254" s="25"/>
      <c r="G254" s="25"/>
      <c r="H254" s="25" t="s">
        <v>77</v>
      </c>
      <c r="I254" s="391">
        <v>0</v>
      </c>
      <c r="J254" s="391">
        <v>0</v>
      </c>
      <c r="K254" s="391">
        <v>0</v>
      </c>
      <c r="L254" s="391">
        <v>0</v>
      </c>
      <c r="M254" s="391">
        <v>0</v>
      </c>
      <c r="N254" s="391">
        <v>0</v>
      </c>
      <c r="Q254" s="25"/>
      <c r="R254" s="25"/>
      <c r="S254" s="25"/>
      <c r="T254" s="25"/>
      <c r="U254" s="25"/>
      <c r="V254" s="25"/>
      <c r="W254" s="15"/>
      <c r="X254" s="6"/>
      <c r="Y254" s="6"/>
      <c r="Z254" s="6"/>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0"/>
      <c r="AV254" s="260"/>
      <c r="AW254" s="260"/>
      <c r="AX254" s="260"/>
      <c r="AY254" s="260"/>
      <c r="AZ254" s="260"/>
      <c r="BA254" s="260"/>
      <c r="BB254" s="260"/>
      <c r="BC254" s="260"/>
      <c r="BD254" s="260"/>
      <c r="BE254" s="260"/>
      <c r="BF254" s="260"/>
      <c r="BG254" s="260"/>
      <c r="BH254" s="260"/>
      <c r="BI254" s="260"/>
      <c r="BJ254" s="260"/>
      <c r="BK254" s="260"/>
      <c r="BL254" s="260"/>
      <c r="BM254" s="260"/>
      <c r="BN254" s="260"/>
      <c r="BO254" s="260"/>
      <c r="BP254" s="260"/>
    </row>
    <row r="255" spans="1:89" ht="14.5" outlineLevel="1" x14ac:dyDescent="0.35">
      <c r="A255" s="4"/>
      <c r="B255" s="5"/>
      <c r="C255" s="16"/>
      <c r="D255" s="16"/>
      <c r="E255" s="16"/>
      <c r="F255" s="25"/>
      <c r="G255" s="25"/>
      <c r="H255" s="25" t="s">
        <v>81</v>
      </c>
      <c r="I255" s="391">
        <v>0</v>
      </c>
      <c r="J255" s="391">
        <v>0</v>
      </c>
      <c r="K255" s="391">
        <v>0</v>
      </c>
      <c r="L255" s="391">
        <v>0</v>
      </c>
      <c r="M255" s="391">
        <v>0</v>
      </c>
      <c r="N255" s="391">
        <v>0</v>
      </c>
      <c r="Q255" s="25"/>
      <c r="R255" s="25"/>
      <c r="S255" s="25"/>
      <c r="T255" s="25"/>
      <c r="U255" s="25"/>
      <c r="V255" s="25"/>
      <c r="W255" s="15"/>
      <c r="X255" s="6"/>
      <c r="Y255" s="6"/>
      <c r="Z255" s="6"/>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0"/>
      <c r="AV255" s="260"/>
      <c r="AW255" s="260"/>
      <c r="AX255" s="260"/>
      <c r="AY255" s="260"/>
      <c r="AZ255" s="260"/>
      <c r="BA255" s="260"/>
      <c r="BB255" s="260"/>
      <c r="BC255" s="260"/>
      <c r="BD255" s="260"/>
      <c r="BE255" s="260"/>
      <c r="BF255" s="260"/>
      <c r="BG255" s="260"/>
      <c r="BH255" s="260"/>
      <c r="BI255" s="260"/>
      <c r="BJ255" s="260"/>
      <c r="BK255" s="260"/>
      <c r="BL255" s="260"/>
      <c r="BM255" s="260"/>
      <c r="BN255" s="260"/>
      <c r="BO255" s="260"/>
      <c r="BP255" s="260"/>
    </row>
    <row r="256" spans="1:89" ht="14.5" outlineLevel="1" x14ac:dyDescent="0.35">
      <c r="A256" s="4"/>
      <c r="B256" s="5"/>
      <c r="C256" s="16"/>
      <c r="D256" s="16"/>
      <c r="E256" s="16"/>
      <c r="F256" s="25"/>
      <c r="G256" s="25"/>
      <c r="H256" s="25" t="s">
        <v>85</v>
      </c>
      <c r="I256" s="391">
        <v>0</v>
      </c>
      <c r="J256" s="391">
        <v>0</v>
      </c>
      <c r="K256" s="391">
        <v>0</v>
      </c>
      <c r="L256" s="391">
        <v>0</v>
      </c>
      <c r="M256" s="391">
        <v>0</v>
      </c>
      <c r="N256" s="391">
        <v>0</v>
      </c>
      <c r="Q256" s="25"/>
      <c r="R256" s="25"/>
      <c r="S256" s="25"/>
      <c r="T256" s="25"/>
      <c r="U256" s="25"/>
      <c r="V256" s="25"/>
      <c r="W256" s="15"/>
      <c r="X256" s="6"/>
      <c r="Y256" s="6"/>
      <c r="Z256" s="6"/>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0"/>
      <c r="AV256" s="260"/>
      <c r="AW256" s="260"/>
      <c r="AX256" s="260"/>
      <c r="AY256" s="260"/>
      <c r="AZ256" s="260"/>
      <c r="BA256" s="260"/>
      <c r="BB256" s="260"/>
      <c r="BC256" s="260"/>
      <c r="BD256" s="260"/>
      <c r="BE256" s="260"/>
      <c r="BF256" s="260"/>
      <c r="BG256" s="260"/>
      <c r="BH256" s="260"/>
      <c r="BI256" s="260"/>
      <c r="BJ256" s="260"/>
      <c r="BK256" s="260"/>
      <c r="BL256" s="260"/>
      <c r="BM256" s="260"/>
      <c r="BN256" s="260"/>
      <c r="BO256" s="260"/>
      <c r="BP256" s="260"/>
    </row>
    <row r="257" spans="1:68" ht="14.5" outlineLevel="1" x14ac:dyDescent="0.35">
      <c r="A257" s="4"/>
      <c r="B257" s="5"/>
      <c r="C257" s="16"/>
      <c r="D257" s="16"/>
      <c r="E257" s="16"/>
      <c r="F257" s="25"/>
      <c r="G257" s="25"/>
      <c r="H257" s="25" t="s">
        <v>86</v>
      </c>
      <c r="I257" s="391">
        <v>0</v>
      </c>
      <c r="J257" s="391">
        <v>0</v>
      </c>
      <c r="K257" s="391">
        <v>0</v>
      </c>
      <c r="L257" s="391">
        <v>0</v>
      </c>
      <c r="M257" s="391">
        <v>0</v>
      </c>
      <c r="N257" s="391">
        <v>0</v>
      </c>
      <c r="Q257" s="25"/>
      <c r="R257" s="25"/>
      <c r="S257" s="25"/>
      <c r="T257" s="25"/>
      <c r="U257" s="25"/>
      <c r="V257" s="25"/>
      <c r="W257" s="15"/>
      <c r="X257" s="6"/>
      <c r="Y257" s="6"/>
      <c r="Z257" s="6"/>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0"/>
      <c r="AV257" s="260"/>
      <c r="AW257" s="260"/>
      <c r="AX257" s="260"/>
      <c r="AY257" s="260"/>
      <c r="AZ257" s="260"/>
      <c r="BA257" s="260"/>
      <c r="BB257" s="260"/>
      <c r="BC257" s="260"/>
      <c r="BD257" s="260"/>
      <c r="BE257" s="260"/>
      <c r="BF257" s="260"/>
      <c r="BG257" s="260"/>
      <c r="BH257" s="260"/>
      <c r="BI257" s="260"/>
      <c r="BJ257" s="260"/>
      <c r="BK257" s="260"/>
      <c r="BL257" s="260"/>
      <c r="BM257" s="260"/>
      <c r="BN257" s="260"/>
      <c r="BO257" s="260"/>
      <c r="BP257" s="260"/>
    </row>
    <row r="258" spans="1:68" ht="14.5" outlineLevel="1" x14ac:dyDescent="0.35">
      <c r="A258" s="4"/>
      <c r="B258" s="5"/>
      <c r="C258" s="16"/>
      <c r="D258" s="16"/>
      <c r="E258" s="16"/>
      <c r="F258" s="25"/>
      <c r="G258" s="25"/>
      <c r="H258" s="25" t="s">
        <v>80</v>
      </c>
      <c r="I258" s="391">
        <v>0</v>
      </c>
      <c r="J258" s="391">
        <v>0</v>
      </c>
      <c r="K258" s="391">
        <v>0</v>
      </c>
      <c r="L258" s="391">
        <v>0</v>
      </c>
      <c r="M258" s="391">
        <v>0</v>
      </c>
      <c r="N258" s="391">
        <v>0</v>
      </c>
      <c r="Q258" s="25"/>
      <c r="R258" s="25"/>
      <c r="S258" s="25"/>
      <c r="T258" s="25"/>
      <c r="U258" s="25"/>
      <c r="V258" s="25"/>
      <c r="W258" s="15"/>
      <c r="X258" s="6"/>
      <c r="Y258" s="6"/>
      <c r="Z258" s="6"/>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row>
    <row r="259" spans="1:68" ht="14.5" outlineLevel="1" x14ac:dyDescent="0.35">
      <c r="A259" s="4"/>
      <c r="B259" s="5"/>
      <c r="C259" s="16"/>
      <c r="D259" s="16"/>
      <c r="E259" s="16"/>
      <c r="F259" s="25"/>
      <c r="G259" s="25"/>
      <c r="H259" s="25" t="s">
        <v>78</v>
      </c>
      <c r="I259" s="391">
        <v>0</v>
      </c>
      <c r="J259" s="391">
        <v>0</v>
      </c>
      <c r="K259" s="391">
        <v>0</v>
      </c>
      <c r="L259" s="391">
        <v>0</v>
      </c>
      <c r="M259" s="391">
        <v>0</v>
      </c>
      <c r="N259" s="391">
        <v>0</v>
      </c>
      <c r="Q259" s="25"/>
      <c r="R259" s="25"/>
      <c r="S259" s="25"/>
      <c r="T259" s="25"/>
      <c r="U259" s="25"/>
      <c r="V259" s="25"/>
      <c r="W259" s="15"/>
      <c r="X259" s="6"/>
      <c r="Y259" s="6"/>
      <c r="Z259" s="6"/>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0"/>
      <c r="AV259" s="260"/>
      <c r="AW259" s="260"/>
      <c r="AX259" s="260"/>
      <c r="AY259" s="260"/>
      <c r="AZ259" s="260"/>
      <c r="BA259" s="260"/>
      <c r="BB259" s="260"/>
      <c r="BC259" s="260"/>
      <c r="BD259" s="260"/>
      <c r="BE259" s="260"/>
      <c r="BF259" s="260"/>
      <c r="BG259" s="260"/>
      <c r="BH259" s="260"/>
      <c r="BI259" s="260"/>
      <c r="BJ259" s="260"/>
      <c r="BK259" s="260"/>
      <c r="BL259" s="260"/>
      <c r="BM259" s="260"/>
      <c r="BN259" s="260"/>
      <c r="BO259" s="260"/>
      <c r="BP259" s="260"/>
    </row>
    <row r="260" spans="1:68" ht="14.5" outlineLevel="1" x14ac:dyDescent="0.35">
      <c r="A260" s="4"/>
      <c r="B260" s="5"/>
      <c r="C260" s="16"/>
      <c r="D260" s="16"/>
      <c r="E260" s="16"/>
      <c r="F260" s="25"/>
      <c r="G260" s="25"/>
      <c r="H260" s="25" t="s">
        <v>270</v>
      </c>
      <c r="I260" s="391">
        <v>0</v>
      </c>
      <c r="J260" s="391">
        <v>0</v>
      </c>
      <c r="K260" s="391">
        <v>0</v>
      </c>
      <c r="L260" s="391">
        <v>0</v>
      </c>
      <c r="M260" s="391">
        <v>0</v>
      </c>
      <c r="N260" s="391">
        <v>0</v>
      </c>
      <c r="Q260" s="25"/>
      <c r="R260" s="25"/>
      <c r="S260" s="25"/>
      <c r="T260" s="25"/>
      <c r="U260" s="25"/>
      <c r="V260" s="25"/>
      <c r="W260" s="15"/>
      <c r="X260" s="6"/>
      <c r="Y260" s="6"/>
      <c r="Z260" s="6"/>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0"/>
      <c r="AV260" s="260"/>
      <c r="AW260" s="260"/>
      <c r="AX260" s="260"/>
      <c r="AY260" s="260"/>
      <c r="AZ260" s="260"/>
      <c r="BA260" s="260"/>
      <c r="BB260" s="260"/>
      <c r="BC260" s="260"/>
      <c r="BD260" s="260"/>
      <c r="BE260" s="260"/>
      <c r="BF260" s="260"/>
      <c r="BG260" s="260"/>
      <c r="BH260" s="260"/>
      <c r="BI260" s="260"/>
      <c r="BJ260" s="260"/>
      <c r="BK260" s="260"/>
      <c r="BL260" s="260"/>
      <c r="BM260" s="260"/>
      <c r="BN260" s="260"/>
      <c r="BO260" s="260"/>
      <c r="BP260" s="260"/>
    </row>
    <row r="261" spans="1:68" ht="14.5" outlineLevel="1" x14ac:dyDescent="0.35">
      <c r="A261" s="4"/>
      <c r="B261" s="5"/>
      <c r="C261" s="16"/>
      <c r="D261" s="16"/>
      <c r="E261" s="16"/>
      <c r="F261" s="25"/>
      <c r="G261" s="25"/>
      <c r="H261" s="25" t="s">
        <v>75</v>
      </c>
      <c r="I261" s="391">
        <v>10</v>
      </c>
      <c r="J261" s="391">
        <v>54</v>
      </c>
      <c r="K261" s="391">
        <v>7.4</v>
      </c>
      <c r="L261" s="391">
        <v>0</v>
      </c>
      <c r="M261" s="391">
        <v>43.5</v>
      </c>
      <c r="N261" s="391">
        <v>0</v>
      </c>
      <c r="Q261" s="25"/>
      <c r="R261" s="25"/>
      <c r="S261" s="25"/>
      <c r="T261" s="25"/>
      <c r="U261" s="25"/>
      <c r="V261" s="25"/>
      <c r="W261" s="15"/>
      <c r="X261" s="6"/>
      <c r="Y261" s="6"/>
      <c r="Z261" s="6"/>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0"/>
      <c r="AV261" s="260"/>
      <c r="AW261" s="260"/>
      <c r="AX261" s="260"/>
      <c r="AY261" s="260"/>
      <c r="AZ261" s="260"/>
      <c r="BA261" s="260"/>
      <c r="BB261" s="260"/>
      <c r="BC261" s="260"/>
      <c r="BD261" s="260"/>
      <c r="BE261" s="260"/>
      <c r="BF261" s="260"/>
      <c r="BG261" s="260"/>
      <c r="BH261" s="260"/>
      <c r="BI261" s="260"/>
      <c r="BJ261" s="260"/>
      <c r="BK261" s="260"/>
      <c r="BL261" s="260"/>
      <c r="BM261" s="260"/>
      <c r="BN261" s="260"/>
      <c r="BO261" s="260"/>
      <c r="BP261" s="260"/>
    </row>
    <row r="262" spans="1:68" ht="14.5" outlineLevel="1" x14ac:dyDescent="0.35">
      <c r="A262" s="4"/>
      <c r="B262" s="5"/>
      <c r="C262" s="16"/>
      <c r="D262" s="16"/>
      <c r="E262" s="16"/>
      <c r="F262" s="25"/>
      <c r="G262" s="25"/>
      <c r="H262" s="25" t="s">
        <v>87</v>
      </c>
      <c r="I262" s="391">
        <v>0</v>
      </c>
      <c r="J262" s="391">
        <v>0</v>
      </c>
      <c r="K262" s="391">
        <v>0</v>
      </c>
      <c r="L262" s="391">
        <v>0</v>
      </c>
      <c r="M262" s="391">
        <v>0</v>
      </c>
      <c r="N262" s="391">
        <v>0</v>
      </c>
      <c r="Q262" s="25"/>
      <c r="R262" s="25"/>
      <c r="S262" s="25"/>
      <c r="T262" s="25"/>
      <c r="U262" s="25"/>
      <c r="V262" s="25"/>
      <c r="W262" s="15"/>
      <c r="X262" s="6"/>
      <c r="Y262" s="6"/>
      <c r="Z262" s="6"/>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0"/>
      <c r="AV262" s="260"/>
      <c r="AW262" s="260"/>
      <c r="AX262" s="260"/>
      <c r="AY262" s="260"/>
      <c r="AZ262" s="260"/>
      <c r="BA262" s="260"/>
      <c r="BB262" s="260"/>
      <c r="BC262" s="260"/>
      <c r="BD262" s="260"/>
      <c r="BE262" s="260"/>
      <c r="BF262" s="260"/>
      <c r="BG262" s="260"/>
      <c r="BH262" s="260"/>
      <c r="BI262" s="260"/>
      <c r="BJ262" s="260"/>
      <c r="BK262" s="260"/>
      <c r="BL262" s="260"/>
      <c r="BM262" s="260"/>
      <c r="BN262" s="260"/>
      <c r="BO262" s="260"/>
      <c r="BP262" s="260"/>
    </row>
    <row r="263" spans="1:68" ht="14.5" outlineLevel="1" x14ac:dyDescent="0.35">
      <c r="A263" s="4"/>
      <c r="B263" s="5"/>
      <c r="C263" s="16"/>
      <c r="D263" s="16"/>
      <c r="E263" s="16"/>
      <c r="F263" s="25"/>
      <c r="G263" s="25"/>
      <c r="H263" s="25" t="s">
        <v>76</v>
      </c>
      <c r="I263" s="391">
        <v>0</v>
      </c>
      <c r="J263" s="391">
        <v>0</v>
      </c>
      <c r="K263" s="391">
        <v>0</v>
      </c>
      <c r="L263" s="391">
        <v>0</v>
      </c>
      <c r="M263" s="391">
        <v>0</v>
      </c>
      <c r="N263" s="391">
        <v>0</v>
      </c>
      <c r="Q263" s="25"/>
      <c r="R263" s="25"/>
      <c r="S263" s="25"/>
      <c r="T263" s="25"/>
      <c r="U263" s="25"/>
      <c r="V263" s="25"/>
      <c r="W263" s="15"/>
      <c r="X263" s="6"/>
      <c r="Y263" s="6"/>
      <c r="Z263" s="6"/>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0"/>
      <c r="AV263" s="260"/>
      <c r="AW263" s="260"/>
      <c r="AX263" s="260"/>
      <c r="AY263" s="260"/>
      <c r="AZ263" s="260"/>
      <c r="BA263" s="260"/>
      <c r="BB263" s="260"/>
      <c r="BC263" s="260"/>
      <c r="BD263" s="260"/>
      <c r="BE263" s="260"/>
      <c r="BF263" s="260"/>
      <c r="BG263" s="260"/>
      <c r="BH263" s="260"/>
      <c r="BI263" s="260"/>
      <c r="BJ263" s="260"/>
      <c r="BK263" s="260"/>
      <c r="BL263" s="260"/>
      <c r="BM263" s="260"/>
      <c r="BN263" s="260"/>
      <c r="BO263" s="260"/>
      <c r="BP263" s="260"/>
    </row>
    <row r="264" spans="1:68" ht="14.5" outlineLevel="1" x14ac:dyDescent="0.35">
      <c r="A264" s="4"/>
      <c r="B264" s="5"/>
      <c r="C264" s="16"/>
      <c r="D264" s="16"/>
      <c r="E264" s="16"/>
      <c r="F264" s="25"/>
      <c r="G264" s="25"/>
      <c r="H264" s="25" t="s">
        <v>84</v>
      </c>
      <c r="I264" s="391">
        <v>10</v>
      </c>
      <c r="J264" s="391">
        <v>42</v>
      </c>
      <c r="K264" s="391">
        <v>21</v>
      </c>
      <c r="L264" s="391">
        <v>0</v>
      </c>
      <c r="M264" s="391">
        <v>43.5</v>
      </c>
      <c r="N264" s="391">
        <v>0</v>
      </c>
      <c r="Q264" s="25"/>
      <c r="R264" s="25"/>
      <c r="S264" s="25"/>
      <c r="T264" s="25"/>
      <c r="U264" s="25"/>
      <c r="V264" s="25"/>
      <c r="W264" s="15"/>
      <c r="X264" s="6"/>
      <c r="Y264" s="6"/>
      <c r="Z264" s="6"/>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0"/>
      <c r="AV264" s="260"/>
      <c r="AW264" s="260"/>
      <c r="AX264" s="260"/>
      <c r="AY264" s="260"/>
      <c r="AZ264" s="260"/>
      <c r="BA264" s="260"/>
      <c r="BB264" s="260"/>
      <c r="BC264" s="260"/>
      <c r="BD264" s="260"/>
      <c r="BE264" s="260"/>
      <c r="BF264" s="260"/>
      <c r="BG264" s="260"/>
      <c r="BH264" s="260"/>
      <c r="BI264" s="260"/>
      <c r="BJ264" s="260"/>
      <c r="BK264" s="260"/>
      <c r="BL264" s="260"/>
      <c r="BM264" s="260"/>
      <c r="BN264" s="260"/>
      <c r="BO264" s="260"/>
      <c r="BP264" s="260"/>
    </row>
    <row r="265" spans="1:68" ht="14.5" outlineLevel="1" x14ac:dyDescent="0.35">
      <c r="A265" s="4"/>
      <c r="B265" s="5"/>
      <c r="C265" s="16"/>
      <c r="D265" s="16"/>
      <c r="E265" s="16"/>
      <c r="F265" s="25"/>
      <c r="G265" s="25"/>
      <c r="H265" s="26" t="s">
        <v>82</v>
      </c>
      <c r="I265" s="391">
        <v>30</v>
      </c>
      <c r="J265" s="391">
        <v>30</v>
      </c>
      <c r="K265" s="391">
        <v>30</v>
      </c>
      <c r="L265" s="391">
        <v>30</v>
      </c>
      <c r="M265" s="391">
        <v>30</v>
      </c>
      <c r="N265" s="391">
        <v>30</v>
      </c>
      <c r="Q265" s="25"/>
      <c r="R265" s="25"/>
      <c r="S265" s="25"/>
      <c r="T265" s="25"/>
      <c r="U265" s="25"/>
      <c r="V265" s="25"/>
      <c r="W265" s="15"/>
      <c r="X265" s="6"/>
      <c r="Y265" s="6"/>
      <c r="Z265" s="6"/>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0"/>
      <c r="AV265" s="260"/>
      <c r="AW265" s="260"/>
      <c r="AX265" s="260"/>
      <c r="AY265" s="260"/>
      <c r="AZ265" s="260"/>
      <c r="BA265" s="260"/>
      <c r="BB265" s="260"/>
      <c r="BC265" s="260"/>
      <c r="BD265" s="260"/>
      <c r="BE265" s="260"/>
      <c r="BF265" s="260"/>
      <c r="BG265" s="260"/>
      <c r="BH265" s="260"/>
      <c r="BI265" s="260"/>
      <c r="BJ265" s="260"/>
      <c r="BK265" s="260"/>
      <c r="BL265" s="260"/>
      <c r="BM265" s="260"/>
      <c r="BN265" s="260"/>
      <c r="BO265" s="260"/>
      <c r="BP265" s="260"/>
    </row>
    <row r="266" spans="1:68" ht="14.5" outlineLevel="1" x14ac:dyDescent="0.35">
      <c r="A266" s="4"/>
      <c r="B266" s="5"/>
      <c r="C266" s="16"/>
      <c r="D266" s="16"/>
      <c r="E266" s="16"/>
      <c r="F266" s="25"/>
      <c r="G266" s="25"/>
      <c r="H266" s="26" t="s">
        <v>83</v>
      </c>
      <c r="I266" s="391">
        <v>30</v>
      </c>
      <c r="J266" s="391">
        <v>30</v>
      </c>
      <c r="K266" s="391">
        <v>30</v>
      </c>
      <c r="L266" s="391">
        <v>30</v>
      </c>
      <c r="M266" s="391">
        <v>30</v>
      </c>
      <c r="N266" s="391">
        <v>30</v>
      </c>
      <c r="Q266" s="25"/>
      <c r="R266" s="25"/>
      <c r="S266" s="25"/>
      <c r="T266" s="25"/>
      <c r="U266" s="25"/>
      <c r="V266" s="25"/>
      <c r="W266" s="15"/>
      <c r="X266" s="6"/>
      <c r="Y266" s="6"/>
      <c r="Z266" s="6"/>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0"/>
      <c r="AV266" s="260"/>
      <c r="AW266" s="260"/>
      <c r="AX266" s="260"/>
      <c r="AY266" s="260"/>
      <c r="AZ266" s="260"/>
      <c r="BA266" s="260"/>
      <c r="BB266" s="260"/>
      <c r="BC266" s="260"/>
      <c r="BD266" s="260"/>
      <c r="BE266" s="260"/>
      <c r="BF266" s="260"/>
      <c r="BG266" s="260"/>
      <c r="BH266" s="260"/>
      <c r="BI266" s="260"/>
      <c r="BJ266" s="260"/>
      <c r="BK266" s="260"/>
      <c r="BL266" s="260"/>
      <c r="BM266" s="260"/>
      <c r="BN266" s="260"/>
      <c r="BO266" s="260"/>
      <c r="BP266" s="260"/>
    </row>
    <row r="267" spans="1:68" ht="14.5" outlineLevel="1" x14ac:dyDescent="0.35">
      <c r="A267" s="4"/>
      <c r="B267" s="5"/>
      <c r="C267" s="16"/>
      <c r="D267" s="16"/>
      <c r="E267" s="16"/>
      <c r="F267" s="25"/>
      <c r="G267" s="25"/>
      <c r="H267" s="26" t="s">
        <v>419</v>
      </c>
      <c r="I267" s="391">
        <v>30</v>
      </c>
      <c r="J267" s="391">
        <v>30</v>
      </c>
      <c r="K267" s="391">
        <v>30</v>
      </c>
      <c r="L267" s="391">
        <v>30</v>
      </c>
      <c r="M267" s="391">
        <v>30</v>
      </c>
      <c r="N267" s="391">
        <v>30</v>
      </c>
      <c r="Q267" s="25"/>
      <c r="R267" s="25"/>
      <c r="S267" s="25"/>
      <c r="T267" s="25"/>
      <c r="U267" s="25"/>
      <c r="V267" s="25"/>
      <c r="W267" s="15"/>
      <c r="X267" s="6"/>
      <c r="Y267" s="6"/>
      <c r="Z267" s="6"/>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0"/>
      <c r="AV267" s="260"/>
      <c r="AW267" s="260"/>
      <c r="AX267" s="260"/>
      <c r="AY267" s="260"/>
      <c r="AZ267" s="260"/>
      <c r="BA267" s="260"/>
      <c r="BB267" s="260"/>
      <c r="BC267" s="260"/>
      <c r="BD267" s="260"/>
      <c r="BE267" s="260"/>
      <c r="BF267" s="260"/>
      <c r="BG267" s="260"/>
      <c r="BH267" s="260"/>
      <c r="BI267" s="260"/>
      <c r="BJ267" s="260"/>
      <c r="BK267" s="260"/>
      <c r="BL267" s="260"/>
      <c r="BM267" s="260"/>
      <c r="BN267" s="260"/>
      <c r="BO267" s="260"/>
      <c r="BP267" s="260"/>
    </row>
    <row r="268" spans="1:68" ht="14.5" outlineLevel="1" x14ac:dyDescent="0.35">
      <c r="A268" s="4"/>
      <c r="B268" s="5"/>
      <c r="C268" s="16"/>
      <c r="D268" s="16"/>
      <c r="E268" s="16"/>
      <c r="F268" s="25"/>
      <c r="G268" s="25"/>
      <c r="H268" s="7" t="s">
        <v>420</v>
      </c>
      <c r="I268" s="391">
        <v>30</v>
      </c>
      <c r="J268" s="391">
        <v>30</v>
      </c>
      <c r="K268" s="391">
        <v>30</v>
      </c>
      <c r="L268" s="391">
        <v>30</v>
      </c>
      <c r="M268" s="391">
        <v>30</v>
      </c>
      <c r="N268" s="391">
        <v>30</v>
      </c>
      <c r="Q268" s="25"/>
      <c r="R268" s="25"/>
      <c r="S268" s="25"/>
      <c r="T268" s="25"/>
      <c r="U268" s="25"/>
      <c r="V268" s="25"/>
      <c r="W268" s="15"/>
      <c r="X268" s="6"/>
      <c r="Y268" s="6"/>
      <c r="Z268" s="6"/>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0"/>
      <c r="AV268" s="260"/>
      <c r="AW268" s="260"/>
      <c r="AX268" s="260"/>
      <c r="AY268" s="260"/>
      <c r="AZ268" s="260"/>
      <c r="BA268" s="260"/>
      <c r="BB268" s="260"/>
      <c r="BC268" s="260"/>
      <c r="BD268" s="260"/>
      <c r="BE268" s="260"/>
      <c r="BF268" s="260"/>
      <c r="BG268" s="260"/>
      <c r="BH268" s="260"/>
      <c r="BI268" s="260"/>
      <c r="BJ268" s="260"/>
      <c r="BK268" s="260"/>
      <c r="BL268" s="260"/>
      <c r="BM268" s="260"/>
      <c r="BN268" s="260"/>
      <c r="BO268" s="260"/>
      <c r="BP268" s="260"/>
    </row>
    <row r="269" spans="1:68" ht="14.5" outlineLevel="1" x14ac:dyDescent="0.35">
      <c r="A269" s="4"/>
      <c r="B269" s="5"/>
      <c r="C269" s="16"/>
      <c r="D269" s="16"/>
      <c r="E269" s="16"/>
      <c r="F269" s="25"/>
      <c r="G269" s="25"/>
      <c r="H269" s="7" t="s">
        <v>279</v>
      </c>
      <c r="I269" s="391">
        <v>30</v>
      </c>
      <c r="J269" s="391">
        <v>30</v>
      </c>
      <c r="K269" s="391">
        <v>30</v>
      </c>
      <c r="L269" s="391">
        <v>30</v>
      </c>
      <c r="M269" s="391">
        <v>30</v>
      </c>
      <c r="N269" s="391">
        <v>30</v>
      </c>
      <c r="Q269" s="25"/>
      <c r="R269" s="25"/>
      <c r="S269" s="25"/>
      <c r="T269" s="25"/>
      <c r="U269" s="25"/>
      <c r="V269" s="25"/>
      <c r="W269" s="15"/>
      <c r="X269" s="6"/>
      <c r="Y269" s="6"/>
      <c r="Z269" s="6"/>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0"/>
      <c r="AV269" s="260"/>
      <c r="AW269" s="260"/>
      <c r="AX269" s="260"/>
      <c r="AY269" s="260"/>
      <c r="AZ269" s="260"/>
      <c r="BA269" s="260"/>
      <c r="BB269" s="260"/>
      <c r="BC269" s="260"/>
      <c r="BD269" s="260"/>
      <c r="BE269" s="260"/>
      <c r="BF269" s="260"/>
      <c r="BG269" s="260"/>
      <c r="BH269" s="260"/>
      <c r="BI269" s="260"/>
      <c r="BJ269" s="260"/>
      <c r="BK269" s="260"/>
      <c r="BL269" s="260"/>
      <c r="BM269" s="260"/>
      <c r="BN269" s="260"/>
      <c r="BO269" s="260"/>
      <c r="BP269" s="260"/>
    </row>
    <row r="270" spans="1:68" ht="14.5" outlineLevel="1" x14ac:dyDescent="0.35">
      <c r="A270" s="4"/>
      <c r="B270" s="5"/>
      <c r="C270" s="16"/>
      <c r="D270" s="16"/>
      <c r="E270" s="16"/>
      <c r="F270" s="25"/>
      <c r="G270" s="25"/>
      <c r="H270" s="26" t="s">
        <v>421</v>
      </c>
      <c r="I270" s="391">
        <v>30</v>
      </c>
      <c r="J270" s="391">
        <v>30</v>
      </c>
      <c r="K270" s="391">
        <v>30</v>
      </c>
      <c r="L270" s="391">
        <v>30</v>
      </c>
      <c r="M270" s="391">
        <v>30</v>
      </c>
      <c r="N270" s="391">
        <v>30</v>
      </c>
      <c r="Q270" s="25"/>
      <c r="R270" s="25"/>
      <c r="S270" s="25"/>
      <c r="T270" s="25"/>
      <c r="U270" s="25"/>
      <c r="V270" s="25"/>
      <c r="W270" s="15"/>
      <c r="X270" s="6"/>
      <c r="Y270" s="6"/>
      <c r="Z270" s="6"/>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0"/>
      <c r="AV270" s="260"/>
      <c r="AW270" s="260"/>
      <c r="AX270" s="260"/>
      <c r="AY270" s="260"/>
      <c r="AZ270" s="260"/>
      <c r="BA270" s="260"/>
      <c r="BB270" s="260"/>
      <c r="BC270" s="260"/>
      <c r="BD270" s="260"/>
      <c r="BE270" s="260"/>
      <c r="BF270" s="260"/>
      <c r="BG270" s="260"/>
      <c r="BH270" s="260"/>
      <c r="BI270" s="260"/>
      <c r="BJ270" s="260"/>
      <c r="BK270" s="260"/>
      <c r="BL270" s="260"/>
      <c r="BM270" s="260"/>
      <c r="BN270" s="260"/>
      <c r="BO270" s="260"/>
      <c r="BP270" s="260"/>
    </row>
    <row r="271" spans="1:68" ht="14.5" outlineLevel="1" x14ac:dyDescent="0.35">
      <c r="A271" s="4"/>
      <c r="B271" s="5"/>
      <c r="C271" s="16"/>
      <c r="D271" s="16"/>
      <c r="E271" s="16"/>
      <c r="F271" s="25"/>
      <c r="G271" s="25"/>
      <c r="H271" s="26" t="s">
        <v>88</v>
      </c>
      <c r="I271" s="391">
        <v>30</v>
      </c>
      <c r="J271" s="391">
        <v>30</v>
      </c>
      <c r="K271" s="391">
        <v>30</v>
      </c>
      <c r="L271" s="391">
        <v>30</v>
      </c>
      <c r="M271" s="391">
        <v>30</v>
      </c>
      <c r="N271" s="391">
        <v>30</v>
      </c>
      <c r="Q271" s="25"/>
      <c r="R271" s="25"/>
      <c r="S271" s="25"/>
      <c r="T271" s="25"/>
      <c r="U271" s="25"/>
      <c r="V271" s="25"/>
      <c r="W271" s="15"/>
      <c r="X271" s="6"/>
      <c r="Y271" s="6"/>
      <c r="Z271" s="6"/>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0"/>
      <c r="AV271" s="260"/>
      <c r="AW271" s="260"/>
      <c r="AX271" s="260"/>
      <c r="AY271" s="260"/>
      <c r="AZ271" s="260"/>
      <c r="BA271" s="260"/>
      <c r="BB271" s="260"/>
      <c r="BC271" s="260"/>
      <c r="BD271" s="260"/>
      <c r="BE271" s="260"/>
      <c r="BF271" s="260"/>
      <c r="BG271" s="260"/>
      <c r="BH271" s="260"/>
      <c r="BI271" s="260"/>
      <c r="BJ271" s="260"/>
      <c r="BK271" s="260"/>
      <c r="BL271" s="260"/>
      <c r="BM271" s="260"/>
      <c r="BN271" s="260"/>
      <c r="BO271" s="260"/>
      <c r="BP271" s="260"/>
    </row>
    <row r="272" spans="1:68" ht="14.5" outlineLevel="1" x14ac:dyDescent="0.35">
      <c r="A272" s="4"/>
      <c r="B272" s="5"/>
      <c r="C272" s="16"/>
      <c r="D272" s="16"/>
      <c r="E272" s="16"/>
      <c r="F272" s="25"/>
      <c r="G272" s="25"/>
      <c r="H272" s="26" t="s">
        <v>422</v>
      </c>
      <c r="I272" s="391">
        <v>30</v>
      </c>
      <c r="J272" s="391">
        <v>30</v>
      </c>
      <c r="K272" s="391">
        <v>30</v>
      </c>
      <c r="L272" s="391">
        <v>30</v>
      </c>
      <c r="M272" s="391">
        <v>30</v>
      </c>
      <c r="N272" s="391">
        <v>30</v>
      </c>
      <c r="Q272" s="25"/>
      <c r="R272" s="25"/>
      <c r="S272" s="25"/>
      <c r="T272" s="25"/>
      <c r="U272" s="25"/>
      <c r="V272" s="25"/>
      <c r="W272" s="15"/>
      <c r="X272" s="6"/>
      <c r="Y272" s="6"/>
      <c r="Z272" s="6"/>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0"/>
      <c r="AV272" s="260"/>
      <c r="AW272" s="260"/>
      <c r="AX272" s="260"/>
      <c r="AY272" s="260"/>
      <c r="AZ272" s="260"/>
      <c r="BA272" s="260"/>
      <c r="BB272" s="260"/>
      <c r="BC272" s="260"/>
      <c r="BD272" s="260"/>
      <c r="BE272" s="260"/>
      <c r="BF272" s="260"/>
      <c r="BG272" s="260"/>
      <c r="BH272" s="260"/>
      <c r="BI272" s="260"/>
      <c r="BJ272" s="260"/>
      <c r="BK272" s="260"/>
      <c r="BL272" s="260"/>
      <c r="BM272" s="260"/>
      <c r="BN272" s="260"/>
      <c r="BO272" s="260"/>
      <c r="BP272" s="260"/>
    </row>
    <row r="273" spans="1:84" ht="14.5" outlineLevel="1" x14ac:dyDescent="0.35">
      <c r="A273" s="4"/>
      <c r="B273" s="5"/>
      <c r="C273" s="16"/>
      <c r="D273" s="16"/>
      <c r="E273" s="16"/>
      <c r="F273" s="25"/>
      <c r="G273" s="25"/>
      <c r="H273" s="26" t="s">
        <v>278</v>
      </c>
      <c r="I273" s="391">
        <v>30</v>
      </c>
      <c r="J273" s="391">
        <v>30</v>
      </c>
      <c r="K273" s="391">
        <v>30</v>
      </c>
      <c r="L273" s="391">
        <v>30</v>
      </c>
      <c r="M273" s="391">
        <v>30</v>
      </c>
      <c r="N273" s="391">
        <v>30</v>
      </c>
      <c r="Q273" s="25"/>
      <c r="R273" s="25"/>
      <c r="S273" s="25"/>
      <c r="T273" s="25"/>
      <c r="U273" s="25"/>
      <c r="V273" s="25"/>
      <c r="W273" s="15"/>
      <c r="X273" s="6"/>
      <c r="Y273" s="6"/>
      <c r="Z273" s="6"/>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0"/>
      <c r="AV273" s="260"/>
      <c r="AW273" s="260"/>
      <c r="AX273" s="260"/>
      <c r="AY273" s="260"/>
      <c r="AZ273" s="260"/>
      <c r="BA273" s="260"/>
      <c r="BB273" s="260"/>
      <c r="BC273" s="260"/>
      <c r="BD273" s="260"/>
      <c r="BE273" s="260"/>
      <c r="BF273" s="260"/>
      <c r="BG273" s="260"/>
      <c r="BH273" s="260"/>
      <c r="BI273" s="260"/>
      <c r="BJ273" s="260"/>
      <c r="BK273" s="260"/>
      <c r="BL273" s="260"/>
      <c r="BM273" s="260"/>
      <c r="BN273" s="260"/>
      <c r="BO273" s="260"/>
      <c r="BP273" s="260"/>
    </row>
    <row r="274" spans="1:84" ht="14.5" outlineLevel="1" x14ac:dyDescent="0.35">
      <c r="A274" s="4"/>
      <c r="B274" s="5"/>
      <c r="C274" s="16"/>
      <c r="D274" s="16"/>
      <c r="E274" s="16"/>
      <c r="F274" s="25"/>
      <c r="G274" s="25"/>
      <c r="H274" s="26" t="s">
        <v>423</v>
      </c>
      <c r="I274" s="391">
        <v>30</v>
      </c>
      <c r="J274" s="391">
        <v>30</v>
      </c>
      <c r="K274" s="391">
        <v>30</v>
      </c>
      <c r="L274" s="391">
        <v>30</v>
      </c>
      <c r="M274" s="391">
        <v>30</v>
      </c>
      <c r="N274" s="391">
        <v>30</v>
      </c>
      <c r="Q274" s="25"/>
      <c r="R274" s="25"/>
      <c r="S274" s="25"/>
      <c r="T274" s="25"/>
      <c r="U274" s="25"/>
      <c r="V274" s="25"/>
      <c r="W274" s="15"/>
      <c r="X274" s="6"/>
      <c r="Y274" s="6"/>
      <c r="Z274" s="6"/>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0"/>
      <c r="AV274" s="260"/>
      <c r="AW274" s="260"/>
      <c r="AX274" s="260"/>
      <c r="AY274" s="260"/>
      <c r="AZ274" s="260"/>
      <c r="BA274" s="260"/>
      <c r="BB274" s="260"/>
      <c r="BC274" s="260"/>
      <c r="BD274" s="260"/>
      <c r="BE274" s="260"/>
      <c r="BF274" s="260"/>
      <c r="BG274" s="260"/>
      <c r="BH274" s="260"/>
      <c r="BI274" s="260"/>
      <c r="BJ274" s="260"/>
      <c r="BK274" s="260"/>
      <c r="BL274" s="260"/>
      <c r="BM274" s="260"/>
      <c r="BN274" s="260"/>
      <c r="BO274" s="260"/>
      <c r="BP274" s="260"/>
    </row>
    <row r="275" spans="1:84" ht="14.5" outlineLevel="1" x14ac:dyDescent="0.35">
      <c r="A275" s="4"/>
      <c r="B275" s="5"/>
      <c r="C275" s="16"/>
      <c r="D275" s="16"/>
      <c r="E275" s="16"/>
      <c r="F275" s="25"/>
      <c r="G275" s="25"/>
      <c r="H275" s="25" t="s">
        <v>276</v>
      </c>
      <c r="I275" s="391">
        <v>30</v>
      </c>
      <c r="J275" s="391">
        <v>30</v>
      </c>
      <c r="K275" s="391">
        <v>30</v>
      </c>
      <c r="L275" s="391">
        <v>30</v>
      </c>
      <c r="M275" s="391">
        <v>30</v>
      </c>
      <c r="N275" s="391">
        <v>30</v>
      </c>
      <c r="Q275" s="25"/>
      <c r="R275" s="25"/>
      <c r="S275" s="25"/>
      <c r="T275" s="25"/>
      <c r="U275" s="25"/>
      <c r="V275" s="25"/>
      <c r="W275" s="15"/>
      <c r="X275" s="6"/>
      <c r="Y275" s="6"/>
      <c r="Z275" s="6"/>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0"/>
      <c r="AV275" s="260"/>
      <c r="AW275" s="260"/>
      <c r="AX275" s="260"/>
      <c r="AY275" s="260"/>
      <c r="AZ275" s="260"/>
      <c r="BA275" s="260"/>
      <c r="BB275" s="260"/>
      <c r="BC275" s="260"/>
      <c r="BD275" s="260"/>
      <c r="BE275" s="260"/>
      <c r="BF275" s="260"/>
      <c r="BG275" s="260"/>
      <c r="BH275" s="260"/>
      <c r="BI275" s="260"/>
      <c r="BJ275" s="260"/>
      <c r="BK275" s="260"/>
      <c r="BL275" s="260"/>
      <c r="BM275" s="260"/>
      <c r="BN275" s="260"/>
      <c r="BO275" s="260"/>
      <c r="BP275" s="260"/>
    </row>
    <row r="276" spans="1:84" ht="14.5" outlineLevel="1" x14ac:dyDescent="0.35">
      <c r="A276" s="4"/>
      <c r="B276" s="5"/>
      <c r="C276" s="16"/>
      <c r="D276" s="16"/>
      <c r="E276" s="16"/>
      <c r="F276" s="25"/>
      <c r="G276" s="25"/>
      <c r="H276" s="25" t="s">
        <v>424</v>
      </c>
      <c r="I276" s="391">
        <v>30</v>
      </c>
      <c r="J276" s="391">
        <v>30</v>
      </c>
      <c r="K276" s="391">
        <v>30</v>
      </c>
      <c r="L276" s="391">
        <v>30</v>
      </c>
      <c r="M276" s="391">
        <v>30</v>
      </c>
      <c r="N276" s="391">
        <v>30</v>
      </c>
      <c r="Q276" s="25"/>
      <c r="R276" s="25"/>
      <c r="S276" s="25"/>
      <c r="T276" s="25"/>
      <c r="U276" s="25"/>
      <c r="V276" s="25"/>
      <c r="W276" s="15"/>
      <c r="X276" s="6"/>
      <c r="Y276" s="6"/>
      <c r="Z276" s="6"/>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0"/>
      <c r="AV276" s="260"/>
      <c r="AW276" s="260"/>
      <c r="AX276" s="260"/>
      <c r="AY276" s="260"/>
      <c r="AZ276" s="260"/>
      <c r="BA276" s="260"/>
      <c r="BB276" s="260"/>
      <c r="BC276" s="260"/>
      <c r="BD276" s="260"/>
      <c r="BE276" s="260"/>
      <c r="BF276" s="260"/>
      <c r="BG276" s="260"/>
      <c r="BH276" s="260"/>
      <c r="BI276" s="260"/>
      <c r="BJ276" s="260"/>
      <c r="BK276" s="260"/>
      <c r="BL276" s="260"/>
      <c r="BM276" s="260"/>
      <c r="BN276" s="260"/>
      <c r="BO276" s="260"/>
      <c r="BP276" s="260"/>
    </row>
    <row r="277" spans="1:84" ht="14.5" outlineLevel="1" x14ac:dyDescent="0.35">
      <c r="A277" s="4"/>
      <c r="B277" s="5"/>
      <c r="C277" s="16"/>
      <c r="D277" s="16"/>
      <c r="E277" s="16"/>
      <c r="F277" s="25"/>
      <c r="G277" s="25"/>
      <c r="H277" s="7" t="s">
        <v>277</v>
      </c>
      <c r="I277" s="391">
        <v>30</v>
      </c>
      <c r="J277" s="391">
        <v>30</v>
      </c>
      <c r="K277" s="391">
        <v>30</v>
      </c>
      <c r="L277" s="391">
        <v>30</v>
      </c>
      <c r="M277" s="391">
        <v>30</v>
      </c>
      <c r="N277" s="391">
        <v>30</v>
      </c>
      <c r="Q277" s="25"/>
      <c r="R277" s="25"/>
      <c r="S277" s="25"/>
      <c r="T277" s="25"/>
      <c r="U277" s="25"/>
      <c r="V277" s="25"/>
      <c r="W277" s="15"/>
      <c r="X277" s="6"/>
      <c r="Y277" s="6"/>
      <c r="Z277" s="6"/>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0"/>
      <c r="AV277" s="260"/>
      <c r="AW277" s="260"/>
      <c r="AX277" s="260"/>
      <c r="AY277" s="260"/>
      <c r="AZ277" s="260"/>
      <c r="BA277" s="260"/>
      <c r="BB277" s="260"/>
      <c r="BC277" s="260"/>
      <c r="BD277" s="260"/>
      <c r="BE277" s="260"/>
      <c r="BF277" s="260"/>
      <c r="BG277" s="260"/>
      <c r="BH277" s="260"/>
      <c r="BI277" s="260"/>
      <c r="BJ277" s="260"/>
      <c r="BK277" s="260"/>
      <c r="BL277" s="260"/>
      <c r="BM277" s="260"/>
      <c r="BN277" s="260"/>
      <c r="BO277" s="260"/>
      <c r="BP277" s="260"/>
    </row>
    <row r="278" spans="1:84" ht="14.5" outlineLevel="1" x14ac:dyDescent="0.35">
      <c r="A278" s="4"/>
      <c r="B278" s="5"/>
      <c r="C278" s="16"/>
      <c r="D278" s="16"/>
      <c r="E278" s="16"/>
      <c r="F278" s="25"/>
      <c r="G278" s="25"/>
      <c r="H278" s="25"/>
      <c r="I278" s="25"/>
      <c r="J278" s="25"/>
      <c r="K278" s="25"/>
      <c r="L278" s="25"/>
      <c r="M278" s="333"/>
      <c r="N278" s="334"/>
      <c r="O278" s="334"/>
      <c r="P278" s="34"/>
      <c r="Q278" s="32"/>
      <c r="R278" s="32"/>
      <c r="S278" s="32"/>
      <c r="T278" s="32"/>
      <c r="U278" s="32"/>
      <c r="V278" s="32"/>
      <c r="W278" s="15"/>
      <c r="X278" s="6"/>
      <c r="Y278" s="6"/>
      <c r="Z278" s="6"/>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0"/>
      <c r="AV278" s="260"/>
      <c r="AW278" s="260"/>
      <c r="AX278" s="260"/>
      <c r="AY278" s="260"/>
      <c r="AZ278" s="260"/>
      <c r="BA278" s="260"/>
      <c r="BB278" s="260"/>
      <c r="BC278" s="260"/>
      <c r="BD278" s="260"/>
      <c r="BE278" s="260"/>
      <c r="BF278" s="260"/>
      <c r="BG278" s="260"/>
      <c r="BH278" s="260"/>
      <c r="BI278" s="260"/>
      <c r="BJ278" s="260"/>
      <c r="BK278" s="260"/>
      <c r="BL278" s="260"/>
      <c r="BM278" s="260"/>
      <c r="BN278" s="260"/>
      <c r="BO278" s="260"/>
      <c r="BP278" s="260"/>
    </row>
    <row r="279" spans="1:84" ht="12" customHeight="1" outlineLevel="1" x14ac:dyDescent="0.3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0"/>
      <c r="AV279" s="260"/>
      <c r="AW279" s="260"/>
      <c r="AX279" s="260"/>
      <c r="AY279" s="260"/>
      <c r="AZ279" s="260"/>
      <c r="BA279" s="260"/>
      <c r="BB279" s="260"/>
      <c r="BC279" s="260"/>
      <c r="BD279" s="260"/>
      <c r="BE279" s="260"/>
      <c r="BF279" s="260"/>
      <c r="BG279" s="260"/>
      <c r="BH279" s="260"/>
      <c r="BI279" s="260"/>
      <c r="BJ279" s="260"/>
      <c r="BK279" s="260"/>
      <c r="BL279" s="260"/>
      <c r="BM279" s="260"/>
      <c r="BN279" s="260"/>
      <c r="BO279" s="260"/>
      <c r="BP279" s="260"/>
    </row>
    <row r="280" spans="1:84" ht="12" customHeight="1" outlineLevel="1" x14ac:dyDescent="0.3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0"/>
      <c r="AV280" s="260"/>
      <c r="AW280" s="260"/>
      <c r="AX280" s="260"/>
      <c r="AY280" s="260"/>
      <c r="AZ280" s="260"/>
      <c r="BA280" s="260"/>
      <c r="BB280" s="260"/>
      <c r="BC280" s="260"/>
      <c r="BD280" s="260"/>
      <c r="BE280" s="260"/>
      <c r="BF280" s="260"/>
      <c r="BG280" s="260"/>
      <c r="BH280" s="260"/>
      <c r="BI280" s="260"/>
      <c r="BJ280" s="260"/>
      <c r="BK280" s="260"/>
      <c r="BL280" s="260"/>
      <c r="BM280" s="260"/>
      <c r="BN280" s="260"/>
      <c r="BO280" s="260"/>
      <c r="BP280" s="260"/>
    </row>
    <row r="281" spans="1:84" ht="5.15" customHeight="1" outlineLevel="1" x14ac:dyDescent="0.3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0"/>
      <c r="AV281" s="260"/>
      <c r="AW281" s="260"/>
      <c r="AX281" s="260"/>
      <c r="AY281" s="260"/>
      <c r="AZ281" s="260"/>
      <c r="BA281" s="260"/>
      <c r="BB281" s="260"/>
      <c r="BC281" s="260"/>
      <c r="BD281" s="260"/>
      <c r="BE281" s="260"/>
      <c r="BF281" s="260"/>
      <c r="BG281" s="260"/>
      <c r="BH281" s="260"/>
      <c r="BI281" s="260"/>
      <c r="BJ281" s="260"/>
      <c r="BK281" s="260"/>
      <c r="BL281" s="260"/>
      <c r="BM281" s="260"/>
      <c r="BN281" s="260"/>
      <c r="BO281" s="260"/>
      <c r="BP281" s="260"/>
    </row>
    <row r="282" spans="1:84" ht="25" customHeight="1" outlineLevel="1" x14ac:dyDescent="0.3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0"/>
      <c r="AV282" s="260"/>
      <c r="AW282" s="260"/>
      <c r="AX282" s="260"/>
      <c r="AY282" s="260"/>
      <c r="AZ282" s="260"/>
      <c r="BA282" s="260"/>
      <c r="BB282" s="260"/>
      <c r="BC282" s="260"/>
      <c r="BD282" s="260"/>
      <c r="BE282" s="260"/>
      <c r="BF282" s="260"/>
      <c r="BG282" s="260"/>
      <c r="BH282" s="260"/>
      <c r="BI282" s="260"/>
      <c r="BJ282" s="260"/>
      <c r="BK282" s="260"/>
      <c r="BL282" s="260"/>
      <c r="BM282" s="260"/>
      <c r="BN282" s="260"/>
      <c r="BO282" s="260"/>
      <c r="BP282" s="260"/>
    </row>
    <row r="283" spans="1:84" ht="12" customHeight="1" outlineLevel="1" x14ac:dyDescent="0.3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0"/>
      <c r="AV283" s="260"/>
      <c r="AW283" s="260"/>
      <c r="AX283" s="260"/>
      <c r="AY283" s="260"/>
      <c r="AZ283" s="260"/>
      <c r="BA283" s="260"/>
      <c r="BB283" s="260"/>
      <c r="BC283" s="260"/>
      <c r="BD283" s="260"/>
      <c r="BE283" s="260"/>
      <c r="BF283" s="260"/>
      <c r="BG283" s="260"/>
      <c r="BH283" s="260"/>
      <c r="BI283" s="260"/>
      <c r="BJ283" s="260"/>
      <c r="BK283" s="260"/>
      <c r="BL283" s="260"/>
      <c r="BM283" s="260"/>
      <c r="BN283" s="260"/>
      <c r="BO283" s="260"/>
      <c r="BP283" s="260"/>
      <c r="BQ283" s="6"/>
      <c r="BR283" s="6"/>
      <c r="BS283" s="6"/>
      <c r="BT283" s="6"/>
      <c r="BU283" s="6"/>
      <c r="BV283" s="6"/>
      <c r="BW283" s="6"/>
      <c r="BX283" s="6"/>
      <c r="BY283" s="6"/>
      <c r="BZ283" s="6"/>
      <c r="CA283" s="6"/>
      <c r="CB283" s="6"/>
      <c r="CC283" s="6"/>
      <c r="CD283" s="6"/>
      <c r="CE283" s="6"/>
      <c r="CF283" s="6"/>
    </row>
    <row r="284" spans="1:84" ht="12" customHeight="1" outlineLevel="1" x14ac:dyDescent="0.3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0"/>
      <c r="AV284" s="260"/>
      <c r="AW284" s="260"/>
      <c r="AX284" s="260"/>
      <c r="AY284" s="260"/>
      <c r="AZ284" s="260"/>
      <c r="BA284" s="260"/>
      <c r="BB284" s="260"/>
      <c r="BC284" s="260"/>
      <c r="BD284" s="260"/>
      <c r="BE284" s="260"/>
      <c r="BF284" s="260"/>
      <c r="BG284" s="260"/>
      <c r="BH284" s="260"/>
      <c r="BI284" s="260"/>
      <c r="BJ284" s="260"/>
      <c r="BK284" s="260"/>
      <c r="BL284" s="260"/>
      <c r="BM284" s="260"/>
      <c r="BN284" s="260"/>
      <c r="BO284" s="260"/>
      <c r="BP284" s="260"/>
      <c r="BQ284" s="6"/>
      <c r="BR284" s="6"/>
      <c r="BS284" s="6"/>
      <c r="BT284" s="6"/>
      <c r="BU284" s="6"/>
      <c r="BV284" s="6"/>
      <c r="BW284" s="6"/>
      <c r="BX284" s="6"/>
      <c r="BY284" s="6"/>
      <c r="BZ284" s="6"/>
      <c r="CA284" s="6"/>
      <c r="CB284" s="6"/>
      <c r="CC284" s="6"/>
      <c r="CD284" s="6"/>
      <c r="CE284" s="6"/>
      <c r="CF284" s="6"/>
    </row>
    <row r="285" spans="1:84" ht="5.15" customHeight="1" outlineLevel="1" thickBot="1" x14ac:dyDescent="0.4">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59"/>
      <c r="AB285" s="259"/>
      <c r="AC285" s="259"/>
      <c r="AD285" s="259"/>
      <c r="AE285" s="259"/>
      <c r="AF285" s="259"/>
      <c r="AG285" s="259"/>
      <c r="AH285" s="259"/>
      <c r="AI285" s="259"/>
      <c r="AJ285" s="259"/>
      <c r="AK285" s="259"/>
      <c r="AL285" s="259"/>
      <c r="AM285" s="259"/>
      <c r="AN285" s="259"/>
      <c r="AO285" s="259"/>
      <c r="AP285" s="259"/>
      <c r="AQ285" s="259"/>
      <c r="AR285" s="259"/>
      <c r="AS285" s="259"/>
      <c r="AT285" s="259"/>
      <c r="AU285" s="259"/>
      <c r="AV285" s="259"/>
      <c r="AW285" s="259"/>
      <c r="AX285" s="259"/>
      <c r="AY285" s="259"/>
      <c r="AZ285" s="259"/>
      <c r="BA285" s="259"/>
      <c r="BB285" s="259"/>
      <c r="BC285" s="259"/>
      <c r="BD285" s="259"/>
      <c r="BE285" s="259"/>
      <c r="BF285" s="259"/>
      <c r="BG285" s="259"/>
      <c r="BH285" s="259"/>
      <c r="BI285" s="259"/>
      <c r="BJ285" s="259"/>
      <c r="BK285" s="259"/>
      <c r="BL285" s="259"/>
      <c r="BM285" s="259"/>
      <c r="BN285" s="259"/>
      <c r="BO285" s="259"/>
      <c r="BP285" s="259"/>
    </row>
    <row r="286" spans="1:84" ht="5.15" customHeight="1" outlineLevel="1" x14ac:dyDescent="0.3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0"/>
      <c r="AV286" s="260"/>
      <c r="AW286" s="260"/>
      <c r="AX286" s="260"/>
      <c r="AY286" s="260"/>
      <c r="AZ286" s="260"/>
      <c r="BA286" s="260"/>
      <c r="BB286" s="260"/>
      <c r="BC286" s="260"/>
      <c r="BD286" s="260"/>
      <c r="BE286" s="260"/>
      <c r="BF286" s="260"/>
      <c r="BG286" s="260"/>
      <c r="BH286" s="260"/>
      <c r="BI286" s="260"/>
      <c r="BJ286" s="260"/>
      <c r="BK286" s="260"/>
      <c r="BL286" s="260"/>
      <c r="BM286" s="260"/>
      <c r="BN286" s="260"/>
      <c r="BO286" s="260"/>
      <c r="BP286" s="260"/>
    </row>
    <row r="287" spans="1:84" ht="12" customHeight="1" outlineLevel="1" x14ac:dyDescent="0.3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0"/>
      <c r="AV287" s="260"/>
      <c r="AW287" s="260"/>
      <c r="AX287" s="260"/>
      <c r="AY287" s="260"/>
      <c r="AZ287" s="260"/>
      <c r="BA287" s="260"/>
      <c r="BB287" s="260"/>
      <c r="BC287" s="260"/>
      <c r="BD287" s="260"/>
      <c r="BE287" s="260"/>
      <c r="BF287" s="260"/>
      <c r="BG287" s="260"/>
      <c r="BH287" s="260"/>
      <c r="BI287" s="260"/>
      <c r="BJ287" s="260"/>
      <c r="BK287" s="260"/>
      <c r="BL287" s="260"/>
      <c r="BM287" s="260"/>
      <c r="BN287" s="260"/>
      <c r="BO287" s="260"/>
      <c r="BP287" s="260"/>
    </row>
    <row r="288" spans="1:84" ht="12" customHeight="1" outlineLevel="1" x14ac:dyDescent="0.3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0"/>
      <c r="AV288" s="260"/>
      <c r="AW288" s="260"/>
      <c r="AX288" s="260"/>
      <c r="AY288" s="260"/>
      <c r="AZ288" s="260"/>
      <c r="BA288" s="260"/>
      <c r="BB288" s="260"/>
      <c r="BC288" s="260"/>
      <c r="BD288" s="260"/>
      <c r="BE288" s="260"/>
      <c r="BF288" s="260"/>
      <c r="BG288" s="260"/>
      <c r="BH288" s="260"/>
      <c r="BI288" s="260"/>
      <c r="BJ288" s="260"/>
      <c r="BK288" s="260"/>
      <c r="BL288" s="260"/>
      <c r="BM288" s="260"/>
      <c r="BN288" s="260"/>
      <c r="BO288" s="260"/>
      <c r="BP288" s="260"/>
    </row>
    <row r="289" spans="1:68" ht="12" customHeight="1" outlineLevel="1" x14ac:dyDescent="0.3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0"/>
      <c r="AV289" s="260"/>
      <c r="AW289" s="260"/>
      <c r="AX289" s="260"/>
      <c r="AY289" s="260"/>
      <c r="AZ289" s="260"/>
      <c r="BA289" s="260"/>
      <c r="BB289" s="260"/>
      <c r="BC289" s="260"/>
      <c r="BD289" s="260"/>
      <c r="BE289" s="260"/>
      <c r="BF289" s="260"/>
      <c r="BG289" s="260"/>
      <c r="BH289" s="260"/>
      <c r="BI289" s="260"/>
      <c r="BJ289" s="260"/>
      <c r="BK289" s="260"/>
      <c r="BL289" s="260"/>
      <c r="BM289" s="260"/>
      <c r="BN289" s="260"/>
      <c r="BO289" s="260"/>
      <c r="BP289" s="260"/>
    </row>
    <row r="290" spans="1:68" ht="12" customHeight="1" outlineLevel="1" x14ac:dyDescent="0.3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0"/>
      <c r="AV290" s="260"/>
      <c r="AW290" s="260"/>
      <c r="AX290" s="260"/>
      <c r="AY290" s="260"/>
      <c r="AZ290" s="260"/>
      <c r="BA290" s="260"/>
      <c r="BB290" s="260"/>
      <c r="BC290" s="260"/>
      <c r="BD290" s="260"/>
      <c r="BE290" s="260"/>
      <c r="BF290" s="260"/>
      <c r="BG290" s="260"/>
      <c r="BH290" s="260"/>
      <c r="BI290" s="260"/>
      <c r="BJ290" s="260"/>
      <c r="BK290" s="260"/>
      <c r="BL290" s="260"/>
      <c r="BM290" s="260"/>
      <c r="BN290" s="260"/>
      <c r="BO290" s="260"/>
      <c r="BP290" s="260"/>
    </row>
    <row r="291" spans="1:68" ht="12" customHeight="1" outlineLevel="1" x14ac:dyDescent="0.3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0"/>
      <c r="AV291" s="260"/>
      <c r="AW291" s="260"/>
      <c r="AX291" s="260"/>
      <c r="AY291" s="260"/>
      <c r="AZ291" s="260"/>
      <c r="BA291" s="260"/>
      <c r="BB291" s="260"/>
      <c r="BC291" s="260"/>
      <c r="BD291" s="260"/>
      <c r="BE291" s="260"/>
      <c r="BF291" s="260"/>
      <c r="BG291" s="260"/>
      <c r="BH291" s="260"/>
      <c r="BI291" s="260"/>
      <c r="BJ291" s="260"/>
      <c r="BK291" s="260"/>
      <c r="BL291" s="260"/>
      <c r="BM291" s="260"/>
      <c r="BN291" s="260"/>
      <c r="BO291" s="260"/>
      <c r="BP291" s="260"/>
    </row>
    <row r="292" spans="1:68" ht="12" customHeight="1" outlineLevel="1" x14ac:dyDescent="0.3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0"/>
      <c r="AV292" s="260"/>
      <c r="AW292" s="260"/>
      <c r="AX292" s="260"/>
      <c r="AY292" s="260"/>
      <c r="AZ292" s="260"/>
      <c r="BA292" s="260"/>
      <c r="BB292" s="260"/>
      <c r="BC292" s="260"/>
      <c r="BD292" s="260"/>
      <c r="BE292" s="260"/>
      <c r="BF292" s="260"/>
      <c r="BG292" s="260"/>
      <c r="BH292" s="260"/>
      <c r="BI292" s="260"/>
      <c r="BJ292" s="260"/>
      <c r="BK292" s="260"/>
      <c r="BL292" s="260"/>
      <c r="BM292" s="260"/>
      <c r="BN292" s="260"/>
      <c r="BO292" s="260"/>
      <c r="BP292" s="260"/>
    </row>
    <row r="293" spans="1:68" ht="12" customHeight="1" outlineLevel="1" x14ac:dyDescent="0.3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0"/>
      <c r="AV293" s="260"/>
      <c r="AW293" s="260"/>
      <c r="AX293" s="260"/>
      <c r="AY293" s="260"/>
      <c r="AZ293" s="260"/>
      <c r="BA293" s="260"/>
      <c r="BB293" s="260"/>
      <c r="BC293" s="260"/>
      <c r="BD293" s="260"/>
      <c r="BE293" s="260"/>
      <c r="BF293" s="260"/>
      <c r="BG293" s="260"/>
      <c r="BH293" s="260"/>
      <c r="BI293" s="260"/>
      <c r="BJ293" s="260"/>
      <c r="BK293" s="260"/>
      <c r="BL293" s="260"/>
      <c r="BM293" s="260"/>
      <c r="BN293" s="260"/>
      <c r="BO293" s="260"/>
      <c r="BP293" s="260"/>
    </row>
    <row r="294" spans="1:68" ht="12" customHeight="1" outlineLevel="1" x14ac:dyDescent="0.35">
      <c r="A294" s="4"/>
      <c r="B294" s="5"/>
      <c r="C294" s="16"/>
      <c r="D294" s="16"/>
      <c r="E294" s="16"/>
      <c r="F294" s="16"/>
      <c r="G294" s="16"/>
      <c r="H294" s="16"/>
      <c r="I294" s="16"/>
      <c r="J294" s="275" t="s">
        <v>470</v>
      </c>
      <c r="K294" s="275" t="s">
        <v>66</v>
      </c>
      <c r="L294" s="275" t="s">
        <v>67</v>
      </c>
      <c r="M294" s="275" t="s">
        <v>68</v>
      </c>
      <c r="N294" s="275" t="s">
        <v>69</v>
      </c>
      <c r="O294" s="22"/>
      <c r="P294" s="23"/>
      <c r="Q294" s="23"/>
      <c r="R294" s="23"/>
      <c r="S294" s="21"/>
      <c r="T294" s="21"/>
      <c r="U294" s="21"/>
      <c r="V294" s="21"/>
      <c r="W294" s="15"/>
      <c r="X294" s="6"/>
      <c r="Y294" s="6"/>
      <c r="Z294" s="6"/>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0"/>
      <c r="AV294" s="260"/>
      <c r="AW294" s="260"/>
      <c r="AX294" s="260"/>
      <c r="AY294" s="260"/>
      <c r="AZ294" s="260"/>
      <c r="BA294" s="260"/>
      <c r="BB294" s="260"/>
      <c r="BC294" s="260"/>
      <c r="BD294" s="260"/>
      <c r="BE294" s="260"/>
      <c r="BF294" s="260"/>
      <c r="BG294" s="260"/>
      <c r="BH294" s="260"/>
      <c r="BI294" s="260"/>
      <c r="BJ294" s="260"/>
      <c r="BK294" s="260"/>
      <c r="BL294" s="260"/>
      <c r="BM294" s="260"/>
      <c r="BN294" s="260"/>
      <c r="BO294" s="260"/>
      <c r="BP294" s="260"/>
    </row>
    <row r="295" spans="1:68" ht="14.5" outlineLevel="1" x14ac:dyDescent="0.35">
      <c r="A295" s="4"/>
      <c r="B295" s="5"/>
      <c r="C295" s="16"/>
      <c r="D295" s="16"/>
      <c r="E295" s="16"/>
      <c r="F295" s="25"/>
      <c r="H295" s="26"/>
      <c r="I295" s="26" t="s">
        <v>84</v>
      </c>
      <c r="J295" s="398"/>
      <c r="K295" s="398"/>
      <c r="L295" s="398"/>
      <c r="M295" s="398">
        <v>1</v>
      </c>
      <c r="N295" s="398">
        <v>1</v>
      </c>
      <c r="O295" s="62"/>
      <c r="P295" s="63"/>
      <c r="Q295" s="61"/>
      <c r="R295" s="61"/>
      <c r="S295" s="61"/>
      <c r="T295" s="61"/>
      <c r="U295" s="61"/>
      <c r="V295" s="59"/>
      <c r="W295" s="15"/>
      <c r="X295" s="6"/>
      <c r="Y295" s="6"/>
      <c r="Z295" s="6"/>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0"/>
      <c r="AV295" s="260"/>
      <c r="AW295" s="260"/>
      <c r="AX295" s="260"/>
      <c r="AY295" s="260"/>
      <c r="AZ295" s="260"/>
      <c r="BA295" s="260"/>
      <c r="BB295" s="260"/>
      <c r="BC295" s="260"/>
      <c r="BD295" s="260"/>
      <c r="BE295" s="260"/>
      <c r="BF295" s="260"/>
      <c r="BG295" s="260"/>
      <c r="BH295" s="260"/>
      <c r="BI295" s="260"/>
      <c r="BJ295" s="260"/>
      <c r="BK295" s="260"/>
      <c r="BL295" s="260"/>
      <c r="BM295" s="260"/>
      <c r="BN295" s="260"/>
      <c r="BO295" s="260"/>
      <c r="BP295" s="260"/>
    </row>
    <row r="296" spans="1:68" ht="14.5" outlineLevel="1" x14ac:dyDescent="0.35">
      <c r="A296" s="4"/>
      <c r="B296" s="5"/>
      <c r="C296" s="16"/>
      <c r="D296" s="16"/>
      <c r="E296" s="16"/>
      <c r="F296" s="25"/>
      <c r="H296" s="26"/>
      <c r="I296" s="26" t="s">
        <v>75</v>
      </c>
      <c r="J296" s="398"/>
      <c r="K296" s="398"/>
      <c r="L296" s="398"/>
      <c r="M296" s="398">
        <v>1</v>
      </c>
      <c r="N296" s="398">
        <v>1</v>
      </c>
      <c r="O296" s="62"/>
      <c r="P296" s="63"/>
      <c r="Q296" s="61"/>
      <c r="R296" s="61"/>
      <c r="S296" s="61"/>
      <c r="T296" s="61"/>
      <c r="U296" s="61"/>
      <c r="V296" s="59"/>
      <c r="W296" s="15"/>
      <c r="X296" s="6"/>
      <c r="Y296" s="6"/>
      <c r="Z296" s="6"/>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0"/>
      <c r="AV296" s="260"/>
      <c r="AW296" s="260"/>
      <c r="AX296" s="260"/>
      <c r="AY296" s="260"/>
      <c r="AZ296" s="260"/>
      <c r="BA296" s="260"/>
      <c r="BB296" s="260"/>
      <c r="BC296" s="260"/>
      <c r="BD296" s="260"/>
      <c r="BE296" s="260"/>
      <c r="BF296" s="260"/>
      <c r="BG296" s="260"/>
      <c r="BH296" s="260"/>
      <c r="BI296" s="260"/>
      <c r="BJ296" s="260"/>
      <c r="BK296" s="260"/>
      <c r="BL296" s="260"/>
      <c r="BM296" s="260"/>
      <c r="BN296" s="260"/>
      <c r="BO296" s="260"/>
      <c r="BP296" s="260"/>
    </row>
    <row r="297" spans="1:68" ht="12" customHeight="1" outlineLevel="1" x14ac:dyDescent="0.35">
      <c r="A297" s="4"/>
      <c r="B297" s="5"/>
      <c r="C297" s="16"/>
      <c r="D297" s="16"/>
      <c r="E297" s="16"/>
      <c r="F297" s="25"/>
      <c r="H297" s="26"/>
      <c r="I297" s="26" t="s">
        <v>76</v>
      </c>
      <c r="J297" s="399">
        <v>0.14000000000000001</v>
      </c>
      <c r="K297" s="399">
        <v>0.59</v>
      </c>
      <c r="L297" s="399">
        <v>0.71</v>
      </c>
      <c r="M297" s="399">
        <v>1</v>
      </c>
      <c r="N297" s="399">
        <v>1.04</v>
      </c>
      <c r="O297" s="62"/>
      <c r="P297" s="64"/>
      <c r="Q297" s="58"/>
      <c r="R297" s="58"/>
      <c r="S297" s="58"/>
      <c r="T297" s="58"/>
      <c r="U297" s="58"/>
      <c r="V297" s="59"/>
      <c r="W297" s="15"/>
      <c r="X297" s="6"/>
      <c r="Y297" s="6"/>
      <c r="Z297" s="6"/>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0"/>
      <c r="AV297" s="260"/>
      <c r="AW297" s="260"/>
      <c r="AX297" s="260"/>
      <c r="AY297" s="260"/>
      <c r="AZ297" s="260"/>
      <c r="BA297" s="260"/>
      <c r="BB297" s="260"/>
      <c r="BC297" s="260"/>
      <c r="BD297" s="260"/>
      <c r="BE297" s="260"/>
      <c r="BF297" s="260"/>
      <c r="BG297" s="260"/>
      <c r="BH297" s="260"/>
      <c r="BI297" s="260"/>
      <c r="BJ297" s="260"/>
      <c r="BK297" s="260"/>
      <c r="BL297" s="260"/>
      <c r="BM297" s="260"/>
      <c r="BN297" s="260"/>
      <c r="BO297" s="260"/>
      <c r="BP297" s="260"/>
    </row>
    <row r="298" spans="1:68" ht="12" customHeight="1" outlineLevel="1" x14ac:dyDescent="0.35">
      <c r="A298" s="4"/>
      <c r="B298" s="5"/>
      <c r="C298" s="16"/>
      <c r="D298" s="16"/>
      <c r="E298" s="16"/>
      <c r="F298" s="32"/>
      <c r="H298" s="26"/>
      <c r="I298" s="26" t="s">
        <v>77</v>
      </c>
      <c r="J298" s="398">
        <v>0.05</v>
      </c>
      <c r="K298" s="398">
        <v>0.15</v>
      </c>
      <c r="L298" s="398">
        <v>0.35</v>
      </c>
      <c r="M298" s="398">
        <v>1</v>
      </c>
      <c r="N298" s="398">
        <v>1</v>
      </c>
      <c r="O298" s="62"/>
      <c r="P298" s="64"/>
      <c r="Q298" s="58"/>
      <c r="R298" s="58"/>
      <c r="S298" s="58"/>
      <c r="T298" s="58"/>
      <c r="U298" s="58"/>
      <c r="V298" s="59"/>
      <c r="W298" s="15"/>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row>
    <row r="299" spans="1:68" ht="12" customHeight="1" outlineLevel="1" x14ac:dyDescent="0.35">
      <c r="A299" s="4"/>
      <c r="B299" s="5"/>
      <c r="C299" s="16"/>
      <c r="D299" s="16"/>
      <c r="E299" s="16"/>
      <c r="F299" s="32"/>
      <c r="H299" s="26"/>
      <c r="I299" s="26" t="s">
        <v>78</v>
      </c>
      <c r="J299" s="398">
        <v>0.13</v>
      </c>
      <c r="K299" s="398">
        <v>0.35</v>
      </c>
      <c r="L299" s="398">
        <v>0.52</v>
      </c>
      <c r="M299" s="398">
        <v>1</v>
      </c>
      <c r="N299" s="398">
        <v>1.0900000000000001</v>
      </c>
      <c r="O299" s="62"/>
      <c r="P299" s="64"/>
      <c r="Q299" s="58"/>
      <c r="R299" s="58"/>
      <c r="S299" s="58"/>
      <c r="T299" s="58"/>
      <c r="U299" s="58"/>
      <c r="V299" s="59"/>
      <c r="W299" s="15"/>
      <c r="X299" s="6"/>
      <c r="Y299" s="6"/>
      <c r="Z299" s="6"/>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0"/>
      <c r="BC299" s="260"/>
      <c r="BD299" s="260"/>
      <c r="BE299" s="260"/>
      <c r="BF299" s="260"/>
      <c r="BG299" s="260"/>
      <c r="BH299" s="260"/>
      <c r="BI299" s="260"/>
      <c r="BJ299" s="260"/>
      <c r="BK299" s="260"/>
      <c r="BL299" s="260"/>
      <c r="BM299" s="260"/>
      <c r="BN299" s="260"/>
      <c r="BO299" s="260"/>
      <c r="BP299" s="260"/>
    </row>
    <row r="300" spans="1:68" ht="12" customHeight="1" outlineLevel="1" x14ac:dyDescent="0.35">
      <c r="A300" s="4"/>
      <c r="B300" s="5"/>
      <c r="C300" s="16"/>
      <c r="D300" s="16"/>
      <c r="E300" s="16"/>
      <c r="F300" s="32"/>
      <c r="H300" s="26"/>
      <c r="I300" s="26" t="s">
        <v>79</v>
      </c>
      <c r="J300" s="398">
        <v>0.15</v>
      </c>
      <c r="K300" s="398">
        <v>0.65</v>
      </c>
      <c r="L300" s="398">
        <v>0.73</v>
      </c>
      <c r="M300" s="398">
        <v>1</v>
      </c>
      <c r="N300" s="398">
        <v>1.04</v>
      </c>
      <c r="O300" s="62"/>
      <c r="P300" s="64"/>
      <c r="Q300" s="58"/>
      <c r="R300" s="58"/>
      <c r="S300" s="58"/>
      <c r="T300" s="58"/>
      <c r="U300" s="58"/>
      <c r="V300" s="59"/>
      <c r="W300" s="15"/>
      <c r="X300" s="6"/>
      <c r="Y300" s="6"/>
      <c r="Z300" s="6"/>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0"/>
      <c r="AV300" s="260"/>
      <c r="AW300" s="260"/>
      <c r="AX300" s="260"/>
      <c r="AY300" s="260"/>
      <c r="AZ300" s="260"/>
      <c r="BA300" s="260"/>
      <c r="BB300" s="260"/>
      <c r="BC300" s="260"/>
      <c r="BD300" s="260"/>
      <c r="BE300" s="260"/>
      <c r="BF300" s="260"/>
      <c r="BG300" s="260"/>
      <c r="BH300" s="260"/>
      <c r="BI300" s="260"/>
      <c r="BJ300" s="260"/>
      <c r="BK300" s="260"/>
      <c r="BL300" s="260"/>
      <c r="BM300" s="260"/>
      <c r="BN300" s="260"/>
      <c r="BO300" s="260"/>
      <c r="BP300" s="260"/>
    </row>
    <row r="301" spans="1:68" ht="12" customHeight="1" outlineLevel="1" x14ac:dyDescent="0.35">
      <c r="A301" s="4"/>
      <c r="B301" s="5"/>
      <c r="C301" s="16"/>
      <c r="D301" s="16"/>
      <c r="E301" s="16"/>
      <c r="F301" s="32"/>
      <c r="H301" s="26"/>
      <c r="I301" s="26" t="s">
        <v>80</v>
      </c>
      <c r="J301" s="398">
        <v>7.0000000000000007E-2</v>
      </c>
      <c r="K301" s="398">
        <v>0.2</v>
      </c>
      <c r="L301" s="398">
        <v>0.67</v>
      </c>
      <c r="M301" s="398">
        <v>1</v>
      </c>
      <c r="N301" s="398">
        <v>1</v>
      </c>
      <c r="O301" s="62"/>
      <c r="P301" s="64"/>
      <c r="Q301" s="58"/>
      <c r="R301" s="58"/>
      <c r="S301" s="58"/>
      <c r="T301" s="58"/>
      <c r="U301" s="58"/>
      <c r="V301" s="59"/>
      <c r="W301" s="15"/>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68" ht="12" customHeight="1" outlineLevel="1" x14ac:dyDescent="0.35">
      <c r="A302" s="4"/>
      <c r="B302" s="5"/>
      <c r="C302" s="16"/>
      <c r="D302" s="16"/>
      <c r="E302" s="16"/>
      <c r="F302" s="32"/>
      <c r="H302" s="26"/>
      <c r="I302" s="26" t="s">
        <v>81</v>
      </c>
      <c r="J302" s="398">
        <v>0.09</v>
      </c>
      <c r="K302" s="398">
        <v>0.4</v>
      </c>
      <c r="L302" s="398">
        <v>0.75</v>
      </c>
      <c r="M302" s="398">
        <v>1</v>
      </c>
      <c r="N302" s="398">
        <v>1</v>
      </c>
      <c r="O302" s="62"/>
      <c r="P302" s="64"/>
      <c r="Q302" s="58"/>
      <c r="R302" s="58"/>
      <c r="S302" s="58"/>
      <c r="T302" s="58"/>
      <c r="U302" s="58"/>
      <c r="V302" s="59"/>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68" ht="12" customHeight="1" outlineLevel="1" x14ac:dyDescent="0.35">
      <c r="A303" s="4"/>
      <c r="B303" s="5"/>
      <c r="C303" s="16"/>
      <c r="D303" s="16"/>
      <c r="E303" s="16"/>
      <c r="F303" s="32"/>
      <c r="H303" s="26"/>
      <c r="I303" s="26" t="s">
        <v>270</v>
      </c>
      <c r="J303" s="398">
        <v>0.06</v>
      </c>
      <c r="K303" s="398">
        <v>0.42</v>
      </c>
      <c r="L303" s="398">
        <v>0.62</v>
      </c>
      <c r="M303" s="398">
        <v>1</v>
      </c>
      <c r="N303" s="398">
        <v>1</v>
      </c>
      <c r="O303" s="62"/>
      <c r="P303" s="64"/>
      <c r="Q303" s="58"/>
      <c r="R303" s="58"/>
      <c r="S303" s="58"/>
      <c r="T303" s="58"/>
      <c r="U303" s="58"/>
      <c r="V303" s="59"/>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68" ht="12" customHeight="1" outlineLevel="1" x14ac:dyDescent="0.35">
      <c r="A304" s="4"/>
      <c r="B304" s="5"/>
      <c r="C304" s="16"/>
      <c r="D304" s="16"/>
      <c r="E304" s="16"/>
      <c r="F304" s="32"/>
      <c r="H304" s="71"/>
      <c r="I304" s="71" t="s">
        <v>85</v>
      </c>
      <c r="J304" s="398"/>
      <c r="K304" s="398"/>
      <c r="L304" s="398"/>
      <c r="M304" s="398"/>
      <c r="N304" s="398"/>
      <c r="O304" s="62"/>
      <c r="P304" s="64"/>
      <c r="Q304" s="58"/>
      <c r="R304" s="58"/>
      <c r="S304" s="58"/>
      <c r="T304" s="58"/>
      <c r="U304" s="58"/>
      <c r="V304" s="59"/>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35">
      <c r="A305" s="4"/>
      <c r="B305" s="5"/>
      <c r="C305" s="16"/>
      <c r="D305" s="16"/>
      <c r="E305" s="16"/>
      <c r="F305" s="32"/>
      <c r="H305" s="71"/>
      <c r="I305" s="71" t="s">
        <v>86</v>
      </c>
      <c r="J305" s="398"/>
      <c r="K305" s="398"/>
      <c r="L305" s="398"/>
      <c r="M305" s="398"/>
      <c r="N305" s="398"/>
      <c r="O305" s="62"/>
      <c r="P305" s="64"/>
      <c r="Q305" s="58"/>
      <c r="R305" s="58"/>
      <c r="S305" s="58"/>
      <c r="T305" s="58"/>
      <c r="U305" s="58"/>
      <c r="V305" s="59"/>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35">
      <c r="A306" s="4"/>
      <c r="B306" s="5"/>
      <c r="C306" s="16"/>
      <c r="D306" s="16"/>
      <c r="E306" s="16"/>
      <c r="F306" s="32"/>
      <c r="H306" s="71"/>
      <c r="I306" s="71" t="s">
        <v>87</v>
      </c>
      <c r="J306" s="398"/>
      <c r="K306" s="398"/>
      <c r="L306" s="398"/>
      <c r="M306" s="398"/>
      <c r="N306" s="398"/>
      <c r="O306" s="62"/>
      <c r="P306" s="64"/>
      <c r="Q306" s="58"/>
      <c r="R306" s="58"/>
      <c r="S306" s="58"/>
      <c r="T306" s="58"/>
      <c r="U306" s="58"/>
      <c r="V306" s="59"/>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3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3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5.15" customHeight="1" outlineLevel="1" x14ac:dyDescent="0.3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25" customHeight="1" outlineLevel="1" x14ac:dyDescent="0.3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2" customHeight="1" outlineLevel="1" x14ac:dyDescent="0.3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2" customHeight="1" outlineLevel="1" x14ac:dyDescent="0.3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5.15" customHeight="1" outlineLevel="1" thickBot="1" x14ac:dyDescent="0.4">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5.15" customHeight="1" outlineLevel="1" x14ac:dyDescent="0.3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2" customHeight="1" outlineLevel="1" x14ac:dyDescent="0.35">
      <c r="A315" s="4"/>
      <c r="B315" s="5"/>
      <c r="C315" s="11"/>
      <c r="D315" s="11"/>
      <c r="E315" s="11" t="s">
        <v>1</v>
      </c>
      <c r="F315" s="12"/>
      <c r="G315" s="13" t="s">
        <v>444</v>
      </c>
      <c r="H315" s="12"/>
      <c r="I315" s="12"/>
      <c r="J315" s="12"/>
      <c r="K315" s="12"/>
      <c r="L315" s="12"/>
      <c r="M315" s="12"/>
      <c r="N315" s="12"/>
      <c r="O315" s="12"/>
      <c r="P315" s="12"/>
      <c r="Q315" s="12"/>
      <c r="R315" s="12"/>
      <c r="S315" s="14"/>
      <c r="T315" s="12"/>
      <c r="U315" s="14"/>
      <c r="V315" s="14"/>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2" customHeight="1" outlineLevel="1" x14ac:dyDescent="0.3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2" customHeight="1" outlineLevel="1" x14ac:dyDescent="0.3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2" customHeight="1" outlineLevel="1" x14ac:dyDescent="0.3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2" customHeight="1" outlineLevel="1" x14ac:dyDescent="0.3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2" customHeight="1" outlineLevel="1" x14ac:dyDescent="0.3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2" customHeight="1" outlineLevel="1" x14ac:dyDescent="0.3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2" customHeight="1" outlineLevel="1" x14ac:dyDescent="0.35">
      <c r="A322" s="4"/>
      <c r="B322" s="5"/>
      <c r="C322" s="16"/>
      <c r="D322" s="16"/>
      <c r="E322" s="16"/>
      <c r="F322" s="16"/>
      <c r="G322" s="16"/>
      <c r="H322" s="16"/>
      <c r="I322" s="275" t="s">
        <v>470</v>
      </c>
      <c r="J322" s="275" t="s">
        <v>66</v>
      </c>
      <c r="K322" s="275" t="s">
        <v>67</v>
      </c>
      <c r="L322" s="275" t="s">
        <v>68</v>
      </c>
      <c r="M322" s="275" t="s">
        <v>69</v>
      </c>
      <c r="N322" s="22"/>
      <c r="O322" s="22"/>
      <c r="P322" s="23"/>
      <c r="Q322" s="23"/>
      <c r="R322" s="23"/>
      <c r="S322" s="21"/>
      <c r="T322" s="21"/>
      <c r="U322" s="21"/>
      <c r="V322" s="21"/>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4.5" outlineLevel="1" x14ac:dyDescent="0.35">
      <c r="A323" s="4"/>
      <c r="B323" s="5"/>
      <c r="C323" s="16"/>
      <c r="D323" s="16"/>
      <c r="E323" s="16"/>
      <c r="F323" s="25"/>
      <c r="G323" s="26"/>
      <c r="H323" s="26" t="s">
        <v>84</v>
      </c>
      <c r="I323" s="393">
        <v>0</v>
      </c>
      <c r="J323" s="393">
        <v>0</v>
      </c>
      <c r="K323" s="393">
        <v>0</v>
      </c>
      <c r="L323" s="393">
        <v>1.0416666666666666E-2</v>
      </c>
      <c r="M323" s="393">
        <v>1.0416666666666666E-2</v>
      </c>
      <c r="N323" s="68"/>
      <c r="O323" s="68"/>
      <c r="P323" s="61"/>
      <c r="Q323" s="61"/>
      <c r="R323" s="61"/>
      <c r="S323" s="61"/>
      <c r="T323" s="61"/>
      <c r="U323" s="61"/>
      <c r="V323" s="59"/>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4.5" outlineLevel="1" x14ac:dyDescent="0.35">
      <c r="A324" s="4"/>
      <c r="B324" s="5"/>
      <c r="C324" s="16"/>
      <c r="D324" s="16"/>
      <c r="E324" s="16"/>
      <c r="F324" s="25"/>
      <c r="G324" s="26"/>
      <c r="H324" s="26" t="s">
        <v>75</v>
      </c>
      <c r="I324" s="393">
        <v>0</v>
      </c>
      <c r="J324" s="393">
        <v>0</v>
      </c>
      <c r="K324" s="393">
        <v>0</v>
      </c>
      <c r="L324" s="393">
        <v>1.0416666666666666E-2</v>
      </c>
      <c r="M324" s="393">
        <v>1.0416666666666666E-2</v>
      </c>
      <c r="N324" s="68"/>
      <c r="O324" s="68"/>
      <c r="P324" s="61"/>
      <c r="Q324" s="61"/>
      <c r="R324" s="61"/>
      <c r="S324" s="61"/>
      <c r="T324" s="61"/>
      <c r="U324" s="61"/>
      <c r="V324" s="59"/>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2" customHeight="1" outlineLevel="1" x14ac:dyDescent="0.35">
      <c r="A325" s="4"/>
      <c r="B325" s="5"/>
      <c r="C325" s="16"/>
      <c r="D325" s="16"/>
      <c r="E325" s="16"/>
      <c r="F325" s="25"/>
      <c r="G325" s="209"/>
      <c r="H325" s="209" t="s">
        <v>76</v>
      </c>
      <c r="I325" s="393">
        <v>0.33333333333333331</v>
      </c>
      <c r="J325" s="393">
        <v>0.33333333333333331</v>
      </c>
      <c r="K325" s="393">
        <v>0.125</v>
      </c>
      <c r="L325" s="393">
        <v>8.3333333333333329E-2</v>
      </c>
      <c r="M325" s="393">
        <v>8.3333333333333329E-2</v>
      </c>
      <c r="N325" s="68"/>
      <c r="O325" s="68"/>
      <c r="P325" s="61"/>
      <c r="Q325" s="58"/>
      <c r="R325" s="58"/>
      <c r="S325" s="58"/>
      <c r="T325" s="58"/>
      <c r="U325" s="58"/>
      <c r="V325" s="59"/>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2" customHeight="1" outlineLevel="1" x14ac:dyDescent="0.35">
      <c r="A326" s="4"/>
      <c r="B326" s="5"/>
      <c r="C326" s="16"/>
      <c r="D326" s="16"/>
      <c r="E326" s="16"/>
      <c r="F326" s="32"/>
      <c r="G326" s="209"/>
      <c r="H326" s="209" t="s">
        <v>77</v>
      </c>
      <c r="I326" s="393">
        <v>0.33333333333333331</v>
      </c>
      <c r="J326" s="393">
        <v>0.33333333333333331</v>
      </c>
      <c r="K326" s="393">
        <v>0.125</v>
      </c>
      <c r="L326" s="393">
        <v>8.3333333333333329E-2</v>
      </c>
      <c r="M326" s="393">
        <v>8.3333333333333329E-2</v>
      </c>
      <c r="N326" s="68"/>
      <c r="O326" s="68"/>
      <c r="P326" s="61"/>
      <c r="Q326" s="58"/>
      <c r="R326" s="58"/>
      <c r="S326" s="58"/>
      <c r="T326" s="58"/>
      <c r="U326" s="58"/>
      <c r="V326" s="59"/>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2" customHeight="1" outlineLevel="1" x14ac:dyDescent="0.35">
      <c r="A327" s="4"/>
      <c r="B327" s="5"/>
      <c r="C327" s="16"/>
      <c r="D327" s="16"/>
      <c r="E327" s="16"/>
      <c r="F327" s="32"/>
      <c r="G327" s="209"/>
      <c r="H327" s="209" t="s">
        <v>78</v>
      </c>
      <c r="I327" s="393">
        <v>0</v>
      </c>
      <c r="J327" s="393">
        <v>0</v>
      </c>
      <c r="K327" s="393">
        <v>0</v>
      </c>
      <c r="L327" s="393">
        <v>0</v>
      </c>
      <c r="M327" s="393">
        <v>0</v>
      </c>
      <c r="N327" s="68"/>
      <c r="O327" s="68"/>
      <c r="P327" s="61"/>
      <c r="Q327" s="58"/>
      <c r="R327" s="58"/>
      <c r="S327" s="58"/>
      <c r="T327" s="58"/>
      <c r="U327" s="58"/>
      <c r="V327" s="59"/>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2" customHeight="1" outlineLevel="1" x14ac:dyDescent="0.35">
      <c r="A328" s="4"/>
      <c r="B328" s="5"/>
      <c r="C328" s="16"/>
      <c r="D328" s="16"/>
      <c r="E328" s="16"/>
      <c r="F328" s="32"/>
      <c r="G328" s="209"/>
      <c r="H328" s="209" t="s">
        <v>79</v>
      </c>
      <c r="I328" s="393">
        <v>0.33333333333333331</v>
      </c>
      <c r="J328" s="393">
        <v>0.33333333333333331</v>
      </c>
      <c r="K328" s="393">
        <v>0.125</v>
      </c>
      <c r="L328" s="393">
        <v>8.3333333333333329E-2</v>
      </c>
      <c r="M328" s="393">
        <v>8.3333333333333329E-2</v>
      </c>
      <c r="N328" s="68"/>
      <c r="O328" s="68"/>
      <c r="P328" s="61"/>
      <c r="Q328" s="58"/>
      <c r="R328" s="58"/>
      <c r="S328" s="58"/>
      <c r="T328" s="58"/>
      <c r="U328" s="58"/>
      <c r="V328" s="59"/>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2" customHeight="1" outlineLevel="1" x14ac:dyDescent="0.35">
      <c r="A329" s="4"/>
      <c r="B329" s="5"/>
      <c r="C329" s="16"/>
      <c r="D329" s="16"/>
      <c r="E329" s="16"/>
      <c r="F329" s="32"/>
      <c r="G329" s="209"/>
      <c r="H329" s="209" t="s">
        <v>80</v>
      </c>
      <c r="I329" s="393">
        <v>0.16666666666666666</v>
      </c>
      <c r="J329" s="393">
        <v>0.16666666666666666</v>
      </c>
      <c r="K329" s="393">
        <v>6.25E-2</v>
      </c>
      <c r="L329" s="393">
        <v>4.1666666666666664E-2</v>
      </c>
      <c r="M329" s="393">
        <v>4.1666666666666664E-2</v>
      </c>
      <c r="N329" s="68"/>
      <c r="O329" s="68"/>
      <c r="P329" s="61"/>
      <c r="Q329" s="58"/>
      <c r="R329" s="58"/>
      <c r="S329" s="58"/>
      <c r="T329" s="58"/>
      <c r="U329" s="58"/>
      <c r="V329" s="59"/>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2" customHeight="1" outlineLevel="1" x14ac:dyDescent="0.35">
      <c r="A330" s="4"/>
      <c r="B330" s="5"/>
      <c r="C330" s="16"/>
      <c r="D330" s="16"/>
      <c r="E330" s="16"/>
      <c r="F330" s="32"/>
      <c r="G330" s="209"/>
      <c r="H330" s="209" t="s">
        <v>81</v>
      </c>
      <c r="I330" s="393">
        <v>0</v>
      </c>
      <c r="J330" s="393">
        <v>0</v>
      </c>
      <c r="K330" s="393">
        <v>0</v>
      </c>
      <c r="L330" s="393">
        <v>0</v>
      </c>
      <c r="M330" s="393">
        <v>0</v>
      </c>
      <c r="N330" s="68"/>
      <c r="O330" s="68"/>
      <c r="P330" s="61"/>
      <c r="Q330" s="58"/>
      <c r="R330" s="58"/>
      <c r="S330" s="58"/>
      <c r="T330" s="58"/>
      <c r="U330" s="58"/>
      <c r="V330" s="59"/>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2" customHeight="1" outlineLevel="1" x14ac:dyDescent="0.35">
      <c r="A331" s="4"/>
      <c r="B331" s="5"/>
      <c r="C331" s="16"/>
      <c r="D331" s="16"/>
      <c r="E331" s="16"/>
      <c r="F331" s="32"/>
      <c r="G331" s="209"/>
      <c r="H331" s="209" t="s">
        <v>270</v>
      </c>
      <c r="I331" s="393">
        <v>0</v>
      </c>
      <c r="J331" s="393">
        <v>0</v>
      </c>
      <c r="K331" s="393">
        <v>0</v>
      </c>
      <c r="L331" s="393">
        <v>0</v>
      </c>
      <c r="M331" s="393">
        <v>0</v>
      </c>
      <c r="N331" s="68"/>
      <c r="O331" s="68"/>
      <c r="P331" s="61"/>
      <c r="Q331" s="58"/>
      <c r="R331" s="58"/>
      <c r="S331" s="58"/>
      <c r="T331" s="58"/>
      <c r="U331" s="58"/>
      <c r="V331" s="59"/>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2" customHeight="1" outlineLevel="1" x14ac:dyDescent="0.35">
      <c r="A332" s="4"/>
      <c r="B332" s="5"/>
      <c r="C332" s="16"/>
      <c r="D332" s="16"/>
      <c r="E332" s="16"/>
      <c r="F332" s="32"/>
      <c r="G332" s="209"/>
      <c r="H332" s="209" t="s">
        <v>85</v>
      </c>
      <c r="I332" s="393">
        <v>0</v>
      </c>
      <c r="J332" s="393">
        <v>0</v>
      </c>
      <c r="K332" s="393">
        <v>0</v>
      </c>
      <c r="L332" s="393">
        <v>0</v>
      </c>
      <c r="M332" s="393">
        <v>0</v>
      </c>
      <c r="N332" s="68"/>
      <c r="O332" s="68"/>
      <c r="P332" s="61"/>
      <c r="Q332" s="58"/>
      <c r="R332" s="58"/>
      <c r="S332" s="58"/>
      <c r="T332" s="58"/>
      <c r="U332" s="58"/>
      <c r="V332" s="59"/>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2" customHeight="1" outlineLevel="1" x14ac:dyDescent="0.35">
      <c r="A333" s="4"/>
      <c r="B333" s="5"/>
      <c r="C333" s="16"/>
      <c r="D333" s="16"/>
      <c r="E333" s="16"/>
      <c r="F333" s="32"/>
      <c r="G333" s="209"/>
      <c r="H333" s="209" t="s">
        <v>86</v>
      </c>
      <c r="I333" s="393"/>
      <c r="J333" s="393"/>
      <c r="K333" s="393"/>
      <c r="L333" s="393"/>
      <c r="M333" s="393"/>
      <c r="N333" s="68"/>
      <c r="O333" s="68"/>
      <c r="P333" s="61"/>
      <c r="Q333" s="58"/>
      <c r="R333" s="58"/>
      <c r="S333" s="58"/>
      <c r="T333" s="58"/>
      <c r="U333" s="58"/>
      <c r="V333" s="59"/>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2" customHeight="1" outlineLevel="1" x14ac:dyDescent="0.35">
      <c r="A334" s="4"/>
      <c r="B334" s="5"/>
      <c r="C334" s="16"/>
      <c r="D334" s="16"/>
      <c r="E334" s="16"/>
      <c r="F334" s="32"/>
      <c r="G334" s="209"/>
      <c r="H334" s="209" t="s">
        <v>87</v>
      </c>
      <c r="I334" s="393"/>
      <c r="J334" s="393"/>
      <c r="K334" s="393"/>
      <c r="L334" s="393"/>
      <c r="M334" s="393"/>
      <c r="N334" s="68"/>
      <c r="O334" s="68"/>
      <c r="P334" s="61"/>
      <c r="Q334" s="58"/>
      <c r="R334" s="58"/>
      <c r="S334" s="58"/>
      <c r="T334" s="58"/>
      <c r="U334" s="58"/>
      <c r="V334" s="59"/>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2" customHeight="1" outlineLevel="1" x14ac:dyDescent="0.3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5.15" customHeight="1" outlineLevel="1" x14ac:dyDescent="0.3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25" customHeight="1" outlineLevel="1" x14ac:dyDescent="0.3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12" customHeight="1" outlineLevel="1" x14ac:dyDescent="0.3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c r="BQ338" s="6"/>
      <c r="BR338" s="6"/>
      <c r="BS338" s="6"/>
      <c r="BT338" s="6"/>
      <c r="BU338" s="6"/>
      <c r="BV338" s="6"/>
      <c r="BW338" s="6"/>
      <c r="BX338" s="6"/>
      <c r="BY338" s="6"/>
      <c r="BZ338" s="6"/>
      <c r="CA338" s="6"/>
      <c r="CB338" s="6"/>
      <c r="CC338" s="6"/>
      <c r="CD338" s="6"/>
      <c r="CE338" s="6"/>
      <c r="CF338" s="6"/>
    </row>
    <row r="339" spans="1:84" ht="12" customHeight="1" outlineLevel="1" x14ac:dyDescent="0.3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5.15" customHeight="1" outlineLevel="1" thickBot="1" x14ac:dyDescent="0.4">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5.15" customHeight="1" outlineLevel="1" x14ac:dyDescent="0.35">
      <c r="A341" s="4"/>
      <c r="B341" s="5"/>
      <c r="C341" s="8" t="s">
        <v>0</v>
      </c>
      <c r="D341" s="8"/>
      <c r="E341" s="8"/>
      <c r="F341" s="8"/>
      <c r="G341" s="8"/>
      <c r="H341" s="8"/>
      <c r="I341" s="8"/>
      <c r="J341" s="8"/>
      <c r="K341" s="338"/>
      <c r="L341" s="9"/>
      <c r="M341" s="9"/>
      <c r="N341" s="9"/>
      <c r="O341" s="9"/>
      <c r="P341" s="9"/>
      <c r="Q341" s="9"/>
      <c r="R341" s="9"/>
      <c r="S341" s="9"/>
      <c r="T341" s="9"/>
      <c r="U341" s="9"/>
      <c r="V341" s="9"/>
      <c r="W341" s="10"/>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row>
    <row r="342" spans="1:84" ht="12" customHeight="1" outlineLevel="1" x14ac:dyDescent="0.35">
      <c r="A342" s="4"/>
      <c r="B342" s="5"/>
      <c r="C342" s="11"/>
      <c r="D342" s="11"/>
      <c r="E342" s="11" t="s">
        <v>1</v>
      </c>
      <c r="F342" s="12"/>
      <c r="G342" s="13" t="s">
        <v>401</v>
      </c>
      <c r="H342" s="12"/>
      <c r="I342" s="12"/>
      <c r="J342" s="12"/>
      <c r="K342" s="12"/>
      <c r="L342" s="12"/>
      <c r="M342" s="12"/>
      <c r="N342" s="12"/>
      <c r="O342" s="12"/>
      <c r="P342" s="12"/>
      <c r="Q342" s="12"/>
      <c r="R342" s="12"/>
      <c r="S342" s="14"/>
      <c r="T342" s="12"/>
      <c r="U342" s="14"/>
      <c r="V342" s="14"/>
      <c r="W342" s="15"/>
      <c r="X342" s="6"/>
      <c r="Y342" s="6"/>
      <c r="Z342" s="6"/>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B342" s="260"/>
      <c r="BC342" s="260"/>
      <c r="BD342" s="260"/>
      <c r="BE342" s="260"/>
      <c r="BF342" s="260"/>
      <c r="BG342" s="260"/>
      <c r="BH342" s="260"/>
      <c r="BI342" s="260"/>
      <c r="BJ342" s="260"/>
      <c r="BK342" s="260"/>
      <c r="BL342" s="260"/>
      <c r="BM342" s="260"/>
      <c r="BN342" s="260"/>
      <c r="BO342" s="260"/>
      <c r="BP342" s="260"/>
    </row>
    <row r="343" spans="1:84" ht="12" customHeight="1" outlineLevel="1" x14ac:dyDescent="0.3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35">
      <c r="A344" s="4"/>
      <c r="B344" s="5"/>
      <c r="C344" s="16"/>
      <c r="D344" s="11"/>
      <c r="E344" s="16"/>
      <c r="F344" s="12"/>
      <c r="G344" s="12"/>
      <c r="H344" s="12"/>
      <c r="I344" s="12" t="s">
        <v>429</v>
      </c>
      <c r="J344" s="12"/>
      <c r="K344" s="12"/>
      <c r="L344" s="12"/>
      <c r="M344" s="12"/>
      <c r="N344" s="12"/>
      <c r="O344" s="12"/>
      <c r="P344" s="12"/>
      <c r="Q344" s="12"/>
      <c r="R344" s="12"/>
      <c r="S344" s="14"/>
      <c r="T344" s="18"/>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35">
      <c r="A345" s="4"/>
      <c r="B345" s="5"/>
      <c r="C345" s="16"/>
      <c r="D345" s="16"/>
      <c r="E345" s="16"/>
      <c r="F345" s="16"/>
      <c r="G345" s="16"/>
      <c r="H345" s="16"/>
      <c r="I345" s="16"/>
      <c r="J345" s="16"/>
      <c r="K345" s="16"/>
      <c r="L345" s="16"/>
      <c r="M345" s="16"/>
      <c r="N345" s="16"/>
      <c r="O345" s="16"/>
      <c r="P345" s="16"/>
      <c r="Q345" s="335"/>
      <c r="R345" s="335"/>
      <c r="S345" s="335"/>
      <c r="T345" s="335"/>
      <c r="U345" s="335"/>
      <c r="V345" s="335"/>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35">
      <c r="A346" s="4"/>
      <c r="B346" s="5"/>
      <c r="C346" s="16"/>
      <c r="D346" s="16"/>
      <c r="E346" s="16"/>
      <c r="F346" s="16"/>
      <c r="G346" s="16"/>
      <c r="H346" s="16"/>
      <c r="I346" s="16"/>
      <c r="J346" s="16"/>
      <c r="K346" s="16"/>
      <c r="L346" s="16"/>
      <c r="M346" s="16"/>
      <c r="N346" s="16"/>
      <c r="O346" s="16"/>
      <c r="P346" s="16"/>
      <c r="Q346" s="23"/>
      <c r="R346" s="23"/>
      <c r="S346" s="335"/>
      <c r="T346" s="335"/>
      <c r="U346" s="335"/>
      <c r="V346" s="335"/>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35">
      <c r="A347" s="4"/>
      <c r="B347" s="5"/>
      <c r="C347" s="16"/>
      <c r="D347" s="16"/>
      <c r="E347" s="16"/>
      <c r="F347" s="16"/>
      <c r="G347" s="16"/>
      <c r="H347" s="16" t="s">
        <v>126</v>
      </c>
      <c r="I347" s="16" t="s">
        <v>127</v>
      </c>
      <c r="J347" s="16" t="s">
        <v>128</v>
      </c>
      <c r="K347" s="16" t="s">
        <v>129</v>
      </c>
      <c r="L347" s="16" t="s">
        <v>130</v>
      </c>
      <c r="M347" s="22"/>
      <c r="N347" s="22"/>
      <c r="O347" s="22"/>
      <c r="P347" s="23"/>
      <c r="Q347" s="23"/>
      <c r="R347" s="23"/>
      <c r="S347" s="335"/>
      <c r="T347" s="335"/>
      <c r="U347" s="335"/>
      <c r="V347" s="335"/>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35">
      <c r="A348" s="4"/>
      <c r="B348" s="5"/>
      <c r="C348" s="16"/>
      <c r="D348" s="16"/>
      <c r="E348" s="16"/>
      <c r="F348" s="32"/>
      <c r="H348" s="352" t="s">
        <v>426</v>
      </c>
      <c r="I348" s="396">
        <v>0</v>
      </c>
      <c r="J348" s="396">
        <v>0.97</v>
      </c>
      <c r="K348" s="400">
        <v>43600</v>
      </c>
      <c r="L348" s="396">
        <v>5</v>
      </c>
      <c r="M348" s="69"/>
      <c r="N348" s="69"/>
      <c r="O348" s="69"/>
      <c r="P348" s="69"/>
      <c r="Q348" s="60"/>
      <c r="R348" s="60"/>
      <c r="S348" s="60"/>
      <c r="T348" s="60"/>
      <c r="U348" s="60"/>
      <c r="V348" s="59"/>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35">
      <c r="A349" s="4"/>
      <c r="B349" s="5"/>
      <c r="C349" s="16"/>
      <c r="D349" s="16"/>
      <c r="E349" s="16"/>
      <c r="F349" s="32"/>
      <c r="H349" s="353" t="s">
        <v>427</v>
      </c>
      <c r="I349" s="396">
        <v>1</v>
      </c>
      <c r="J349" s="396">
        <v>0.86</v>
      </c>
      <c r="K349" s="400">
        <v>43617</v>
      </c>
      <c r="L349" s="396">
        <v>5</v>
      </c>
      <c r="M349" s="69"/>
      <c r="N349" s="69"/>
      <c r="O349" s="69"/>
      <c r="P349" s="69"/>
      <c r="Q349" s="60"/>
      <c r="R349" s="60"/>
      <c r="S349" s="60"/>
      <c r="T349" s="60"/>
      <c r="U349" s="60"/>
      <c r="V349" s="59"/>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35">
      <c r="A350" s="4"/>
      <c r="B350" s="5"/>
      <c r="C350" s="16"/>
      <c r="D350" s="16"/>
      <c r="E350" s="16"/>
      <c r="F350" s="32"/>
      <c r="H350" s="353" t="s">
        <v>71</v>
      </c>
      <c r="I350" s="396">
        <v>1</v>
      </c>
      <c r="J350" s="396">
        <v>0.7</v>
      </c>
      <c r="K350" s="400">
        <v>43653</v>
      </c>
      <c r="L350" s="396">
        <v>5</v>
      </c>
      <c r="M350" s="69"/>
      <c r="N350" s="69"/>
      <c r="O350" s="69"/>
      <c r="P350" s="69"/>
      <c r="Q350" s="60"/>
      <c r="R350" s="60"/>
      <c r="S350" s="60"/>
      <c r="T350" s="60"/>
      <c r="U350" s="60"/>
      <c r="V350" s="59"/>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35">
      <c r="A351" s="4"/>
      <c r="B351" s="5"/>
      <c r="C351" s="16"/>
      <c r="D351" s="16"/>
      <c r="E351" s="16"/>
      <c r="F351" s="32"/>
      <c r="H351" s="353" t="s">
        <v>428</v>
      </c>
      <c r="I351" s="396">
        <v>1</v>
      </c>
      <c r="J351" s="396">
        <v>0.87</v>
      </c>
      <c r="K351" s="400">
        <v>43653</v>
      </c>
      <c r="L351" s="396">
        <v>5</v>
      </c>
      <c r="M351" s="69"/>
      <c r="N351" s="69"/>
      <c r="O351" s="69"/>
      <c r="P351" s="69"/>
      <c r="Q351" s="60"/>
      <c r="R351" s="60"/>
      <c r="S351" s="60"/>
      <c r="T351" s="60"/>
      <c r="U351" s="60"/>
      <c r="V351" s="59"/>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2" customHeight="1" outlineLevel="1" x14ac:dyDescent="0.35">
      <c r="A352" s="4"/>
      <c r="B352" s="5"/>
      <c r="C352" s="16"/>
      <c r="D352" s="16"/>
      <c r="E352" s="16"/>
      <c r="F352" s="32"/>
      <c r="H352" s="354" t="s">
        <v>74</v>
      </c>
      <c r="I352" s="396">
        <v>1</v>
      </c>
      <c r="J352" s="396">
        <v>1.3</v>
      </c>
      <c r="K352" s="400">
        <v>43556</v>
      </c>
      <c r="L352" s="396">
        <v>5</v>
      </c>
      <c r="M352" s="69"/>
      <c r="N352" s="69"/>
      <c r="O352" s="69"/>
      <c r="P352" s="69"/>
      <c r="Q352" s="60"/>
      <c r="R352" s="60"/>
      <c r="S352" s="60"/>
      <c r="T352" s="60"/>
      <c r="U352" s="60"/>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2" customHeight="1" outlineLevel="1" x14ac:dyDescent="0.35">
      <c r="A353" s="4"/>
      <c r="B353" s="5"/>
      <c r="C353" s="16"/>
      <c r="D353" s="16"/>
      <c r="E353" s="16"/>
      <c r="F353" s="32"/>
      <c r="H353" s="354" t="s">
        <v>73</v>
      </c>
      <c r="I353" s="396">
        <v>1</v>
      </c>
      <c r="J353" s="396">
        <v>1.1000000000000001</v>
      </c>
      <c r="K353" s="400">
        <v>43647</v>
      </c>
      <c r="L353" s="396">
        <v>5</v>
      </c>
      <c r="M353" s="69"/>
      <c r="N353" s="69"/>
      <c r="O353" s="69"/>
      <c r="P353" s="69"/>
      <c r="Q353" s="60"/>
      <c r="R353" s="60"/>
      <c r="S353" s="60"/>
      <c r="T353" s="60"/>
      <c r="U353" s="60"/>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35">
      <c r="A354" s="4"/>
      <c r="B354" s="5"/>
      <c r="C354" s="16"/>
      <c r="D354" s="16"/>
      <c r="E354" s="16"/>
      <c r="F354" s="32"/>
      <c r="H354" s="354" t="s">
        <v>72</v>
      </c>
      <c r="I354" s="396">
        <v>1</v>
      </c>
      <c r="J354" s="396">
        <v>1.1499999999999999</v>
      </c>
      <c r="K354" s="400">
        <v>43511</v>
      </c>
      <c r="L354" s="396">
        <v>90</v>
      </c>
      <c r="M354" s="337"/>
      <c r="N354" s="68"/>
      <c r="O354" s="68"/>
      <c r="P354" s="68"/>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35">
      <c r="A355" s="4"/>
      <c r="B355" s="5"/>
      <c r="C355" s="16"/>
      <c r="D355" s="16"/>
      <c r="E355" s="16"/>
      <c r="F355" s="32"/>
      <c r="O355" s="69"/>
      <c r="P355" s="69"/>
      <c r="Q355" s="60"/>
      <c r="R355" s="60"/>
      <c r="S355" s="60"/>
      <c r="T355" s="60"/>
      <c r="U355" s="60"/>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5.15" customHeight="1" outlineLevel="1" x14ac:dyDescent="0.3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25" customHeight="1" outlineLevel="1" x14ac:dyDescent="0.3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3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3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5.15" customHeight="1" outlineLevel="1" thickBot="1" x14ac:dyDescent="0.4">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5.15" customHeight="1" outlineLevel="1" x14ac:dyDescent="0.3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3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3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3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3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12" customHeight="1" outlineLevel="1" x14ac:dyDescent="0.3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12" customHeight="1" outlineLevel="1" x14ac:dyDescent="0.3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3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35">
      <c r="A369" s="4"/>
      <c r="B369" s="5"/>
      <c r="C369" s="16"/>
      <c r="D369" s="16"/>
      <c r="E369" s="16"/>
      <c r="F369" s="16"/>
      <c r="G369" s="16"/>
      <c r="H369" s="16"/>
      <c r="I369" s="275" t="s">
        <v>470</v>
      </c>
      <c r="J369" s="275" t="s">
        <v>66</v>
      </c>
      <c r="K369" s="275" t="s">
        <v>67</v>
      </c>
      <c r="L369" s="275" t="s">
        <v>68</v>
      </c>
      <c r="M369" s="275" t="s">
        <v>69</v>
      </c>
      <c r="N369" s="22"/>
      <c r="O369" s="22"/>
      <c r="P369" s="23"/>
      <c r="Q369" s="23"/>
      <c r="R369" s="23"/>
      <c r="S369" s="21"/>
      <c r="T369" s="21"/>
      <c r="U369" s="21"/>
      <c r="V369" s="21"/>
      <c r="W369" s="15"/>
      <c r="X369" s="6"/>
      <c r="Y369" s="6"/>
      <c r="Z369" s="6"/>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0"/>
      <c r="AV369" s="260"/>
      <c r="AW369" s="260"/>
      <c r="AX369" s="260"/>
      <c r="AY369" s="260"/>
      <c r="AZ369" s="260"/>
      <c r="BA369" s="260"/>
      <c r="BB369" s="260"/>
      <c r="BC369" s="260"/>
      <c r="BD369" s="260"/>
      <c r="BE369" s="260"/>
      <c r="BF369" s="260"/>
      <c r="BG369" s="260"/>
      <c r="BH369" s="260"/>
      <c r="BI369" s="260"/>
      <c r="BJ369" s="260"/>
      <c r="BK369" s="260"/>
      <c r="BL369" s="260"/>
      <c r="BM369" s="260"/>
      <c r="BN369" s="260"/>
      <c r="BO369" s="260"/>
      <c r="BP369" s="260"/>
    </row>
    <row r="370" spans="1:68" ht="12" customHeight="1" outlineLevel="1" x14ac:dyDescent="0.35">
      <c r="A370" s="4"/>
      <c r="B370" s="5"/>
      <c r="C370" s="16"/>
      <c r="D370" s="16"/>
      <c r="E370" s="16"/>
      <c r="F370" s="32"/>
      <c r="H370" s="352" t="s">
        <v>426</v>
      </c>
      <c r="I370" s="397">
        <v>0.62</v>
      </c>
      <c r="J370" s="397">
        <v>0.62</v>
      </c>
      <c r="K370" s="397">
        <v>0.77</v>
      </c>
      <c r="L370" s="397">
        <v>1</v>
      </c>
      <c r="M370" s="397">
        <v>1</v>
      </c>
      <c r="O370" s="69"/>
      <c r="P370" s="69"/>
      <c r="Q370" s="60"/>
      <c r="R370" s="60"/>
      <c r="S370" s="60"/>
      <c r="T370" s="60"/>
      <c r="U370" s="60"/>
      <c r="V370" s="59"/>
      <c r="W370" s="15"/>
      <c r="X370" s="6"/>
      <c r="Y370" s="6"/>
      <c r="Z370" s="6"/>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0"/>
      <c r="AV370" s="260"/>
      <c r="AW370" s="260"/>
      <c r="AX370" s="260"/>
      <c r="AY370" s="260"/>
      <c r="AZ370" s="260"/>
      <c r="BA370" s="260"/>
      <c r="BB370" s="260"/>
      <c r="BC370" s="260"/>
      <c r="BD370" s="260"/>
      <c r="BE370" s="260"/>
      <c r="BF370" s="260"/>
      <c r="BG370" s="260"/>
      <c r="BH370" s="260"/>
      <c r="BI370" s="260"/>
      <c r="BJ370" s="260"/>
      <c r="BK370" s="260"/>
      <c r="BL370" s="260"/>
      <c r="BM370" s="260"/>
      <c r="BN370" s="260"/>
      <c r="BO370" s="260"/>
      <c r="BP370" s="260"/>
    </row>
    <row r="371" spans="1:68" ht="12" customHeight="1" outlineLevel="1" x14ac:dyDescent="0.35">
      <c r="A371" s="4"/>
      <c r="B371" s="5"/>
      <c r="C371" s="16"/>
      <c r="D371" s="16"/>
      <c r="E371" s="16"/>
      <c r="F371" s="32"/>
      <c r="H371" s="353" t="s">
        <v>427</v>
      </c>
      <c r="I371" s="397">
        <v>0.62</v>
      </c>
      <c r="J371" s="397">
        <v>0.62</v>
      </c>
      <c r="K371" s="397">
        <v>0.77</v>
      </c>
      <c r="L371" s="397">
        <v>1</v>
      </c>
      <c r="M371" s="397">
        <v>1</v>
      </c>
      <c r="O371" s="69"/>
      <c r="P371" s="69"/>
      <c r="Q371" s="60"/>
      <c r="R371" s="60"/>
      <c r="S371" s="60"/>
      <c r="T371" s="60"/>
      <c r="U371" s="60"/>
      <c r="V371" s="59"/>
      <c r="W371" s="15"/>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35">
      <c r="A372" s="4"/>
      <c r="B372" s="5"/>
      <c r="C372" s="16"/>
      <c r="D372" s="16"/>
      <c r="E372" s="16"/>
      <c r="F372" s="32"/>
      <c r="G372" s="79"/>
      <c r="H372" s="353" t="s">
        <v>71</v>
      </c>
      <c r="I372" s="397">
        <v>0.62</v>
      </c>
      <c r="J372" s="397">
        <v>0.62</v>
      </c>
      <c r="K372" s="397">
        <v>0.77</v>
      </c>
      <c r="L372" s="397">
        <v>1</v>
      </c>
      <c r="M372" s="397">
        <v>1</v>
      </c>
      <c r="N372" s="79"/>
      <c r="O372" s="69"/>
      <c r="P372" s="69"/>
      <c r="Q372" s="60"/>
      <c r="R372" s="60"/>
      <c r="S372" s="60"/>
      <c r="T372" s="60"/>
      <c r="U372" s="60"/>
      <c r="V372" s="59"/>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35">
      <c r="A373" s="4"/>
      <c r="B373" s="5"/>
      <c r="C373" s="16"/>
      <c r="D373" s="16"/>
      <c r="E373" s="16"/>
      <c r="F373" s="32"/>
      <c r="G373" s="79"/>
      <c r="H373" s="353" t="s">
        <v>428</v>
      </c>
      <c r="I373" s="397">
        <v>0.62</v>
      </c>
      <c r="J373" s="397">
        <v>0.62</v>
      </c>
      <c r="K373" s="397">
        <v>0.77</v>
      </c>
      <c r="L373" s="397">
        <v>1</v>
      </c>
      <c r="M373" s="397">
        <v>1</v>
      </c>
      <c r="N373" s="79"/>
      <c r="O373" s="69"/>
      <c r="P373" s="69"/>
      <c r="Q373" s="60"/>
      <c r="R373" s="60"/>
      <c r="S373" s="60"/>
      <c r="T373" s="60"/>
      <c r="U373" s="60"/>
      <c r="V373" s="59"/>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35">
      <c r="A374" s="4"/>
      <c r="B374" s="5"/>
      <c r="C374" s="16"/>
      <c r="D374" s="16"/>
      <c r="E374" s="16"/>
      <c r="F374" s="32"/>
      <c r="G374" s="79"/>
      <c r="H374" s="353" t="s">
        <v>74</v>
      </c>
      <c r="I374" s="397">
        <v>0.7</v>
      </c>
      <c r="J374" s="397">
        <v>1</v>
      </c>
      <c r="K374" s="397">
        <v>1</v>
      </c>
      <c r="L374" s="397">
        <v>1</v>
      </c>
      <c r="M374" s="397">
        <v>1</v>
      </c>
      <c r="N374" s="79"/>
      <c r="O374" s="69"/>
      <c r="P374" s="69"/>
      <c r="Q374" s="60"/>
      <c r="R374" s="60"/>
      <c r="S374" s="60"/>
      <c r="T374" s="60"/>
      <c r="U374" s="60"/>
      <c r="V374" s="59"/>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35">
      <c r="A375" s="4"/>
      <c r="B375" s="5"/>
      <c r="C375" s="16"/>
      <c r="D375" s="16"/>
      <c r="E375" s="16"/>
      <c r="F375" s="32"/>
      <c r="G375" s="79"/>
      <c r="H375" s="353" t="s">
        <v>73</v>
      </c>
      <c r="I375" s="397">
        <v>0.67</v>
      </c>
      <c r="J375" s="397">
        <v>1</v>
      </c>
      <c r="K375" s="397">
        <v>0.83</v>
      </c>
      <c r="L375" s="397">
        <v>0.83</v>
      </c>
      <c r="M375" s="397">
        <v>0.83</v>
      </c>
      <c r="N375" s="79"/>
      <c r="O375" s="69"/>
      <c r="P375" s="69"/>
      <c r="Q375" s="60"/>
      <c r="R375" s="60"/>
      <c r="S375" s="60"/>
      <c r="T375" s="60"/>
      <c r="U375" s="60"/>
      <c r="V375" s="59"/>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35">
      <c r="A376" s="4"/>
      <c r="B376" s="5"/>
      <c r="C376" s="16"/>
      <c r="D376" s="16"/>
      <c r="E376" s="16"/>
      <c r="F376" s="32"/>
      <c r="G376" s="79"/>
      <c r="H376" s="353" t="s">
        <v>72</v>
      </c>
      <c r="I376" s="397">
        <v>0.42</v>
      </c>
      <c r="J376" s="397">
        <v>0.83</v>
      </c>
      <c r="K376" s="397">
        <v>0.83</v>
      </c>
      <c r="L376" s="397">
        <v>1</v>
      </c>
      <c r="M376" s="397">
        <v>1</v>
      </c>
      <c r="N376" s="79"/>
      <c r="O376" s="69"/>
      <c r="P376" s="69"/>
      <c r="Q376" s="60"/>
      <c r="R376" s="60"/>
      <c r="S376" s="60"/>
      <c r="T376" s="60"/>
      <c r="U376" s="60"/>
      <c r="V376" s="59"/>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35">
      <c r="A377" s="4"/>
      <c r="B377" s="5"/>
      <c r="C377" s="16"/>
      <c r="D377" s="16"/>
      <c r="E377" s="16"/>
      <c r="F377" s="32"/>
      <c r="O377" s="69"/>
      <c r="P377" s="69"/>
      <c r="Q377" s="60"/>
      <c r="R377" s="60"/>
      <c r="S377" s="60"/>
      <c r="T377" s="60"/>
      <c r="U377" s="60"/>
      <c r="V377" s="59"/>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35">
      <c r="A378" s="4"/>
      <c r="B378" s="5"/>
      <c r="C378" s="16"/>
      <c r="D378" s="16"/>
      <c r="E378" s="16"/>
      <c r="F378" s="32"/>
      <c r="O378" s="69"/>
      <c r="P378" s="69"/>
      <c r="Q378" s="60"/>
      <c r="R378" s="60"/>
      <c r="S378" s="60"/>
      <c r="T378" s="60"/>
      <c r="U378" s="60"/>
      <c r="V378" s="59"/>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5.15" customHeight="1" outlineLevel="1" x14ac:dyDescent="0.3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25" customHeight="1" outlineLevel="1" x14ac:dyDescent="0.3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2" customHeight="1" outlineLevel="1" x14ac:dyDescent="0.3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3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5.15" customHeight="1" outlineLevel="1" thickBot="1" x14ac:dyDescent="0.4">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5.15" customHeight="1" outlineLevel="1" x14ac:dyDescent="0.3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68" ht="12" customHeight="1" outlineLevel="1" x14ac:dyDescent="0.3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68" ht="12" customHeight="1" outlineLevel="1" x14ac:dyDescent="0.3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68" ht="12" customHeight="1" outlineLevel="1" x14ac:dyDescent="0.3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68" ht="12" customHeight="1" outlineLevel="1" x14ac:dyDescent="0.3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68" ht="12" customHeight="1" outlineLevel="1" x14ac:dyDescent="0.3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68" ht="12" customHeight="1" outlineLevel="1" x14ac:dyDescent="0.3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68" ht="12" customHeight="1" outlineLevel="1" x14ac:dyDescent="0.3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68" ht="12" customHeight="1" outlineLevel="1" x14ac:dyDescent="0.35">
      <c r="A392" s="4"/>
      <c r="B392" s="5"/>
      <c r="C392" s="16"/>
      <c r="D392" s="16"/>
      <c r="E392" s="16"/>
      <c r="F392" s="16"/>
      <c r="G392" s="16"/>
      <c r="H392" s="16"/>
      <c r="I392" s="16"/>
      <c r="J392" s="275" t="s">
        <v>470</v>
      </c>
      <c r="K392" s="275" t="s">
        <v>66</v>
      </c>
      <c r="L392" s="275" t="s">
        <v>67</v>
      </c>
      <c r="M392" s="275" t="s">
        <v>68</v>
      </c>
      <c r="N392" s="275" t="s">
        <v>69</v>
      </c>
      <c r="O392" s="22"/>
      <c r="P392" s="23"/>
      <c r="Q392" s="23"/>
      <c r="R392" s="23"/>
      <c r="S392" s="21"/>
      <c r="T392" s="21"/>
      <c r="U392" s="21"/>
      <c r="V392" s="21"/>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68" ht="14.5" outlineLevel="1" x14ac:dyDescent="0.35">
      <c r="A393" s="4"/>
      <c r="B393" s="5"/>
      <c r="C393" s="16"/>
      <c r="D393" s="16"/>
      <c r="E393" s="16"/>
      <c r="F393" s="25"/>
      <c r="G393" s="26"/>
      <c r="H393" s="26"/>
      <c r="I393" s="33" t="s">
        <v>404</v>
      </c>
      <c r="J393" s="397">
        <v>1</v>
      </c>
      <c r="K393" s="397">
        <v>1</v>
      </c>
      <c r="L393" s="397">
        <v>1</v>
      </c>
      <c r="M393" s="397">
        <v>1</v>
      </c>
      <c r="N393" s="397">
        <v>1</v>
      </c>
      <c r="O393" s="232"/>
      <c r="P393" s="232"/>
      <c r="Q393" s="233"/>
      <c r="R393" s="233"/>
      <c r="S393" s="233"/>
      <c r="T393" s="233"/>
      <c r="U393" s="233"/>
      <c r="V393" s="234"/>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68" ht="14.5" outlineLevel="1" x14ac:dyDescent="0.35">
      <c r="A394" s="4"/>
      <c r="B394" s="5"/>
      <c r="C394" s="16"/>
      <c r="D394" s="16"/>
      <c r="E394" s="16"/>
      <c r="F394" s="25"/>
      <c r="G394" s="26"/>
      <c r="H394" s="26"/>
      <c r="I394" s="33" t="s">
        <v>405</v>
      </c>
      <c r="J394" s="397">
        <v>1</v>
      </c>
      <c r="K394" s="397">
        <v>1</v>
      </c>
      <c r="L394" s="397">
        <v>1</v>
      </c>
      <c r="M394" s="397">
        <v>1</v>
      </c>
      <c r="N394" s="397">
        <v>1</v>
      </c>
      <c r="O394" s="232"/>
      <c r="P394" s="232"/>
      <c r="Q394" s="233"/>
      <c r="R394" s="233"/>
      <c r="S394" s="233"/>
      <c r="T394" s="233"/>
      <c r="U394" s="233"/>
      <c r="V394" s="234"/>
      <c r="W394" s="15"/>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68" ht="14.5" outlineLevel="1" x14ac:dyDescent="0.35">
      <c r="A395" s="4"/>
      <c r="B395" s="5"/>
      <c r="C395" s="16"/>
      <c r="D395" s="16"/>
      <c r="E395" s="16"/>
      <c r="F395" s="25"/>
      <c r="G395" s="26"/>
      <c r="H395" s="26"/>
      <c r="I395" s="33" t="s">
        <v>406</v>
      </c>
      <c r="J395" s="397">
        <v>1</v>
      </c>
      <c r="K395" s="397">
        <v>1</v>
      </c>
      <c r="L395" s="397">
        <v>1</v>
      </c>
      <c r="M395" s="397">
        <v>1</v>
      </c>
      <c r="N395" s="397">
        <v>1</v>
      </c>
      <c r="O395" s="232"/>
      <c r="P395" s="232"/>
      <c r="Q395" s="233"/>
      <c r="R395" s="233"/>
      <c r="S395" s="233"/>
      <c r="T395" s="233"/>
      <c r="U395" s="233"/>
      <c r="V395" s="234"/>
      <c r="W395" s="15"/>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row>
    <row r="396" spans="1:68" ht="14.5" outlineLevel="1" x14ac:dyDescent="0.35">
      <c r="A396" s="4"/>
      <c r="B396" s="5"/>
      <c r="C396" s="16"/>
      <c r="D396" s="16"/>
      <c r="E396" s="16"/>
      <c r="F396" s="25"/>
      <c r="G396" s="26"/>
      <c r="H396" s="26"/>
      <c r="I396" s="33" t="s">
        <v>396</v>
      </c>
      <c r="J396" s="397">
        <v>1</v>
      </c>
      <c r="K396" s="397">
        <v>1</v>
      </c>
      <c r="L396" s="397">
        <v>1</v>
      </c>
      <c r="M396" s="397">
        <v>1</v>
      </c>
      <c r="N396" s="397">
        <v>1</v>
      </c>
      <c r="O396" s="232"/>
      <c r="P396" s="232"/>
      <c r="Q396" s="233"/>
      <c r="R396" s="233"/>
      <c r="S396" s="233"/>
      <c r="T396" s="233"/>
      <c r="U396" s="233"/>
      <c r="V396" s="234"/>
      <c r="W396" s="15"/>
      <c r="X396" s="6"/>
      <c r="Y396" s="6"/>
      <c r="Z396" s="6"/>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0"/>
      <c r="AV396" s="260"/>
      <c r="AW396" s="260"/>
      <c r="AX396" s="260"/>
      <c r="AY396" s="260"/>
      <c r="AZ396" s="260"/>
      <c r="BA396" s="260"/>
      <c r="BB396" s="260"/>
      <c r="BC396" s="260"/>
      <c r="BD396" s="260"/>
      <c r="BE396" s="260"/>
      <c r="BF396" s="260"/>
      <c r="BG396" s="260"/>
      <c r="BH396" s="260"/>
      <c r="BI396" s="260"/>
      <c r="BJ396" s="260"/>
      <c r="BK396" s="260"/>
      <c r="BL396" s="260"/>
      <c r="BM396" s="260"/>
      <c r="BN396" s="260"/>
      <c r="BO396" s="260"/>
      <c r="BP396" s="260"/>
    </row>
    <row r="397" spans="1:68" ht="14.5" outlineLevel="1" x14ac:dyDescent="0.35">
      <c r="A397" s="4"/>
      <c r="B397" s="5"/>
      <c r="C397" s="16"/>
      <c r="D397" s="16"/>
      <c r="E397" s="16"/>
      <c r="F397" s="25"/>
      <c r="G397" s="26"/>
      <c r="H397" s="26"/>
      <c r="I397" s="33" t="s">
        <v>397</v>
      </c>
      <c r="J397" s="397">
        <v>1</v>
      </c>
      <c r="K397" s="397">
        <v>1</v>
      </c>
      <c r="L397" s="397">
        <v>1</v>
      </c>
      <c r="M397" s="397">
        <v>1</v>
      </c>
      <c r="N397" s="397">
        <v>1</v>
      </c>
      <c r="O397" s="232"/>
      <c r="P397" s="232"/>
      <c r="Q397" s="233"/>
      <c r="R397" s="233"/>
      <c r="S397" s="233"/>
      <c r="T397" s="233"/>
      <c r="U397" s="233"/>
      <c r="V397" s="234"/>
      <c r="W397" s="15"/>
      <c r="X397" s="6"/>
      <c r="Y397" s="6"/>
      <c r="Z397" s="6"/>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0"/>
      <c r="AV397" s="260"/>
      <c r="AW397" s="260"/>
      <c r="AX397" s="260"/>
      <c r="AY397" s="260"/>
      <c r="AZ397" s="260"/>
      <c r="BA397" s="260"/>
      <c r="BB397" s="260"/>
      <c r="BC397" s="260"/>
      <c r="BD397" s="260"/>
      <c r="BE397" s="260"/>
      <c r="BF397" s="260"/>
      <c r="BG397" s="260"/>
      <c r="BH397" s="260"/>
      <c r="BI397" s="260"/>
      <c r="BJ397" s="260"/>
      <c r="BK397" s="260"/>
      <c r="BL397" s="260"/>
      <c r="BM397" s="260"/>
      <c r="BN397" s="260"/>
      <c r="BO397" s="260"/>
      <c r="BP397" s="260"/>
    </row>
    <row r="398" spans="1:68" ht="14.5" outlineLevel="1" x14ac:dyDescent="0.35">
      <c r="A398" s="4"/>
      <c r="B398" s="5"/>
      <c r="C398" s="16"/>
      <c r="D398" s="16"/>
      <c r="E398" s="16"/>
      <c r="F398" s="25"/>
      <c r="G398" s="26"/>
      <c r="H398" s="26"/>
      <c r="I398" s="33" t="s">
        <v>398</v>
      </c>
      <c r="J398" s="397">
        <v>1</v>
      </c>
      <c r="K398" s="397">
        <v>1</v>
      </c>
      <c r="L398" s="397">
        <v>1</v>
      </c>
      <c r="M398" s="397">
        <v>1</v>
      </c>
      <c r="N398" s="397">
        <v>1</v>
      </c>
      <c r="O398" s="232"/>
      <c r="P398" s="232"/>
      <c r="Q398" s="233"/>
      <c r="R398" s="233"/>
      <c r="S398" s="233"/>
      <c r="T398" s="233"/>
      <c r="U398" s="233"/>
      <c r="V398" s="234"/>
      <c r="W398" s="15"/>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68" ht="12" customHeight="1" outlineLevel="1" x14ac:dyDescent="0.35">
      <c r="A399" s="4"/>
      <c r="B399" s="5"/>
      <c r="C399" s="16"/>
      <c r="D399" s="16"/>
      <c r="E399" s="16"/>
      <c r="F399" s="32"/>
      <c r="G399" s="33"/>
      <c r="H399" s="33"/>
      <c r="I399" s="33"/>
      <c r="J399" s="33"/>
      <c r="K399" s="33"/>
      <c r="L399" s="33"/>
      <c r="M399" s="33"/>
      <c r="N399" s="33"/>
      <c r="O399" s="232"/>
      <c r="P399" s="232"/>
      <c r="Q399" s="235"/>
      <c r="R399" s="235"/>
      <c r="S399" s="235"/>
      <c r="T399" s="235"/>
      <c r="U399" s="235"/>
      <c r="V399" s="23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68" ht="5.15" customHeight="1" outlineLevel="1" x14ac:dyDescent="0.3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25" customHeight="1" outlineLevel="1" x14ac:dyDescent="0.3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3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3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5.15" customHeight="1" outlineLevel="1" thickBot="1" x14ac:dyDescent="0.4">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5.15" customHeight="1" outlineLevel="1" x14ac:dyDescent="0.3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35">
      <c r="A406" s="4"/>
      <c r="B406" s="5"/>
      <c r="C406" s="11"/>
      <c r="D406" s="11"/>
      <c r="E406" s="11" t="s">
        <v>1</v>
      </c>
      <c r="F406" s="12"/>
      <c r="G406" s="13" t="s">
        <v>281</v>
      </c>
      <c r="H406" s="12"/>
      <c r="I406" s="12"/>
      <c r="J406" s="12"/>
      <c r="K406" s="12"/>
      <c r="L406" s="12"/>
      <c r="M406" s="12"/>
      <c r="N406" s="12"/>
      <c r="O406" s="12"/>
      <c r="P406" s="12"/>
      <c r="Q406" s="12"/>
      <c r="R406" s="12"/>
      <c r="S406" s="14"/>
      <c r="T406" s="12"/>
      <c r="U406" s="14"/>
      <c r="V406" s="14"/>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35">
      <c r="A407" s="4"/>
      <c r="B407" s="5"/>
      <c r="C407" s="11"/>
      <c r="D407" s="11"/>
      <c r="E407" s="16"/>
      <c r="F407" s="12"/>
      <c r="G407" s="17"/>
      <c r="H407" s="12" t="s">
        <v>282</v>
      </c>
      <c r="I407" s="12"/>
      <c r="J407" s="12"/>
      <c r="K407" s="12"/>
      <c r="L407" s="12"/>
      <c r="M407" s="12"/>
      <c r="N407" s="12"/>
      <c r="O407" s="12"/>
      <c r="P407" s="12"/>
      <c r="Q407" s="12"/>
      <c r="R407" s="12"/>
      <c r="S407" s="14"/>
      <c r="T407" s="18"/>
      <c r="U407" s="14"/>
      <c r="V407" s="14"/>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3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3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3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3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3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12" customHeight="1" outlineLevel="1" x14ac:dyDescent="0.35">
      <c r="A413" s="4"/>
      <c r="B413" s="5"/>
      <c r="C413" s="16"/>
      <c r="D413" s="16"/>
      <c r="E413" s="16"/>
      <c r="F413" s="16"/>
      <c r="G413" s="16"/>
      <c r="H413" s="16"/>
      <c r="I413" s="16"/>
      <c r="J413" s="22" t="s">
        <v>129</v>
      </c>
      <c r="K413" s="22" t="s">
        <v>130</v>
      </c>
      <c r="L413" s="22"/>
      <c r="M413" s="22"/>
      <c r="N413" s="22"/>
      <c r="O413" s="22"/>
      <c r="P413" s="23"/>
      <c r="Q413" s="23"/>
      <c r="R413" s="23"/>
      <c r="S413" s="21"/>
      <c r="T413" s="21"/>
      <c r="U413" s="21"/>
      <c r="V413" s="21"/>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14.5" outlineLevel="1" x14ac:dyDescent="0.35">
      <c r="A414" s="4"/>
      <c r="B414" s="5"/>
      <c r="C414" s="16"/>
      <c r="D414" s="16"/>
      <c r="E414" s="16"/>
      <c r="F414" s="25"/>
      <c r="G414" s="26"/>
      <c r="H414" s="26"/>
      <c r="I414" s="26" t="str">
        <f t="shared" ref="I414:I419" si="13">I393</f>
        <v>pre seeding</v>
      </c>
      <c r="J414" s="390">
        <v>43570</v>
      </c>
      <c r="K414" s="401">
        <v>35</v>
      </c>
      <c r="L414" s="232"/>
      <c r="M414" s="232"/>
      <c r="N414" s="232"/>
      <c r="O414" s="232"/>
      <c r="P414" s="232"/>
      <c r="Q414" s="233"/>
      <c r="R414" s="233"/>
      <c r="S414" s="233"/>
      <c r="T414" s="233"/>
      <c r="U414" s="233"/>
      <c r="V414" s="234"/>
      <c r="W414" s="15"/>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4.5" outlineLevel="1" x14ac:dyDescent="0.35">
      <c r="A415" s="4"/>
      <c r="B415" s="5"/>
      <c r="C415" s="16"/>
      <c r="D415" s="16"/>
      <c r="E415" s="16"/>
      <c r="F415" s="25"/>
      <c r="G415" s="26"/>
      <c r="H415" s="26"/>
      <c r="I415" s="26" t="str">
        <f t="shared" si="13"/>
        <v>at seeding</v>
      </c>
      <c r="J415" s="390">
        <v>43600</v>
      </c>
      <c r="K415" s="401">
        <v>15</v>
      </c>
      <c r="L415" s="232"/>
      <c r="M415" s="232"/>
      <c r="N415" s="232"/>
      <c r="O415" s="232"/>
      <c r="P415" s="232"/>
      <c r="Q415" s="233"/>
      <c r="R415" s="233"/>
      <c r="S415" s="233"/>
      <c r="T415" s="233"/>
      <c r="U415" s="233"/>
      <c r="V415" s="234"/>
      <c r="W415" s="15"/>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4.5" outlineLevel="1" x14ac:dyDescent="0.35">
      <c r="A416" s="4"/>
      <c r="B416" s="5"/>
      <c r="C416" s="16"/>
      <c r="D416" s="16"/>
      <c r="E416" s="16"/>
      <c r="F416" s="25"/>
      <c r="G416" s="26"/>
      <c r="H416" s="26"/>
      <c r="I416" s="26" t="str">
        <f t="shared" si="13"/>
        <v>post seeding</v>
      </c>
      <c r="J416" s="390">
        <v>43617</v>
      </c>
      <c r="K416" s="401">
        <v>90</v>
      </c>
      <c r="L416" s="232"/>
      <c r="M416" s="232"/>
      <c r="N416" s="232"/>
      <c r="O416" s="232"/>
      <c r="P416" s="232"/>
      <c r="Q416" s="233"/>
      <c r="R416" s="233"/>
      <c r="S416" s="233"/>
      <c r="T416" s="233"/>
      <c r="U416" s="233"/>
      <c r="V416" s="234"/>
      <c r="W416" s="15"/>
      <c r="X416" s="6"/>
      <c r="Y416" s="6"/>
      <c r="Z416" s="6"/>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0"/>
      <c r="AV416" s="260"/>
      <c r="AW416" s="260"/>
      <c r="AX416" s="260"/>
      <c r="AY416" s="260"/>
      <c r="AZ416" s="260"/>
      <c r="BA416" s="260"/>
      <c r="BB416" s="260"/>
      <c r="BC416" s="260"/>
      <c r="BD416" s="260"/>
      <c r="BE416" s="260"/>
      <c r="BF416" s="260"/>
      <c r="BG416" s="260"/>
      <c r="BH416" s="260"/>
      <c r="BI416" s="260"/>
      <c r="BJ416" s="260"/>
      <c r="BK416" s="260"/>
      <c r="BL416" s="260"/>
      <c r="BM416" s="260"/>
      <c r="BN416" s="260"/>
      <c r="BO416" s="260"/>
      <c r="BP416" s="260"/>
    </row>
    <row r="417" spans="1:68" ht="14.5" outlineLevel="1" x14ac:dyDescent="0.35">
      <c r="A417" s="4"/>
      <c r="B417" s="5"/>
      <c r="C417" s="16"/>
      <c r="D417" s="16"/>
      <c r="E417" s="16"/>
      <c r="F417" s="25"/>
      <c r="G417" s="26"/>
      <c r="H417" s="26"/>
      <c r="I417" s="26" t="str">
        <f t="shared" si="13"/>
        <v>cereal</v>
      </c>
      <c r="J417" s="390">
        <v>43661</v>
      </c>
      <c r="K417" s="401">
        <v>35</v>
      </c>
      <c r="L417" s="232"/>
      <c r="M417" s="232"/>
      <c r="N417" s="232"/>
      <c r="O417" s="232"/>
      <c r="P417" s="232"/>
      <c r="Q417" s="233"/>
      <c r="R417" s="233"/>
      <c r="S417" s="233"/>
      <c r="T417" s="233"/>
      <c r="U417" s="233"/>
      <c r="V417" s="234"/>
      <c r="W417" s="15"/>
      <c r="X417" s="6"/>
      <c r="Y417" s="6"/>
      <c r="Z417" s="6"/>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0"/>
      <c r="AV417" s="260"/>
      <c r="AW417" s="260"/>
      <c r="AX417" s="260"/>
      <c r="AY417" s="260"/>
      <c r="AZ417" s="260"/>
      <c r="BA417" s="260"/>
      <c r="BB417" s="260"/>
      <c r="BC417" s="260"/>
      <c r="BD417" s="260"/>
      <c r="BE417" s="260"/>
      <c r="BF417" s="260"/>
      <c r="BG417" s="260"/>
      <c r="BH417" s="260"/>
      <c r="BI417" s="260"/>
      <c r="BJ417" s="260"/>
      <c r="BK417" s="260"/>
      <c r="BL417" s="260"/>
      <c r="BM417" s="260"/>
      <c r="BN417" s="260"/>
      <c r="BO417" s="260"/>
      <c r="BP417" s="260"/>
    </row>
    <row r="418" spans="1:68" ht="12" customHeight="1" outlineLevel="1" x14ac:dyDescent="0.35">
      <c r="A418" s="4"/>
      <c r="B418" s="5"/>
      <c r="C418" s="16"/>
      <c r="D418" s="16"/>
      <c r="E418" s="16"/>
      <c r="F418" s="32"/>
      <c r="G418" s="33"/>
      <c r="H418" s="33"/>
      <c r="I418" s="26" t="str">
        <f t="shared" si="13"/>
        <v>oilseed</v>
      </c>
      <c r="J418" s="390">
        <v>43661</v>
      </c>
      <c r="K418" s="401">
        <v>35</v>
      </c>
      <c r="L418" s="232"/>
      <c r="M418" s="232"/>
      <c r="N418" s="232"/>
      <c r="O418" s="232"/>
      <c r="P418" s="232"/>
      <c r="Q418" s="235"/>
      <c r="R418" s="235"/>
      <c r="S418" s="235"/>
      <c r="T418" s="235"/>
      <c r="U418" s="235"/>
      <c r="V418" s="234"/>
      <c r="W418" s="15"/>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4.5" outlineLevel="1" x14ac:dyDescent="0.35">
      <c r="A419" s="4"/>
      <c r="B419" s="5"/>
      <c r="C419" s="16"/>
      <c r="D419" s="16"/>
      <c r="E419" s="16"/>
      <c r="F419" s="25"/>
      <c r="G419" s="26"/>
      <c r="H419" s="26"/>
      <c r="I419" s="26" t="str">
        <f t="shared" si="13"/>
        <v>pulse</v>
      </c>
      <c r="J419" s="390">
        <v>43661</v>
      </c>
      <c r="K419" s="401">
        <v>35</v>
      </c>
      <c r="L419" s="232"/>
      <c r="M419" s="232"/>
      <c r="N419" s="232"/>
      <c r="O419" s="232"/>
      <c r="P419" s="232"/>
      <c r="Q419" s="233"/>
      <c r="R419" s="233"/>
      <c r="S419" s="233"/>
      <c r="T419" s="233"/>
      <c r="U419" s="233"/>
      <c r="V419" s="23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35">
      <c r="A420" s="4"/>
      <c r="B420" s="5"/>
      <c r="C420" s="16"/>
      <c r="D420" s="16"/>
      <c r="E420" s="16"/>
      <c r="F420" s="32"/>
      <c r="G420" s="33"/>
      <c r="H420" s="33"/>
      <c r="I420" s="33"/>
      <c r="J420" s="33"/>
      <c r="K420" s="33"/>
      <c r="L420" s="33"/>
      <c r="M420" s="33"/>
      <c r="N420" s="33"/>
      <c r="O420" s="232"/>
      <c r="P420" s="232"/>
      <c r="Q420" s="235"/>
      <c r="R420" s="235"/>
      <c r="S420" s="235"/>
      <c r="T420" s="235"/>
      <c r="U420" s="235"/>
      <c r="V420" s="23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5.15" customHeight="1" outlineLevel="1" x14ac:dyDescent="0.3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25" customHeight="1" outlineLevel="1" x14ac:dyDescent="0.3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3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3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15" customHeight="1" outlineLevel="1" thickBot="1" x14ac:dyDescent="0.4">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5.15" customHeight="1" outlineLevel="1" x14ac:dyDescent="0.3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3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35">
      <c r="A428" s="4"/>
      <c r="B428" s="5"/>
      <c r="C428" s="11"/>
      <c r="D428" s="11"/>
      <c r="E428" s="16"/>
      <c r="F428" s="12"/>
      <c r="G428" s="12" t="s">
        <v>40</v>
      </c>
      <c r="H428" s="12"/>
      <c r="I428" s="336" t="s">
        <v>399</v>
      </c>
      <c r="J428" s="12"/>
      <c r="K428" s="12"/>
      <c r="L428" s="12"/>
      <c r="M428" s="12"/>
      <c r="N428" s="12"/>
      <c r="O428" s="12"/>
      <c r="P428" s="12"/>
      <c r="Q428" s="12"/>
      <c r="R428" s="12"/>
      <c r="S428" s="14"/>
      <c r="T428" s="18"/>
      <c r="U428" s="14"/>
      <c r="V428" s="14"/>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3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3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3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35">
      <c r="A432" s="4"/>
      <c r="B432" s="5"/>
      <c r="C432" s="16"/>
      <c r="D432" s="16"/>
      <c r="E432" s="16"/>
      <c r="F432" s="16"/>
      <c r="G432" s="16"/>
      <c r="H432" s="792"/>
      <c r="I432" s="16"/>
      <c r="J432" s="16"/>
      <c r="K432" s="21"/>
      <c r="L432" s="21"/>
      <c r="M432" s="21"/>
      <c r="N432" s="21"/>
      <c r="O432" s="21"/>
      <c r="P432" s="21"/>
      <c r="Q432" s="21"/>
      <c r="R432" s="21"/>
      <c r="S432" s="21"/>
      <c r="T432" s="21"/>
      <c r="U432" s="21"/>
      <c r="V432" s="21"/>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35">
      <c r="A433" s="4"/>
      <c r="B433" s="5"/>
      <c r="C433" s="16"/>
      <c r="D433" s="16"/>
      <c r="E433" s="16"/>
      <c r="F433" s="16"/>
      <c r="G433" s="16"/>
      <c r="H433" s="792"/>
      <c r="I433" s="16"/>
      <c r="J433" s="22" t="s">
        <v>41</v>
      </c>
      <c r="K433" s="21" t="s">
        <v>42</v>
      </c>
      <c r="L433" s="23"/>
      <c r="M433" s="23"/>
      <c r="N433" s="23"/>
      <c r="O433" s="23"/>
      <c r="P433" s="23"/>
      <c r="Q433" s="23"/>
      <c r="R433" s="23"/>
      <c r="S433" s="21"/>
      <c r="T433" s="21"/>
      <c r="U433" s="21"/>
      <c r="V433" s="21"/>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35">
      <c r="A434" s="4"/>
      <c r="B434" s="5"/>
      <c r="C434" s="16"/>
      <c r="D434" s="16"/>
      <c r="E434" s="16"/>
      <c r="F434" s="16"/>
      <c r="G434" s="16" t="s">
        <v>43</v>
      </c>
      <c r="H434" s="792"/>
      <c r="I434" s="16"/>
      <c r="J434" s="275" t="s">
        <v>470</v>
      </c>
      <c r="K434" s="275" t="s">
        <v>66</v>
      </c>
      <c r="L434" s="275" t="s">
        <v>67</v>
      </c>
      <c r="M434" s="275" t="s">
        <v>68</v>
      </c>
      <c r="N434" s="275" t="s">
        <v>69</v>
      </c>
      <c r="O434" s="22"/>
      <c r="P434" s="22" t="s">
        <v>286</v>
      </c>
      <c r="Q434" s="23"/>
      <c r="R434" s="23"/>
      <c r="S434" s="21"/>
      <c r="T434" s="21"/>
      <c r="U434" s="21"/>
      <c r="V434" s="21"/>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35">
      <c r="A435" s="4"/>
      <c r="B435" s="5"/>
      <c r="C435" s="16"/>
      <c r="D435" s="16"/>
      <c r="E435" s="16"/>
      <c r="F435" s="25"/>
      <c r="G435" s="48"/>
      <c r="H435" s="30"/>
      <c r="I435" s="26" t="s">
        <v>84</v>
      </c>
      <c r="J435" s="402">
        <v>5</v>
      </c>
      <c r="K435" s="402">
        <v>5</v>
      </c>
      <c r="L435" s="402">
        <v>5</v>
      </c>
      <c r="M435" s="402">
        <v>5</v>
      </c>
      <c r="N435" s="402">
        <v>5</v>
      </c>
      <c r="O435" s="26"/>
      <c r="P435" s="405">
        <v>0</v>
      </c>
      <c r="Q435" s="58"/>
      <c r="R435" s="58"/>
      <c r="S435" s="58"/>
      <c r="T435" s="58"/>
      <c r="U435" s="58"/>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12" customHeight="1" outlineLevel="1" x14ac:dyDescent="0.35">
      <c r="A436" s="4"/>
      <c r="B436" s="5"/>
      <c r="C436" s="16"/>
      <c r="D436" s="16"/>
      <c r="E436" s="16"/>
      <c r="F436" s="25"/>
      <c r="G436" s="48"/>
      <c r="H436" s="30"/>
      <c r="I436" s="26" t="s">
        <v>75</v>
      </c>
      <c r="J436" s="402">
        <v>3</v>
      </c>
      <c r="K436" s="402">
        <v>3</v>
      </c>
      <c r="L436" s="402">
        <v>3</v>
      </c>
      <c r="M436" s="402">
        <v>3</v>
      </c>
      <c r="N436" s="402">
        <v>3</v>
      </c>
      <c r="O436" s="26"/>
      <c r="P436" s="405">
        <v>0</v>
      </c>
      <c r="Q436" s="58"/>
      <c r="R436" s="58"/>
      <c r="S436" s="58"/>
      <c r="T436" s="58"/>
      <c r="U436" s="58"/>
      <c r="V436" s="5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12" customHeight="1" outlineLevel="1" x14ac:dyDescent="0.35">
      <c r="A437" s="4"/>
      <c r="B437" s="5"/>
      <c r="C437" s="16"/>
      <c r="D437" s="16"/>
      <c r="E437" s="16"/>
      <c r="F437" s="25"/>
      <c r="G437" s="48"/>
      <c r="H437" s="30"/>
      <c r="I437" s="26" t="s">
        <v>76</v>
      </c>
      <c r="J437" s="403">
        <v>120</v>
      </c>
      <c r="K437" s="403">
        <v>120</v>
      </c>
      <c r="L437" s="403">
        <v>120</v>
      </c>
      <c r="M437" s="403">
        <v>120</v>
      </c>
      <c r="N437" s="403">
        <v>120</v>
      </c>
      <c r="O437" s="26"/>
      <c r="P437" s="405">
        <v>1</v>
      </c>
      <c r="Q437" s="58"/>
      <c r="R437" s="58"/>
      <c r="S437" s="58"/>
      <c r="T437" s="58"/>
      <c r="U437" s="58"/>
      <c r="V437" s="59"/>
      <c r="W437" s="15"/>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35">
      <c r="A438" s="4"/>
      <c r="B438" s="5"/>
      <c r="C438" s="16"/>
      <c r="D438" s="16"/>
      <c r="E438" s="16"/>
      <c r="F438" s="25"/>
      <c r="G438" s="48"/>
      <c r="H438" s="30"/>
      <c r="I438" s="26" t="s">
        <v>77</v>
      </c>
      <c r="J438" s="403">
        <v>120</v>
      </c>
      <c r="K438" s="403">
        <v>120</v>
      </c>
      <c r="L438" s="403">
        <v>120</v>
      </c>
      <c r="M438" s="403">
        <v>120</v>
      </c>
      <c r="N438" s="403">
        <v>120</v>
      </c>
      <c r="O438" s="26"/>
      <c r="P438" s="405">
        <v>1</v>
      </c>
      <c r="Q438" s="58"/>
      <c r="R438" s="58"/>
      <c r="S438" s="58"/>
      <c r="T438" s="58"/>
      <c r="U438" s="58"/>
      <c r="V438" s="59"/>
      <c r="W438" s="15"/>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35">
      <c r="A439" s="4"/>
      <c r="B439" s="5"/>
      <c r="C439" s="16"/>
      <c r="D439" s="16"/>
      <c r="E439" s="16"/>
      <c r="F439" s="35"/>
      <c r="G439" s="48"/>
      <c r="H439" s="30"/>
      <c r="I439" s="26" t="s">
        <v>78</v>
      </c>
      <c r="J439" s="403">
        <v>120</v>
      </c>
      <c r="K439" s="403">
        <v>120</v>
      </c>
      <c r="L439" s="403">
        <v>120</v>
      </c>
      <c r="M439" s="403">
        <v>120</v>
      </c>
      <c r="N439" s="403">
        <v>120</v>
      </c>
      <c r="O439" s="26"/>
      <c r="P439" s="405">
        <v>1</v>
      </c>
      <c r="Q439" s="58"/>
      <c r="R439" s="58"/>
      <c r="S439" s="58"/>
      <c r="T439" s="58"/>
      <c r="U439" s="58"/>
      <c r="V439" s="59"/>
      <c r="W439" s="15"/>
      <c r="X439" s="6"/>
      <c r="Y439" s="6"/>
      <c r="Z439" s="6"/>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0"/>
      <c r="AV439" s="260"/>
      <c r="AW439" s="260"/>
      <c r="AX439" s="260"/>
      <c r="AY439" s="260"/>
      <c r="AZ439" s="260"/>
      <c r="BA439" s="260"/>
      <c r="BB439" s="260"/>
      <c r="BC439" s="260"/>
      <c r="BD439" s="260"/>
      <c r="BE439" s="260"/>
      <c r="BF439" s="260"/>
      <c r="BG439" s="260"/>
      <c r="BH439" s="260"/>
      <c r="BI439" s="260"/>
      <c r="BJ439" s="260"/>
      <c r="BK439" s="260"/>
      <c r="BL439" s="260"/>
      <c r="BM439" s="260"/>
      <c r="BN439" s="260"/>
      <c r="BO439" s="260"/>
      <c r="BP439" s="260"/>
    </row>
    <row r="440" spans="1:68" ht="12" customHeight="1" outlineLevel="1" x14ac:dyDescent="0.35">
      <c r="A440" s="4"/>
      <c r="B440" s="5"/>
      <c r="C440" s="16"/>
      <c r="D440" s="16"/>
      <c r="E440" s="16"/>
      <c r="F440" s="32"/>
      <c r="G440" s="33"/>
      <c r="H440" s="33"/>
      <c r="I440" s="26" t="s">
        <v>79</v>
      </c>
      <c r="J440" s="403">
        <v>100</v>
      </c>
      <c r="K440" s="403">
        <v>100</v>
      </c>
      <c r="L440" s="403">
        <v>100</v>
      </c>
      <c r="M440" s="403">
        <v>100</v>
      </c>
      <c r="N440" s="403">
        <v>100</v>
      </c>
      <c r="O440" s="26"/>
      <c r="P440" s="405">
        <v>1</v>
      </c>
      <c r="Q440" s="58"/>
      <c r="R440" s="58"/>
      <c r="S440" s="58"/>
      <c r="T440" s="58"/>
      <c r="U440" s="58"/>
      <c r="V440" s="59"/>
      <c r="W440" s="15"/>
      <c r="X440" s="6"/>
      <c r="Y440" s="6"/>
      <c r="Z440" s="6"/>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0"/>
      <c r="AV440" s="260"/>
      <c r="AW440" s="260"/>
      <c r="AX440" s="260"/>
      <c r="AY440" s="260"/>
      <c r="AZ440" s="260"/>
      <c r="BA440" s="260"/>
      <c r="BB440" s="260"/>
      <c r="BC440" s="260"/>
      <c r="BD440" s="260"/>
      <c r="BE440" s="260"/>
      <c r="BF440" s="260"/>
      <c r="BG440" s="260"/>
      <c r="BH440" s="260"/>
      <c r="BI440" s="260"/>
      <c r="BJ440" s="260"/>
      <c r="BK440" s="260"/>
      <c r="BL440" s="260"/>
      <c r="BM440" s="260"/>
      <c r="BN440" s="260"/>
      <c r="BO440" s="260"/>
      <c r="BP440" s="260"/>
    </row>
    <row r="441" spans="1:68" ht="12" customHeight="1" outlineLevel="1" x14ac:dyDescent="0.35">
      <c r="A441" s="4"/>
      <c r="B441" s="5"/>
      <c r="C441" s="16"/>
      <c r="D441" s="16"/>
      <c r="E441" s="16"/>
      <c r="F441" s="32"/>
      <c r="G441" s="33"/>
      <c r="H441" s="33"/>
      <c r="I441" s="26" t="s">
        <v>80</v>
      </c>
      <c r="J441" s="403">
        <v>90</v>
      </c>
      <c r="K441" s="403">
        <v>90</v>
      </c>
      <c r="L441" s="403">
        <v>90</v>
      </c>
      <c r="M441" s="403">
        <v>90</v>
      </c>
      <c r="N441" s="403">
        <v>90</v>
      </c>
      <c r="O441" s="26"/>
      <c r="P441" s="405">
        <v>1</v>
      </c>
      <c r="Q441" s="58"/>
      <c r="R441" s="58"/>
      <c r="S441" s="58"/>
      <c r="T441" s="58"/>
      <c r="U441" s="58"/>
      <c r="V441" s="59"/>
      <c r="W441" s="15"/>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35">
      <c r="A442" s="4"/>
      <c r="B442" s="5"/>
      <c r="C442" s="16"/>
      <c r="D442" s="16"/>
      <c r="E442" s="16"/>
      <c r="F442" s="25"/>
      <c r="G442" s="48"/>
      <c r="H442" s="30"/>
      <c r="I442" s="26" t="s">
        <v>81</v>
      </c>
      <c r="J442" s="402">
        <v>140</v>
      </c>
      <c r="K442" s="402">
        <v>140</v>
      </c>
      <c r="L442" s="402">
        <v>140</v>
      </c>
      <c r="M442" s="402">
        <v>140</v>
      </c>
      <c r="N442" s="402">
        <v>140</v>
      </c>
      <c r="O442" s="26"/>
      <c r="P442" s="405">
        <v>1</v>
      </c>
      <c r="Q442" s="58"/>
      <c r="R442" s="58"/>
      <c r="S442" s="58"/>
      <c r="T442" s="58"/>
      <c r="U442" s="58"/>
      <c r="V442" s="59"/>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35">
      <c r="A443" s="4"/>
      <c r="B443" s="5"/>
      <c r="C443" s="16"/>
      <c r="D443" s="16"/>
      <c r="E443" s="16"/>
      <c r="F443" s="25"/>
      <c r="G443" s="48"/>
      <c r="H443" s="30"/>
      <c r="I443" s="26" t="s">
        <v>270</v>
      </c>
      <c r="J443" s="404">
        <v>100</v>
      </c>
      <c r="K443" s="404">
        <v>100</v>
      </c>
      <c r="L443" s="404">
        <v>100</v>
      </c>
      <c r="M443" s="404">
        <v>100</v>
      </c>
      <c r="N443" s="404">
        <v>100</v>
      </c>
      <c r="O443" s="26"/>
      <c r="P443" s="405">
        <v>1</v>
      </c>
      <c r="Q443" s="58"/>
      <c r="R443" s="58"/>
      <c r="S443" s="58"/>
      <c r="T443" s="58"/>
      <c r="U443" s="58"/>
      <c r="V443" s="59"/>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35">
      <c r="A444" s="4"/>
      <c r="B444" s="5"/>
      <c r="C444" s="16"/>
      <c r="D444" s="16"/>
      <c r="E444" s="16"/>
      <c r="F444" s="25"/>
      <c r="G444" s="49"/>
      <c r="H444" s="50"/>
      <c r="I444" s="71" t="s">
        <v>85</v>
      </c>
      <c r="J444" s="404">
        <v>90</v>
      </c>
      <c r="K444" s="404">
        <v>90</v>
      </c>
      <c r="L444" s="404">
        <v>90</v>
      </c>
      <c r="M444" s="404">
        <v>90</v>
      </c>
      <c r="N444" s="404">
        <v>90</v>
      </c>
      <c r="O444" s="71"/>
      <c r="P444" s="406">
        <v>1</v>
      </c>
      <c r="Q444" s="60"/>
      <c r="R444" s="60"/>
      <c r="S444" s="60"/>
      <c r="T444" s="60"/>
      <c r="U444" s="60"/>
      <c r="V444" s="59"/>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35">
      <c r="A445" s="4"/>
      <c r="B445" s="5"/>
      <c r="C445" s="16"/>
      <c r="D445" s="16"/>
      <c r="E445" s="16"/>
      <c r="F445" s="25"/>
      <c r="G445" s="49"/>
      <c r="H445" s="50"/>
      <c r="I445" s="71" t="s">
        <v>86</v>
      </c>
      <c r="J445" s="404">
        <v>90</v>
      </c>
      <c r="K445" s="404">
        <v>90</v>
      </c>
      <c r="L445" s="404">
        <v>90</v>
      </c>
      <c r="M445" s="404">
        <v>90</v>
      </c>
      <c r="N445" s="404">
        <v>90</v>
      </c>
      <c r="O445" s="71"/>
      <c r="P445" s="406">
        <v>1</v>
      </c>
      <c r="Q445" s="60"/>
      <c r="R445" s="60"/>
      <c r="S445" s="60"/>
      <c r="T445" s="60"/>
      <c r="U445" s="60"/>
      <c r="V445" s="59"/>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35">
      <c r="A446" s="4"/>
      <c r="B446" s="5"/>
      <c r="C446" s="16"/>
      <c r="D446" s="16"/>
      <c r="E446" s="16"/>
      <c r="F446" s="25"/>
      <c r="G446" s="49"/>
      <c r="H446" s="50"/>
      <c r="I446" s="71" t="s">
        <v>87</v>
      </c>
      <c r="J446" s="404">
        <v>90</v>
      </c>
      <c r="K446" s="404">
        <v>90</v>
      </c>
      <c r="L446" s="404">
        <v>90</v>
      </c>
      <c r="M446" s="404">
        <v>90</v>
      </c>
      <c r="N446" s="404">
        <v>90</v>
      </c>
      <c r="O446" s="71"/>
      <c r="P446" s="406">
        <v>1</v>
      </c>
      <c r="Q446" s="60"/>
      <c r="R446" s="60"/>
      <c r="S446" s="60"/>
      <c r="T446" s="60"/>
      <c r="U446" s="60"/>
      <c r="V446" s="59"/>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35">
      <c r="A447" s="4"/>
      <c r="B447" s="5"/>
      <c r="C447" s="16"/>
      <c r="D447" s="16"/>
      <c r="E447" s="16"/>
      <c r="F447" s="25"/>
      <c r="G447" s="49"/>
      <c r="H447" s="50"/>
      <c r="I447" s="70" t="s">
        <v>83</v>
      </c>
      <c r="J447" s="404">
        <v>10</v>
      </c>
      <c r="K447" s="404">
        <v>10</v>
      </c>
      <c r="L447" s="404">
        <v>10</v>
      </c>
      <c r="M447" s="404">
        <v>10</v>
      </c>
      <c r="N447" s="404">
        <v>10</v>
      </c>
      <c r="O447" s="70"/>
      <c r="P447" s="406">
        <v>0</v>
      </c>
      <c r="Q447" s="60"/>
      <c r="R447" s="60"/>
      <c r="S447" s="60"/>
      <c r="T447" s="60"/>
      <c r="U447" s="60"/>
      <c r="V447" s="59"/>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35">
      <c r="A448" s="4"/>
      <c r="B448" s="5"/>
      <c r="C448" s="16"/>
      <c r="D448" s="16"/>
      <c r="E448" s="16"/>
      <c r="F448" s="25"/>
      <c r="G448" s="49"/>
      <c r="H448" s="50"/>
      <c r="I448" s="70" t="s">
        <v>88</v>
      </c>
      <c r="J448" s="404">
        <v>10</v>
      </c>
      <c r="K448" s="404">
        <v>10</v>
      </c>
      <c r="L448" s="404">
        <v>10</v>
      </c>
      <c r="M448" s="404">
        <v>10</v>
      </c>
      <c r="N448" s="404">
        <v>10</v>
      </c>
      <c r="O448" s="70"/>
      <c r="P448" s="406">
        <v>0</v>
      </c>
      <c r="Q448" s="60"/>
      <c r="R448" s="60"/>
      <c r="S448" s="60"/>
      <c r="T448" s="60"/>
      <c r="U448" s="60"/>
      <c r="V448" s="59"/>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35">
      <c r="A449" s="4"/>
      <c r="B449" s="5"/>
      <c r="C449" s="16"/>
      <c r="D449" s="16"/>
      <c r="E449" s="16"/>
      <c r="F449" s="25"/>
      <c r="G449" s="49"/>
      <c r="H449" s="50"/>
      <c r="I449" s="70" t="s">
        <v>276</v>
      </c>
      <c r="J449" s="404">
        <v>2</v>
      </c>
      <c r="K449" s="404">
        <v>2</v>
      </c>
      <c r="L449" s="404">
        <v>2</v>
      </c>
      <c r="M449" s="404">
        <v>2</v>
      </c>
      <c r="N449" s="404">
        <v>2</v>
      </c>
      <c r="O449" s="70"/>
      <c r="P449" s="406">
        <v>0</v>
      </c>
      <c r="Q449" s="60"/>
      <c r="R449" s="60"/>
      <c r="S449" s="60"/>
      <c r="T449" s="60"/>
      <c r="U449" s="60"/>
      <c r="V449" s="59"/>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2" customHeight="1" outlineLevel="1" x14ac:dyDescent="0.35">
      <c r="A450" s="4"/>
      <c r="B450" s="5"/>
      <c r="C450" s="16"/>
      <c r="D450" s="16"/>
      <c r="E450" s="16"/>
      <c r="F450" s="25"/>
      <c r="G450" s="49"/>
      <c r="H450" s="50"/>
      <c r="I450" s="70" t="s">
        <v>277</v>
      </c>
      <c r="J450" s="404">
        <v>10</v>
      </c>
      <c r="K450" s="404">
        <v>10</v>
      </c>
      <c r="L450" s="404">
        <v>10</v>
      </c>
      <c r="M450" s="404">
        <v>10</v>
      </c>
      <c r="N450" s="404">
        <v>10</v>
      </c>
      <c r="O450" s="70"/>
      <c r="P450" s="406">
        <v>0</v>
      </c>
      <c r="Q450" s="60"/>
      <c r="R450" s="60"/>
      <c r="S450" s="60"/>
      <c r="T450" s="60"/>
      <c r="U450" s="60"/>
      <c r="V450" s="59"/>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2" customHeight="1" outlineLevel="1" x14ac:dyDescent="0.35">
      <c r="A451" s="4"/>
      <c r="B451" s="5"/>
      <c r="C451" s="16"/>
      <c r="D451" s="16"/>
      <c r="E451" s="16"/>
      <c r="F451" s="25"/>
      <c r="G451" s="49"/>
      <c r="H451" s="50"/>
      <c r="I451" s="7" t="s">
        <v>278</v>
      </c>
      <c r="J451" s="404">
        <v>10</v>
      </c>
      <c r="K451" s="404">
        <v>10</v>
      </c>
      <c r="L451" s="404">
        <v>10</v>
      </c>
      <c r="M451" s="404">
        <v>10</v>
      </c>
      <c r="N451" s="404">
        <v>10</v>
      </c>
      <c r="P451" s="406">
        <v>0</v>
      </c>
      <c r="Q451" s="60"/>
      <c r="R451" s="60"/>
      <c r="S451" s="60"/>
      <c r="T451" s="60"/>
      <c r="U451" s="60"/>
      <c r="V451" s="59"/>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2" customHeight="1" outlineLevel="1" x14ac:dyDescent="0.35">
      <c r="A452" s="4"/>
      <c r="B452" s="5"/>
      <c r="C452" s="16"/>
      <c r="D452" s="16"/>
      <c r="E452" s="16"/>
      <c r="F452" s="25"/>
      <c r="G452" s="49"/>
      <c r="H452" s="50"/>
      <c r="I452" s="7" t="s">
        <v>279</v>
      </c>
      <c r="J452" s="404">
        <v>10</v>
      </c>
      <c r="K452" s="404">
        <v>10</v>
      </c>
      <c r="L452" s="404">
        <v>10</v>
      </c>
      <c r="M452" s="404">
        <v>10</v>
      </c>
      <c r="N452" s="404">
        <v>10</v>
      </c>
      <c r="P452" s="406">
        <v>0</v>
      </c>
      <c r="Q452" s="60"/>
      <c r="R452" s="60"/>
      <c r="S452" s="60"/>
      <c r="T452" s="60"/>
      <c r="U452" s="60"/>
      <c r="V452" s="59"/>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2" customHeight="1" outlineLevel="1" x14ac:dyDescent="0.3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5.15" customHeight="1" outlineLevel="1" x14ac:dyDescent="0.3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25" customHeight="1" outlineLevel="1" x14ac:dyDescent="0.3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3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12" customHeight="1" x14ac:dyDescent="0.3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5.15" customHeight="1" thickBot="1" x14ac:dyDescent="0.4">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5.15" customHeight="1" x14ac:dyDescent="0.3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x14ac:dyDescent="0.3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0"/>
      <c r="AV460" s="260"/>
      <c r="AW460" s="260"/>
      <c r="AX460" s="260"/>
      <c r="AY460" s="260"/>
      <c r="AZ460" s="260"/>
      <c r="BA460" s="260"/>
      <c r="BB460" s="260"/>
      <c r="BC460" s="260"/>
      <c r="BD460" s="260"/>
      <c r="BE460" s="260"/>
      <c r="BF460" s="260"/>
      <c r="BG460" s="260"/>
      <c r="BH460" s="260"/>
      <c r="BI460" s="260"/>
      <c r="BJ460" s="260"/>
      <c r="BK460" s="260"/>
      <c r="BL460" s="260"/>
      <c r="BM460" s="260"/>
      <c r="BN460" s="260"/>
      <c r="BO460" s="260"/>
      <c r="BP460" s="260"/>
    </row>
    <row r="461" spans="1:68" ht="12" customHeight="1" x14ac:dyDescent="0.3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0"/>
      <c r="AV461" s="260"/>
      <c r="AW461" s="260"/>
      <c r="AX461" s="260"/>
      <c r="AY461" s="260"/>
      <c r="AZ461" s="260"/>
      <c r="BA461" s="260"/>
      <c r="BB461" s="260"/>
      <c r="BC461" s="260"/>
      <c r="BD461" s="260"/>
      <c r="BE461" s="260"/>
      <c r="BF461" s="260"/>
      <c r="BG461" s="260"/>
      <c r="BH461" s="260"/>
      <c r="BI461" s="260"/>
      <c r="BJ461" s="260"/>
      <c r="BK461" s="260"/>
      <c r="BL461" s="260"/>
      <c r="BM461" s="260"/>
      <c r="BN461" s="260"/>
      <c r="BO461" s="260"/>
      <c r="BP461" s="260"/>
    </row>
    <row r="462" spans="1:68" ht="12" customHeight="1" x14ac:dyDescent="0.3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x14ac:dyDescent="0.35">
      <c r="A463" s="4"/>
      <c r="B463" s="5"/>
      <c r="C463" s="19">
        <v>0</v>
      </c>
      <c r="D463" s="11"/>
      <c r="E463" s="16"/>
      <c r="F463" s="12"/>
      <c r="G463" s="20"/>
      <c r="H463" s="20"/>
      <c r="J463" s="12"/>
      <c r="N463" s="336" t="s">
        <v>399</v>
      </c>
      <c r="Q463" s="12"/>
      <c r="U463" s="12"/>
      <c r="V463" s="12"/>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x14ac:dyDescent="0.3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x14ac:dyDescent="0.3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x14ac:dyDescent="0.3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x14ac:dyDescent="0.35">
      <c r="A467" s="4"/>
      <c r="B467" s="5"/>
      <c r="C467" s="16"/>
      <c r="D467" s="16"/>
      <c r="E467" s="16"/>
      <c r="F467" s="16"/>
      <c r="G467" s="45" t="s">
        <v>38</v>
      </c>
      <c r="H467" s="52" t="s">
        <v>285</v>
      </c>
      <c r="I467" s="52" t="s">
        <v>48</v>
      </c>
      <c r="J467" s="52" t="s">
        <v>287</v>
      </c>
      <c r="K467" s="24" t="s">
        <v>49</v>
      </c>
      <c r="L467" s="24" t="s">
        <v>288</v>
      </c>
      <c r="M467" s="24" t="s">
        <v>289</v>
      </c>
      <c r="N467" s="24" t="s">
        <v>50</v>
      </c>
      <c r="O467" s="24" t="s">
        <v>291</v>
      </c>
      <c r="P467" s="24" t="s">
        <v>292</v>
      </c>
      <c r="Q467" s="238" t="s">
        <v>290</v>
      </c>
      <c r="R467" s="52"/>
      <c r="S467" s="52"/>
      <c r="T467" s="52"/>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x14ac:dyDescent="0.35">
      <c r="A468" s="4"/>
      <c r="B468" s="5"/>
      <c r="C468" s="16"/>
      <c r="D468" s="16"/>
      <c r="E468" s="16"/>
      <c r="F468" s="25"/>
      <c r="G468" s="28" t="s">
        <v>84</v>
      </c>
      <c r="H468" s="407">
        <v>4500</v>
      </c>
      <c r="I468" s="407">
        <v>27.5</v>
      </c>
      <c r="J468" s="408">
        <v>1</v>
      </c>
      <c r="K468" s="409" t="s">
        <v>58</v>
      </c>
      <c r="L468" s="407">
        <v>431</v>
      </c>
      <c r="M468" s="410">
        <v>100</v>
      </c>
      <c r="N468" s="411" t="s">
        <v>59</v>
      </c>
      <c r="O468" s="407">
        <v>125</v>
      </c>
      <c r="P468" s="410">
        <v>1000</v>
      </c>
      <c r="Q468" s="408">
        <v>0.5</v>
      </c>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x14ac:dyDescent="0.35">
      <c r="A469" s="4"/>
      <c r="B469" s="5"/>
      <c r="C469" s="16"/>
      <c r="D469" s="16"/>
      <c r="E469" s="16"/>
      <c r="F469" s="25"/>
      <c r="G469" s="28" t="s">
        <v>75</v>
      </c>
      <c r="H469" s="407">
        <v>26250</v>
      </c>
      <c r="I469" s="407">
        <v>27.5</v>
      </c>
      <c r="J469" s="408">
        <v>1</v>
      </c>
      <c r="K469" s="409" t="s">
        <v>58</v>
      </c>
      <c r="L469" s="407">
        <v>431</v>
      </c>
      <c r="M469" s="410">
        <v>100</v>
      </c>
      <c r="N469" s="411" t="s">
        <v>59</v>
      </c>
      <c r="O469" s="407">
        <v>125</v>
      </c>
      <c r="P469" s="410">
        <v>1000</v>
      </c>
      <c r="Q469" s="408">
        <v>0.5</v>
      </c>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x14ac:dyDescent="0.35">
      <c r="A470" s="4"/>
      <c r="B470" s="5"/>
      <c r="C470" s="16"/>
      <c r="D470" s="16"/>
      <c r="E470" s="16"/>
      <c r="F470" s="25"/>
      <c r="G470" s="28" t="s">
        <v>76</v>
      </c>
      <c r="H470" s="407">
        <v>0</v>
      </c>
      <c r="I470" s="407">
        <v>27.5</v>
      </c>
      <c r="J470" s="408">
        <v>1</v>
      </c>
      <c r="K470" s="411"/>
      <c r="L470" s="407">
        <v>0</v>
      </c>
      <c r="M470" s="410">
        <v>0</v>
      </c>
      <c r="N470" s="411"/>
      <c r="O470" s="407">
        <v>0</v>
      </c>
      <c r="P470" s="410">
        <v>0</v>
      </c>
      <c r="Q470" s="408">
        <v>1</v>
      </c>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2" customHeight="1" x14ac:dyDescent="0.35">
      <c r="A471" s="4"/>
      <c r="B471" s="5"/>
      <c r="C471" s="16"/>
      <c r="D471" s="16"/>
      <c r="E471" s="16"/>
      <c r="F471" s="25"/>
      <c r="G471" s="28" t="s">
        <v>77</v>
      </c>
      <c r="H471" s="407">
        <v>0</v>
      </c>
      <c r="I471" s="407">
        <v>27.5</v>
      </c>
      <c r="J471" s="408">
        <v>1</v>
      </c>
      <c r="K471" s="411" t="s">
        <v>57</v>
      </c>
      <c r="L471" s="407">
        <v>48</v>
      </c>
      <c r="M471" s="410">
        <v>200</v>
      </c>
      <c r="N471" s="411"/>
      <c r="O471" s="407">
        <v>0</v>
      </c>
      <c r="P471" s="410">
        <v>0</v>
      </c>
      <c r="Q471" s="408">
        <v>1</v>
      </c>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2" customHeight="1" x14ac:dyDescent="0.35">
      <c r="A472" s="4"/>
      <c r="B472" s="5"/>
      <c r="C472" s="16"/>
      <c r="D472" s="16"/>
      <c r="E472" s="16"/>
      <c r="F472" s="35"/>
      <c r="G472" s="28" t="s">
        <v>78</v>
      </c>
      <c r="H472" s="407">
        <v>0</v>
      </c>
      <c r="I472" s="407">
        <v>27.5</v>
      </c>
      <c r="J472" s="408">
        <v>1</v>
      </c>
      <c r="K472" s="411"/>
      <c r="L472" s="407">
        <v>0</v>
      </c>
      <c r="M472" s="410">
        <v>0</v>
      </c>
      <c r="N472" s="411"/>
      <c r="O472" s="407">
        <v>0</v>
      </c>
      <c r="P472" s="410">
        <v>0</v>
      </c>
      <c r="Q472" s="408">
        <v>1</v>
      </c>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2" customHeight="1" x14ac:dyDescent="0.35">
      <c r="A473" s="4"/>
      <c r="B473" s="5"/>
      <c r="C473" s="16"/>
      <c r="D473" s="16"/>
      <c r="E473" s="16"/>
      <c r="F473" s="32"/>
      <c r="G473" s="28" t="s">
        <v>79</v>
      </c>
      <c r="H473" s="407">
        <v>0</v>
      </c>
      <c r="I473" s="407">
        <v>27.5</v>
      </c>
      <c r="J473" s="408">
        <v>1</v>
      </c>
      <c r="K473" s="411" t="s">
        <v>54</v>
      </c>
      <c r="L473" s="407">
        <v>40</v>
      </c>
      <c r="M473" s="410">
        <v>240</v>
      </c>
      <c r="N473" s="411"/>
      <c r="O473" s="407">
        <v>0</v>
      </c>
      <c r="P473" s="410">
        <v>0</v>
      </c>
      <c r="Q473" s="408">
        <v>1</v>
      </c>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2" customHeight="1" x14ac:dyDescent="0.35">
      <c r="A474" s="4"/>
      <c r="B474" s="5"/>
      <c r="C474" s="16"/>
      <c r="D474" s="16"/>
      <c r="E474" s="16"/>
      <c r="F474" s="32"/>
      <c r="G474" s="28" t="s">
        <v>80</v>
      </c>
      <c r="H474" s="407">
        <v>0</v>
      </c>
      <c r="I474" s="407">
        <v>27.5</v>
      </c>
      <c r="J474" s="408">
        <v>1</v>
      </c>
      <c r="K474" s="411" t="s">
        <v>56</v>
      </c>
      <c r="L474" s="407">
        <v>31.3</v>
      </c>
      <c r="M474" s="410">
        <v>100</v>
      </c>
      <c r="N474" s="411"/>
      <c r="O474" s="407">
        <v>0</v>
      </c>
      <c r="P474" s="410">
        <v>0</v>
      </c>
      <c r="Q474" s="408">
        <v>1</v>
      </c>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x14ac:dyDescent="0.35">
      <c r="A475" s="4"/>
      <c r="B475" s="5"/>
      <c r="C475" s="16"/>
      <c r="D475" s="16"/>
      <c r="E475" s="16"/>
      <c r="F475" s="32"/>
      <c r="G475" s="28" t="s">
        <v>81</v>
      </c>
      <c r="H475" s="407">
        <v>0</v>
      </c>
      <c r="I475" s="407">
        <v>27.5</v>
      </c>
      <c r="J475" s="408">
        <v>1</v>
      </c>
      <c r="K475" s="411" t="s">
        <v>55</v>
      </c>
      <c r="L475" s="412">
        <v>27.7</v>
      </c>
      <c r="M475" s="412">
        <v>100</v>
      </c>
      <c r="N475" s="411"/>
      <c r="O475" s="407">
        <v>0</v>
      </c>
      <c r="P475" s="410">
        <v>0</v>
      </c>
      <c r="Q475" s="408">
        <v>1</v>
      </c>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2" customHeight="1" x14ac:dyDescent="0.35">
      <c r="A476" s="4"/>
      <c r="B476" s="5"/>
      <c r="C476" s="16"/>
      <c r="D476" s="16"/>
      <c r="E476" s="16"/>
      <c r="F476" s="32"/>
      <c r="G476" s="28" t="s">
        <v>270</v>
      </c>
      <c r="H476" s="407">
        <v>0</v>
      </c>
      <c r="I476" s="407">
        <v>27.5</v>
      </c>
      <c r="J476" s="408">
        <v>1</v>
      </c>
      <c r="K476" s="411" t="s">
        <v>55</v>
      </c>
      <c r="L476" s="412">
        <v>27.7</v>
      </c>
      <c r="M476" s="412">
        <v>100</v>
      </c>
      <c r="N476" s="411"/>
      <c r="O476" s="407">
        <v>0</v>
      </c>
      <c r="P476" s="410">
        <v>0</v>
      </c>
      <c r="Q476" s="408">
        <v>1</v>
      </c>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x14ac:dyDescent="0.35">
      <c r="A477" s="4"/>
      <c r="B477" s="5"/>
      <c r="C477" s="16"/>
      <c r="D477" s="16"/>
      <c r="E477" s="16"/>
      <c r="F477" s="32"/>
      <c r="G477" s="227" t="s">
        <v>85</v>
      </c>
      <c r="H477" s="407">
        <v>0</v>
      </c>
      <c r="I477" s="407">
        <v>27.5</v>
      </c>
      <c r="J477" s="408">
        <v>1</v>
      </c>
      <c r="K477" s="411"/>
      <c r="L477" s="407">
        <v>0</v>
      </c>
      <c r="M477" s="410">
        <v>0</v>
      </c>
      <c r="N477" s="411"/>
      <c r="O477" s="407">
        <v>0</v>
      </c>
      <c r="P477" s="410">
        <v>0</v>
      </c>
      <c r="Q477" s="408">
        <v>1</v>
      </c>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12" customHeight="1" x14ac:dyDescent="0.35">
      <c r="A478" s="4"/>
      <c r="B478" s="5"/>
      <c r="C478" s="16"/>
      <c r="D478" s="16"/>
      <c r="E478" s="16"/>
      <c r="F478" s="32"/>
      <c r="G478" s="227" t="s">
        <v>86</v>
      </c>
      <c r="H478" s="407">
        <v>0</v>
      </c>
      <c r="I478" s="407">
        <v>27.5</v>
      </c>
      <c r="J478" s="408">
        <v>1</v>
      </c>
      <c r="K478" s="411"/>
      <c r="L478" s="407">
        <v>0</v>
      </c>
      <c r="M478" s="410">
        <v>0</v>
      </c>
      <c r="N478" s="411"/>
      <c r="O478" s="407">
        <v>0</v>
      </c>
      <c r="P478" s="410">
        <v>0</v>
      </c>
      <c r="Q478" s="408">
        <v>1</v>
      </c>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12" customHeight="1" x14ac:dyDescent="0.35">
      <c r="A479" s="4"/>
      <c r="B479" s="5"/>
      <c r="C479" s="16"/>
      <c r="D479" s="16"/>
      <c r="E479" s="16"/>
      <c r="F479" s="32"/>
      <c r="G479" s="227" t="s">
        <v>87</v>
      </c>
      <c r="H479" s="407">
        <v>0</v>
      </c>
      <c r="I479" s="407">
        <v>27.5</v>
      </c>
      <c r="J479" s="408">
        <v>1</v>
      </c>
      <c r="K479" s="411"/>
      <c r="L479" s="407">
        <v>0</v>
      </c>
      <c r="M479" s="410">
        <v>0</v>
      </c>
      <c r="N479" s="411"/>
      <c r="O479" s="407">
        <v>0</v>
      </c>
      <c r="P479" s="410">
        <v>0</v>
      </c>
      <c r="Q479" s="408">
        <v>1</v>
      </c>
      <c r="W479" s="15"/>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x14ac:dyDescent="0.35">
      <c r="A480" s="4"/>
      <c r="B480" s="5"/>
      <c r="C480" s="16"/>
      <c r="D480" s="16"/>
      <c r="E480" s="16"/>
      <c r="F480" s="32"/>
      <c r="G480" s="236" t="s">
        <v>83</v>
      </c>
      <c r="H480" s="407">
        <v>3000</v>
      </c>
      <c r="I480" s="407">
        <v>27.5</v>
      </c>
      <c r="J480" s="408">
        <v>1</v>
      </c>
      <c r="K480" s="411"/>
      <c r="L480" s="407">
        <v>0</v>
      </c>
      <c r="M480" s="410">
        <v>0</v>
      </c>
      <c r="N480" s="411"/>
      <c r="O480" s="407">
        <v>0</v>
      </c>
      <c r="P480" s="410">
        <v>0</v>
      </c>
      <c r="Q480" s="408">
        <v>1</v>
      </c>
      <c r="W480" s="15"/>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x14ac:dyDescent="0.35">
      <c r="A481" s="4"/>
      <c r="B481" s="5"/>
      <c r="C481" s="16"/>
      <c r="D481" s="16"/>
      <c r="E481" s="16"/>
      <c r="F481" s="32"/>
      <c r="G481" s="236" t="s">
        <v>88</v>
      </c>
      <c r="H481" s="407">
        <v>3000</v>
      </c>
      <c r="I481" s="407">
        <v>27.5</v>
      </c>
      <c r="J481" s="408">
        <v>1</v>
      </c>
      <c r="K481" s="411"/>
      <c r="L481" s="407">
        <v>0</v>
      </c>
      <c r="M481" s="410">
        <v>0</v>
      </c>
      <c r="N481" s="411"/>
      <c r="O481" s="407">
        <v>0</v>
      </c>
      <c r="P481" s="410">
        <v>0</v>
      </c>
      <c r="Q481" s="408">
        <v>1</v>
      </c>
      <c r="W481" s="15"/>
      <c r="X481" s="6"/>
      <c r="Y481" s="6"/>
      <c r="Z481" s="6"/>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0"/>
      <c r="AV481" s="260"/>
      <c r="AW481" s="260"/>
      <c r="AX481" s="260"/>
      <c r="AY481" s="260"/>
      <c r="AZ481" s="260"/>
      <c r="BA481" s="260"/>
      <c r="BB481" s="260"/>
      <c r="BC481" s="260"/>
      <c r="BD481" s="260"/>
      <c r="BE481" s="260"/>
      <c r="BF481" s="260"/>
      <c r="BG481" s="260"/>
      <c r="BH481" s="260"/>
      <c r="BI481" s="260"/>
      <c r="BJ481" s="260"/>
      <c r="BK481" s="260"/>
      <c r="BL481" s="260"/>
      <c r="BM481" s="260"/>
      <c r="BN481" s="260"/>
      <c r="BO481" s="260"/>
      <c r="BP481" s="260"/>
    </row>
    <row r="482" spans="1:68" ht="12" customHeight="1" x14ac:dyDescent="0.35">
      <c r="A482" s="4"/>
      <c r="B482" s="5"/>
      <c r="C482" s="16"/>
      <c r="D482" s="16"/>
      <c r="E482" s="16"/>
      <c r="F482" s="32"/>
      <c r="G482" s="236" t="s">
        <v>276</v>
      </c>
      <c r="H482" s="407">
        <v>3000</v>
      </c>
      <c r="I482" s="407">
        <v>27.5</v>
      </c>
      <c r="J482" s="408">
        <v>1</v>
      </c>
      <c r="K482" s="411"/>
      <c r="L482" s="407">
        <v>0</v>
      </c>
      <c r="M482" s="410">
        <v>0</v>
      </c>
      <c r="N482" s="411"/>
      <c r="O482" s="407">
        <v>0</v>
      </c>
      <c r="P482" s="410">
        <v>0</v>
      </c>
      <c r="Q482" s="408">
        <v>1</v>
      </c>
      <c r="W482" s="15"/>
      <c r="X482" s="6"/>
      <c r="Y482" s="6"/>
      <c r="Z482" s="6"/>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0"/>
      <c r="AV482" s="260"/>
      <c r="AW482" s="260"/>
      <c r="AX482" s="260"/>
      <c r="AY482" s="260"/>
      <c r="AZ482" s="260"/>
      <c r="BA482" s="260"/>
      <c r="BB482" s="260"/>
      <c r="BC482" s="260"/>
      <c r="BD482" s="260"/>
      <c r="BE482" s="260"/>
      <c r="BF482" s="260"/>
      <c r="BG482" s="260"/>
      <c r="BH482" s="260"/>
      <c r="BI482" s="260"/>
      <c r="BJ482" s="260"/>
      <c r="BK482" s="260"/>
      <c r="BL482" s="260"/>
      <c r="BM482" s="260"/>
      <c r="BN482" s="260"/>
      <c r="BO482" s="260"/>
      <c r="BP482" s="260"/>
    </row>
    <row r="483" spans="1:68" ht="12" customHeight="1" x14ac:dyDescent="0.35">
      <c r="A483" s="4"/>
      <c r="B483" s="5"/>
      <c r="C483" s="16"/>
      <c r="D483" s="16"/>
      <c r="E483" s="16"/>
      <c r="F483" s="32"/>
      <c r="G483" s="236" t="s">
        <v>277</v>
      </c>
      <c r="H483" s="407">
        <v>3000</v>
      </c>
      <c r="I483" s="407">
        <v>27.5</v>
      </c>
      <c r="J483" s="408">
        <v>1</v>
      </c>
      <c r="K483" s="411"/>
      <c r="L483" s="407">
        <v>0</v>
      </c>
      <c r="M483" s="410">
        <v>0</v>
      </c>
      <c r="N483" s="411"/>
      <c r="O483" s="407">
        <v>0</v>
      </c>
      <c r="P483" s="410">
        <v>0</v>
      </c>
      <c r="Q483" s="408">
        <v>1</v>
      </c>
      <c r="W483" s="15"/>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x14ac:dyDescent="0.35">
      <c r="A484" s="4"/>
      <c r="B484" s="5"/>
      <c r="C484" s="16"/>
      <c r="D484" s="16"/>
      <c r="E484" s="16"/>
      <c r="F484" s="32"/>
      <c r="G484" s="237" t="s">
        <v>278</v>
      </c>
      <c r="H484" s="407">
        <v>3000</v>
      </c>
      <c r="I484" s="407">
        <v>27.5</v>
      </c>
      <c r="J484" s="408">
        <v>1</v>
      </c>
      <c r="K484" s="411"/>
      <c r="L484" s="407">
        <v>0</v>
      </c>
      <c r="M484" s="410">
        <v>0</v>
      </c>
      <c r="N484" s="411"/>
      <c r="O484" s="407">
        <v>0</v>
      </c>
      <c r="P484" s="410">
        <v>0</v>
      </c>
      <c r="Q484" s="408">
        <v>1</v>
      </c>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x14ac:dyDescent="0.35">
      <c r="A485" s="4"/>
      <c r="B485" s="5"/>
      <c r="C485" s="16"/>
      <c r="D485" s="16"/>
      <c r="E485" s="16"/>
      <c r="F485" s="32"/>
      <c r="G485" s="237" t="s">
        <v>279</v>
      </c>
      <c r="H485" s="407">
        <v>3000</v>
      </c>
      <c r="I485" s="407">
        <v>27.5</v>
      </c>
      <c r="J485" s="408">
        <v>1</v>
      </c>
      <c r="K485" s="411"/>
      <c r="L485" s="407">
        <v>0</v>
      </c>
      <c r="M485" s="410">
        <v>0</v>
      </c>
      <c r="N485" s="411"/>
      <c r="O485" s="407">
        <v>0</v>
      </c>
      <c r="P485" s="410">
        <v>0</v>
      </c>
      <c r="Q485" s="408">
        <v>1</v>
      </c>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x14ac:dyDescent="0.3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5.15" customHeight="1" x14ac:dyDescent="0.3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25" customHeight="1" x14ac:dyDescent="0.3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x14ac:dyDescent="0.3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3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5.15" customHeight="1" outlineLevel="1" thickBot="1" x14ac:dyDescent="0.4">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5.15" customHeight="1" outlineLevel="1" x14ac:dyDescent="0.3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3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3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3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3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3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3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3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3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5.15" customHeight="1" outlineLevel="1" x14ac:dyDescent="0.3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5.15" customHeight="1" outlineLevel="1" x14ac:dyDescent="0.3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4.5" outlineLevel="1" x14ac:dyDescent="0.35">
      <c r="A503" s="4"/>
      <c r="B503" s="5"/>
      <c r="C503" s="16"/>
      <c r="D503" s="16"/>
      <c r="E503" s="16"/>
      <c r="F503" s="25"/>
      <c r="G503" s="26" t="s">
        <v>3</v>
      </c>
      <c r="H503" s="26" t="s">
        <v>4</v>
      </c>
      <c r="I503" s="413"/>
      <c r="J503" s="413"/>
      <c r="K503" s="413"/>
      <c r="L503" s="413"/>
      <c r="M503" s="413"/>
      <c r="N503" s="397"/>
      <c r="O503" s="397"/>
      <c r="P503" s="414"/>
      <c r="Q503" s="414"/>
      <c r="R503" s="414"/>
      <c r="S503" s="414"/>
      <c r="T503" s="414"/>
      <c r="U503" s="414"/>
      <c r="V503" s="41"/>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4.5" outlineLevel="1" x14ac:dyDescent="0.35">
      <c r="A504" s="4"/>
      <c r="B504" s="5"/>
      <c r="C504" s="16"/>
      <c r="D504" s="16"/>
      <c r="E504" s="16"/>
      <c r="F504" s="25"/>
      <c r="G504" s="26" t="s">
        <v>5</v>
      </c>
      <c r="H504" s="26" t="s">
        <v>6</v>
      </c>
      <c r="I504" s="413"/>
      <c r="J504" s="413"/>
      <c r="K504" s="413"/>
      <c r="L504" s="413"/>
      <c r="M504" s="413"/>
      <c r="N504" s="397"/>
      <c r="O504" s="397"/>
      <c r="P504" s="414"/>
      <c r="Q504" s="414"/>
      <c r="R504" s="414"/>
      <c r="S504" s="414"/>
      <c r="T504" s="414"/>
      <c r="U504" s="414"/>
      <c r="V504" s="41"/>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35">
      <c r="A505" s="4"/>
      <c r="B505" s="5"/>
      <c r="C505" s="16"/>
      <c r="D505" s="16"/>
      <c r="E505" s="16"/>
      <c r="F505" s="25"/>
      <c r="G505" s="30" t="s">
        <v>7</v>
      </c>
      <c r="H505" s="30" t="s">
        <v>8</v>
      </c>
      <c r="I505" s="413"/>
      <c r="J505" s="413"/>
      <c r="K505" s="413"/>
      <c r="L505" s="413"/>
      <c r="M505" s="413"/>
      <c r="N505" s="397"/>
      <c r="O505" s="397"/>
      <c r="P505" s="361"/>
      <c r="Q505" s="361"/>
      <c r="R505" s="361"/>
      <c r="S505" s="361"/>
      <c r="T505" s="361"/>
      <c r="U505" s="361"/>
      <c r="V505" s="41"/>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35">
      <c r="A506" s="4"/>
      <c r="B506" s="5"/>
      <c r="C506" s="16"/>
      <c r="D506" s="16"/>
      <c r="E506" s="16"/>
      <c r="F506" s="32"/>
      <c r="G506" s="33" t="s">
        <v>9</v>
      </c>
      <c r="H506" s="33" t="s">
        <v>10</v>
      </c>
      <c r="I506" s="413"/>
      <c r="J506" s="413"/>
      <c r="K506" s="413"/>
      <c r="L506" s="413"/>
      <c r="M506" s="413"/>
      <c r="N506" s="397"/>
      <c r="O506" s="397"/>
      <c r="P506" s="361"/>
      <c r="Q506" s="361"/>
      <c r="R506" s="361"/>
      <c r="S506" s="361"/>
      <c r="T506" s="361"/>
      <c r="U506" s="361"/>
      <c r="V506" s="41"/>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35">
      <c r="A507" s="4"/>
      <c r="B507" s="5"/>
      <c r="C507" s="16"/>
      <c r="D507" s="16"/>
      <c r="E507" s="16"/>
      <c r="F507" s="32"/>
      <c r="G507" s="33" t="s">
        <v>11</v>
      </c>
      <c r="H507" s="33" t="s">
        <v>12</v>
      </c>
      <c r="I507" s="413"/>
      <c r="J507" s="413"/>
      <c r="K507" s="413"/>
      <c r="L507" s="413"/>
      <c r="M507" s="413"/>
      <c r="N507" s="397"/>
      <c r="O507" s="397"/>
      <c r="P507" s="361"/>
      <c r="Q507" s="361"/>
      <c r="R507" s="361"/>
      <c r="S507" s="361"/>
      <c r="T507" s="361"/>
      <c r="U507" s="361"/>
      <c r="V507" s="41"/>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35">
      <c r="A508" s="4"/>
      <c r="B508" s="5"/>
      <c r="C508" s="16"/>
      <c r="D508" s="16"/>
      <c r="E508" s="16"/>
      <c r="F508" s="32"/>
      <c r="G508" s="33" t="s">
        <v>13</v>
      </c>
      <c r="H508" s="33" t="s">
        <v>14</v>
      </c>
      <c r="I508" s="413"/>
      <c r="J508" s="413"/>
      <c r="K508" s="413"/>
      <c r="L508" s="413"/>
      <c r="M508" s="413"/>
      <c r="N508" s="397"/>
      <c r="O508" s="397"/>
      <c r="P508" s="361"/>
      <c r="Q508" s="361"/>
      <c r="R508" s="361"/>
      <c r="S508" s="361"/>
      <c r="T508" s="361"/>
      <c r="U508" s="361"/>
      <c r="V508" s="41"/>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35">
      <c r="A509" s="4"/>
      <c r="B509" s="5"/>
      <c r="C509" s="16"/>
      <c r="D509" s="16"/>
      <c r="E509" s="16"/>
      <c r="F509" s="32"/>
      <c r="G509" s="33" t="s">
        <v>15</v>
      </c>
      <c r="H509" s="33" t="s">
        <v>16</v>
      </c>
      <c r="I509" s="413"/>
      <c r="J509" s="413"/>
      <c r="K509" s="413"/>
      <c r="L509" s="413"/>
      <c r="M509" s="413"/>
      <c r="N509" s="397"/>
      <c r="O509" s="397"/>
      <c r="P509" s="361"/>
      <c r="Q509" s="361"/>
      <c r="R509" s="361"/>
      <c r="S509" s="361"/>
      <c r="T509" s="361"/>
      <c r="U509" s="361"/>
      <c r="V509" s="41"/>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35">
      <c r="A510" s="4"/>
      <c r="B510" s="5"/>
      <c r="C510" s="16"/>
      <c r="D510" s="16"/>
      <c r="E510" s="16"/>
      <c r="F510" s="32"/>
      <c r="G510" s="33" t="s">
        <v>19</v>
      </c>
      <c r="H510" s="33" t="s">
        <v>20</v>
      </c>
      <c r="I510" s="413"/>
      <c r="J510" s="413"/>
      <c r="K510" s="413"/>
      <c r="L510" s="413"/>
      <c r="M510" s="413"/>
      <c r="N510" s="397"/>
      <c r="O510" s="397"/>
      <c r="P510" s="361"/>
      <c r="Q510" s="361"/>
      <c r="R510" s="361"/>
      <c r="S510" s="361"/>
      <c r="T510" s="361"/>
      <c r="U510" s="361"/>
      <c r="V510" s="41"/>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12" customHeight="1" outlineLevel="1" x14ac:dyDescent="0.35">
      <c r="A511" s="4"/>
      <c r="B511" s="5"/>
      <c r="C511" s="16"/>
      <c r="D511" s="16"/>
      <c r="E511" s="16"/>
      <c r="F511" s="32"/>
      <c r="G511" s="33" t="s">
        <v>17</v>
      </c>
      <c r="H511" s="33" t="s">
        <v>18</v>
      </c>
      <c r="I511" s="413"/>
      <c r="J511" s="413"/>
      <c r="K511" s="413"/>
      <c r="L511" s="413"/>
      <c r="M511" s="413"/>
      <c r="N511" s="397"/>
      <c r="O511" s="397"/>
      <c r="P511" s="361"/>
      <c r="Q511" s="361"/>
      <c r="R511" s="361"/>
      <c r="S511" s="361"/>
      <c r="T511" s="361"/>
      <c r="U511" s="361"/>
      <c r="V511" s="41"/>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12" customHeight="1" outlineLevel="1" x14ac:dyDescent="0.35">
      <c r="A512" s="4"/>
      <c r="B512" s="5"/>
      <c r="C512" s="16"/>
      <c r="D512" s="16"/>
      <c r="E512" s="16"/>
      <c r="F512" s="32"/>
      <c r="G512" s="33" t="s">
        <v>22</v>
      </c>
      <c r="H512" s="33" t="s">
        <v>21</v>
      </c>
      <c r="I512" s="413"/>
      <c r="J512" s="413"/>
      <c r="K512" s="413"/>
      <c r="L512" s="413"/>
      <c r="M512" s="413"/>
      <c r="N512" s="397"/>
      <c r="O512" s="397"/>
      <c r="P512" s="361"/>
      <c r="Q512" s="361"/>
      <c r="R512" s="361"/>
      <c r="S512" s="361"/>
      <c r="T512" s="361"/>
      <c r="U512" s="361"/>
      <c r="V512" s="41"/>
      <c r="W512" s="15"/>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35">
      <c r="A513" s="4"/>
      <c r="B513" s="5"/>
      <c r="C513" s="16"/>
      <c r="D513" s="16"/>
      <c r="E513" s="16"/>
      <c r="F513" s="32"/>
      <c r="G513" s="33" t="s">
        <v>22</v>
      </c>
      <c r="H513" s="33" t="s">
        <v>23</v>
      </c>
      <c r="I513" s="413"/>
      <c r="J513" s="413"/>
      <c r="K513" s="413"/>
      <c r="L513" s="413"/>
      <c r="M513" s="413"/>
      <c r="N513" s="397"/>
      <c r="O513" s="397"/>
      <c r="P513" s="361"/>
      <c r="Q513" s="361"/>
      <c r="R513" s="361"/>
      <c r="S513" s="361"/>
      <c r="T513" s="361"/>
      <c r="U513" s="361"/>
      <c r="V513" s="41"/>
      <c r="W513" s="15"/>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5.15" customHeight="1" outlineLevel="1" x14ac:dyDescent="0.3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0"/>
      <c r="AV514" s="260"/>
      <c r="AW514" s="260"/>
      <c r="AX514" s="260"/>
      <c r="AY514" s="260"/>
      <c r="AZ514" s="260"/>
      <c r="BA514" s="260"/>
      <c r="BB514" s="260"/>
      <c r="BC514" s="260"/>
      <c r="BD514" s="260"/>
      <c r="BE514" s="260"/>
      <c r="BF514" s="260"/>
      <c r="BG514" s="260"/>
      <c r="BH514" s="260"/>
      <c r="BI514" s="260"/>
      <c r="BJ514" s="260"/>
      <c r="BK514" s="260"/>
      <c r="BL514" s="260"/>
      <c r="BM514" s="260"/>
      <c r="BN514" s="260"/>
      <c r="BO514" s="260"/>
      <c r="BP514" s="260"/>
    </row>
    <row r="515" spans="1:68" ht="25" customHeight="1" outlineLevel="1" x14ac:dyDescent="0.3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0"/>
      <c r="AV515" s="260"/>
      <c r="AW515" s="260"/>
      <c r="AX515" s="260"/>
      <c r="AY515" s="260"/>
      <c r="AZ515" s="260"/>
      <c r="BA515" s="260"/>
      <c r="BB515" s="260"/>
      <c r="BC515" s="260"/>
      <c r="BD515" s="260"/>
      <c r="BE515" s="260"/>
      <c r="BF515" s="260"/>
      <c r="BG515" s="260"/>
      <c r="BH515" s="260"/>
      <c r="BI515" s="260"/>
      <c r="BJ515" s="260"/>
      <c r="BK515" s="260"/>
      <c r="BL515" s="260"/>
      <c r="BM515" s="260"/>
      <c r="BN515" s="260"/>
      <c r="BO515" s="260"/>
      <c r="BP515" s="260"/>
    </row>
    <row r="516" spans="1:68" ht="12" customHeight="1" outlineLevel="1" x14ac:dyDescent="0.3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outlineLevel="1" x14ac:dyDescent="0.3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5.15" customHeight="1" outlineLevel="1" thickBot="1" x14ac:dyDescent="0.4">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5.15" customHeight="1" outlineLevel="1" x14ac:dyDescent="0.3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outlineLevel="1" x14ac:dyDescent="0.3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outlineLevel="1" x14ac:dyDescent="0.3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outlineLevel="1" x14ac:dyDescent="0.3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outlineLevel="1" x14ac:dyDescent="0.3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outlineLevel="1" x14ac:dyDescent="0.3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outlineLevel="1" x14ac:dyDescent="0.3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outlineLevel="1" x14ac:dyDescent="0.3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outlineLevel="1" x14ac:dyDescent="0.35">
      <c r="A527" s="4"/>
      <c r="B527" s="5"/>
      <c r="C527" s="16"/>
      <c r="D527" s="16"/>
      <c r="E527" s="16"/>
      <c r="F527" s="16"/>
      <c r="G527" s="16"/>
      <c r="H527" s="16"/>
      <c r="I527" s="16"/>
      <c r="J527" s="275" t="s">
        <v>470</v>
      </c>
      <c r="K527" s="275" t="s">
        <v>66</v>
      </c>
      <c r="L527" s="275" t="s">
        <v>67</v>
      </c>
      <c r="M527" s="275" t="s">
        <v>68</v>
      </c>
      <c r="N527" s="275" t="s">
        <v>69</v>
      </c>
      <c r="O527" s="22"/>
      <c r="P527" s="23"/>
      <c r="Q527" s="23"/>
      <c r="R527" s="23"/>
      <c r="S527" s="21"/>
      <c r="T527" s="21"/>
      <c r="U527" s="21"/>
      <c r="V527" s="21"/>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4.5" outlineLevel="1" x14ac:dyDescent="0.35">
      <c r="A528" s="4"/>
      <c r="B528" s="5"/>
      <c r="C528" s="16"/>
      <c r="D528" s="16"/>
      <c r="E528" s="16"/>
      <c r="F528" s="25"/>
      <c r="G528" s="26" t="s">
        <v>3</v>
      </c>
      <c r="H528" s="26" t="s">
        <v>4</v>
      </c>
      <c r="I528" s="26"/>
      <c r="J528" s="415">
        <v>0</v>
      </c>
      <c r="K528" s="415">
        <v>0</v>
      </c>
      <c r="L528" s="415">
        <v>0</v>
      </c>
      <c r="M528" s="415">
        <v>1</v>
      </c>
      <c r="N528" s="415">
        <v>1</v>
      </c>
      <c r="O528" s="228"/>
      <c r="P528" s="229"/>
      <c r="Q528" s="229"/>
      <c r="R528" s="229"/>
      <c r="S528" s="229"/>
      <c r="T528" s="229"/>
      <c r="U528" s="229"/>
      <c r="V528" s="230"/>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4.5" outlineLevel="1" x14ac:dyDescent="0.35">
      <c r="A529" s="4"/>
      <c r="B529" s="5"/>
      <c r="C529" s="16"/>
      <c r="D529" s="16"/>
      <c r="E529" s="16"/>
      <c r="F529" s="25"/>
      <c r="G529" s="26" t="s">
        <v>5</v>
      </c>
      <c r="H529" s="26" t="s">
        <v>6</v>
      </c>
      <c r="I529" s="26"/>
      <c r="J529" s="415">
        <v>0</v>
      </c>
      <c r="K529" s="415">
        <v>0</v>
      </c>
      <c r="L529" s="415">
        <v>0</v>
      </c>
      <c r="M529" s="415">
        <v>1</v>
      </c>
      <c r="N529" s="415">
        <v>1</v>
      </c>
      <c r="O529" s="228"/>
      <c r="P529" s="229"/>
      <c r="Q529" s="229"/>
      <c r="R529" s="229"/>
      <c r="S529" s="229"/>
      <c r="T529" s="229"/>
      <c r="U529" s="229"/>
      <c r="V529" s="230"/>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outlineLevel="1" x14ac:dyDescent="0.35">
      <c r="A530" s="4"/>
      <c r="B530" s="5"/>
      <c r="C530" s="16"/>
      <c r="D530" s="16"/>
      <c r="E530" s="16"/>
      <c r="F530" s="25"/>
      <c r="G530" s="30" t="s">
        <v>7</v>
      </c>
      <c r="H530" s="30" t="s">
        <v>8</v>
      </c>
      <c r="I530" s="33"/>
      <c r="J530" s="415">
        <v>1</v>
      </c>
      <c r="K530" s="415">
        <v>1</v>
      </c>
      <c r="L530" s="415">
        <v>1</v>
      </c>
      <c r="M530" s="415">
        <v>1</v>
      </c>
      <c r="N530" s="415">
        <v>1</v>
      </c>
      <c r="O530" s="228"/>
      <c r="P530" s="231"/>
      <c r="Q530" s="231"/>
      <c r="R530" s="231"/>
      <c r="S530" s="231"/>
      <c r="T530" s="231"/>
      <c r="U530" s="231"/>
      <c r="V530" s="230"/>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outlineLevel="1" x14ac:dyDescent="0.35">
      <c r="A531" s="4"/>
      <c r="B531" s="5"/>
      <c r="C531" s="16"/>
      <c r="D531" s="16"/>
      <c r="E531" s="16"/>
      <c r="F531" s="32"/>
      <c r="G531" s="33" t="s">
        <v>9</v>
      </c>
      <c r="H531" s="33" t="s">
        <v>10</v>
      </c>
      <c r="I531" s="33"/>
      <c r="J531" s="415">
        <v>0</v>
      </c>
      <c r="K531" s="415">
        <v>0</v>
      </c>
      <c r="L531" s="415">
        <v>0</v>
      </c>
      <c r="M531" s="415">
        <v>0</v>
      </c>
      <c r="N531" s="415">
        <v>0</v>
      </c>
      <c r="O531" s="228"/>
      <c r="P531" s="231"/>
      <c r="Q531" s="231"/>
      <c r="R531" s="231"/>
      <c r="S531" s="231"/>
      <c r="T531" s="231"/>
      <c r="U531" s="231"/>
      <c r="V531" s="230"/>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outlineLevel="1" x14ac:dyDescent="0.35">
      <c r="A532" s="4"/>
      <c r="B532" s="5"/>
      <c r="C532" s="16"/>
      <c r="D532" s="16"/>
      <c r="E532" s="16"/>
      <c r="F532" s="32"/>
      <c r="G532" s="33" t="s">
        <v>11</v>
      </c>
      <c r="H532" s="33" t="s">
        <v>12</v>
      </c>
      <c r="I532" s="33"/>
      <c r="J532" s="415">
        <v>1</v>
      </c>
      <c r="K532" s="415">
        <v>1</v>
      </c>
      <c r="L532" s="415">
        <v>1</v>
      </c>
      <c r="M532" s="415">
        <v>1</v>
      </c>
      <c r="N532" s="415">
        <v>1</v>
      </c>
      <c r="O532" s="228"/>
      <c r="P532" s="231"/>
      <c r="Q532" s="231"/>
      <c r="R532" s="231"/>
      <c r="S532" s="231"/>
      <c r="T532" s="231"/>
      <c r="U532" s="231"/>
      <c r="V532" s="230"/>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outlineLevel="1" x14ac:dyDescent="0.35">
      <c r="A533" s="4"/>
      <c r="B533" s="5"/>
      <c r="C533" s="16"/>
      <c r="D533" s="16"/>
      <c r="E533" s="16"/>
      <c r="F533" s="32"/>
      <c r="G533" s="33" t="s">
        <v>13</v>
      </c>
      <c r="H533" s="33" t="s">
        <v>14</v>
      </c>
      <c r="I533" s="33"/>
      <c r="J533" s="415">
        <v>1</v>
      </c>
      <c r="K533" s="415">
        <v>1</v>
      </c>
      <c r="L533" s="415">
        <v>1</v>
      </c>
      <c r="M533" s="415">
        <v>1</v>
      </c>
      <c r="N533" s="415">
        <v>1</v>
      </c>
      <c r="O533" s="228"/>
      <c r="P533" s="231"/>
      <c r="Q533" s="231"/>
      <c r="R533" s="231"/>
      <c r="S533" s="231"/>
      <c r="T533" s="231"/>
      <c r="U533" s="231"/>
      <c r="V533" s="230"/>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outlineLevel="1" x14ac:dyDescent="0.35">
      <c r="A534" s="4"/>
      <c r="B534" s="5"/>
      <c r="C534" s="16"/>
      <c r="D534" s="16"/>
      <c r="E534" s="16"/>
      <c r="F534" s="32"/>
      <c r="G534" s="33" t="s">
        <v>15</v>
      </c>
      <c r="H534" s="33" t="s">
        <v>16</v>
      </c>
      <c r="I534" s="33"/>
      <c r="J534" s="415">
        <v>1</v>
      </c>
      <c r="K534" s="415">
        <v>1</v>
      </c>
      <c r="L534" s="415">
        <v>1</v>
      </c>
      <c r="M534" s="415">
        <v>1</v>
      </c>
      <c r="N534" s="415">
        <v>1</v>
      </c>
      <c r="O534" s="228"/>
      <c r="P534" s="231"/>
      <c r="Q534" s="231"/>
      <c r="R534" s="231"/>
      <c r="S534" s="231"/>
      <c r="T534" s="231"/>
      <c r="U534" s="231"/>
      <c r="V534" s="230"/>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outlineLevel="1" x14ac:dyDescent="0.35">
      <c r="A535" s="4"/>
      <c r="B535" s="5"/>
      <c r="C535" s="16"/>
      <c r="D535" s="16"/>
      <c r="E535" s="16"/>
      <c r="F535" s="32"/>
      <c r="G535" s="33" t="s">
        <v>17</v>
      </c>
      <c r="H535" s="33" t="s">
        <v>18</v>
      </c>
      <c r="I535" s="33"/>
      <c r="J535" s="415">
        <v>0</v>
      </c>
      <c r="K535" s="415">
        <v>0</v>
      </c>
      <c r="L535" s="415">
        <v>0</v>
      </c>
      <c r="M535" s="415">
        <v>0</v>
      </c>
      <c r="N535" s="415">
        <v>0</v>
      </c>
      <c r="O535" s="228"/>
      <c r="P535" s="231"/>
      <c r="Q535" s="231"/>
      <c r="R535" s="231"/>
      <c r="S535" s="231"/>
      <c r="T535" s="231"/>
      <c r="U535" s="231"/>
      <c r="V535" s="230"/>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outlineLevel="1" x14ac:dyDescent="0.35">
      <c r="A536" s="4"/>
      <c r="B536" s="5"/>
      <c r="C536" s="16"/>
      <c r="D536" s="16"/>
      <c r="E536" s="16"/>
      <c r="F536" s="32"/>
      <c r="G536" s="33" t="s">
        <v>19</v>
      </c>
      <c r="H536" s="33" t="s">
        <v>20</v>
      </c>
      <c r="I536" s="33"/>
      <c r="J536" s="415">
        <v>0</v>
      </c>
      <c r="K536" s="415">
        <v>0</v>
      </c>
      <c r="L536" s="415">
        <v>0</v>
      </c>
      <c r="M536" s="415">
        <v>0</v>
      </c>
      <c r="N536" s="415">
        <v>0</v>
      </c>
      <c r="O536" s="228"/>
      <c r="P536" s="231"/>
      <c r="Q536" s="231"/>
      <c r="R536" s="231"/>
      <c r="S536" s="231"/>
      <c r="T536" s="231"/>
      <c r="U536" s="231"/>
      <c r="V536" s="230"/>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outlineLevel="1" x14ac:dyDescent="0.35">
      <c r="A537" s="4"/>
      <c r="B537" s="5"/>
      <c r="C537" s="16"/>
      <c r="D537" s="16"/>
      <c r="E537" s="16"/>
      <c r="F537" s="32"/>
      <c r="G537" s="33" t="s">
        <v>22</v>
      </c>
      <c r="H537" s="33" t="s">
        <v>21</v>
      </c>
      <c r="I537" s="33"/>
      <c r="J537" s="415">
        <v>0</v>
      </c>
      <c r="K537" s="415">
        <v>0</v>
      </c>
      <c r="L537" s="415">
        <v>0</v>
      </c>
      <c r="M537" s="415">
        <v>0</v>
      </c>
      <c r="N537" s="415">
        <v>0</v>
      </c>
      <c r="O537" s="228"/>
      <c r="P537" s="231"/>
      <c r="Q537" s="231"/>
      <c r="R537" s="231"/>
      <c r="S537" s="231"/>
      <c r="T537" s="231"/>
      <c r="U537" s="231"/>
      <c r="V537" s="230"/>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outlineLevel="1" x14ac:dyDescent="0.35">
      <c r="A538" s="4"/>
      <c r="B538" s="5"/>
      <c r="C538" s="16"/>
      <c r="D538" s="16"/>
      <c r="E538" s="16"/>
      <c r="F538" s="32"/>
      <c r="G538" s="33" t="s">
        <v>22</v>
      </c>
      <c r="H538" s="33" t="s">
        <v>23</v>
      </c>
      <c r="I538" s="33"/>
      <c r="J538" s="415">
        <v>0</v>
      </c>
      <c r="K538" s="415">
        <v>0</v>
      </c>
      <c r="L538" s="415">
        <v>0</v>
      </c>
      <c r="M538" s="415">
        <v>0</v>
      </c>
      <c r="N538" s="415">
        <v>0</v>
      </c>
      <c r="O538" s="228"/>
      <c r="P538" s="231"/>
      <c r="Q538" s="231"/>
      <c r="R538" s="231"/>
      <c r="S538" s="231"/>
      <c r="T538" s="231"/>
      <c r="U538" s="231"/>
      <c r="V538" s="230"/>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5.15" customHeight="1" outlineLevel="1" x14ac:dyDescent="0.3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25" customHeight="1" outlineLevel="1" x14ac:dyDescent="0.3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outlineLevel="1" x14ac:dyDescent="0.3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H21" sqref="H21"/>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15" customHeight="1" outlineLevel="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15" customHeight="1" outlineLevel="1" x14ac:dyDescent="0.3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35">
      <c r="A4" s="258"/>
      <c r="B4" s="259"/>
      <c r="C4" s="264"/>
      <c r="D4" s="265"/>
      <c r="E4" s="266" t="s">
        <v>928</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3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3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3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3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35">
      <c r="A9" s="258"/>
      <c r="B9" s="259"/>
      <c r="C9" s="269"/>
      <c r="D9" s="269"/>
      <c r="E9" s="269" t="s">
        <v>110</v>
      </c>
      <c r="F9" s="269" t="s">
        <v>960</v>
      </c>
      <c r="G9" s="717" t="s">
        <v>927</v>
      </c>
      <c r="H9" s="717" t="s">
        <v>919</v>
      </c>
      <c r="I9" s="717" t="s">
        <v>920</v>
      </c>
      <c r="J9" s="717" t="s">
        <v>921</v>
      </c>
      <c r="K9" s="717" t="s">
        <v>922</v>
      </c>
      <c r="L9" s="717" t="s">
        <v>923</v>
      </c>
      <c r="M9" s="717" t="s">
        <v>924</v>
      </c>
      <c r="N9" s="717" t="s">
        <v>925</v>
      </c>
      <c r="O9" s="717" t="s">
        <v>926</v>
      </c>
      <c r="P9" s="727"/>
      <c r="Q9" s="727"/>
      <c r="R9" s="727"/>
      <c r="S9" s="727"/>
      <c r="T9" s="727"/>
      <c r="U9" s="727"/>
      <c r="V9" s="727"/>
      <c r="W9" s="727"/>
      <c r="X9" s="727"/>
      <c r="Y9" s="727"/>
      <c r="Z9" s="714"/>
      <c r="AA9" s="268"/>
      <c r="AB9" s="260"/>
      <c r="AC9" s="260"/>
      <c r="AD9" s="260"/>
    </row>
    <row r="10" spans="1:30" s="79" customFormat="1" outlineLevel="1" x14ac:dyDescent="0.3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3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3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3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3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3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3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3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3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3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3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3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3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3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3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3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3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3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3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3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3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3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3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3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3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15" customHeight="1" outlineLevel="1" x14ac:dyDescent="0.3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5" customHeight="1" x14ac:dyDescent="0.3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3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3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15" customHeight="1" outlineLevel="1" thickBot="1" x14ac:dyDescent="0.4">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15" customHeight="1" outlineLevel="1" x14ac:dyDescent="0.3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35">
      <c r="A41" s="258"/>
      <c r="B41" s="259"/>
      <c r="C41" s="264"/>
      <c r="D41" s="265"/>
      <c r="E41" s="266" t="s">
        <v>929</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3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3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3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3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35">
      <c r="A46" s="258"/>
      <c r="B46" s="259"/>
      <c r="C46" s="269"/>
      <c r="D46" s="269"/>
      <c r="E46" s="269"/>
      <c r="F46" s="269"/>
      <c r="G46" s="269" t="s">
        <v>960</v>
      </c>
      <c r="H46" s="717" t="s">
        <v>927</v>
      </c>
      <c r="I46" s="717" t="s">
        <v>919</v>
      </c>
      <c r="J46" s="717" t="s">
        <v>920</v>
      </c>
      <c r="K46" s="717" t="s">
        <v>921</v>
      </c>
      <c r="L46" s="717" t="s">
        <v>922</v>
      </c>
      <c r="M46" s="717" t="s">
        <v>923</v>
      </c>
      <c r="N46" s="717" t="s">
        <v>924</v>
      </c>
      <c r="O46" s="717" t="s">
        <v>925</v>
      </c>
      <c r="P46" s="717" t="s">
        <v>926</v>
      </c>
      <c r="Q46" s="269"/>
      <c r="R46" s="714"/>
      <c r="S46" s="714"/>
      <c r="T46" s="714"/>
      <c r="U46" s="268"/>
      <c r="V46" s="260"/>
      <c r="W46" s="260"/>
      <c r="X46" s="260"/>
    </row>
    <row r="47" spans="1:30" s="7" customFormat="1" outlineLevel="1" x14ac:dyDescent="0.3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937</v>
      </c>
      <c r="R48" s="34"/>
      <c r="S48" s="34"/>
      <c r="T48" s="34"/>
      <c r="U48" s="15"/>
      <c r="V48" s="6"/>
      <c r="W48" s="6"/>
      <c r="X48" s="6"/>
    </row>
    <row r="49" spans="1:28" s="7" customFormat="1" outlineLevel="1" x14ac:dyDescent="0.35">
      <c r="A49" s="4"/>
      <c r="B49" s="5"/>
      <c r="C49" s="16"/>
      <c r="D49" s="277"/>
      <c r="E49" s="33"/>
      <c r="F49" s="34"/>
      <c r="G49" s="389">
        <v>7</v>
      </c>
      <c r="H49" s="389">
        <v>7</v>
      </c>
      <c r="I49" s="389">
        <v>7</v>
      </c>
      <c r="J49" s="389">
        <v>7</v>
      </c>
      <c r="K49" s="389">
        <v>7</v>
      </c>
      <c r="L49" s="389">
        <v>7</v>
      </c>
      <c r="M49" s="389">
        <v>7</v>
      </c>
      <c r="N49" s="389">
        <v>7</v>
      </c>
      <c r="O49" s="389">
        <v>7</v>
      </c>
      <c r="P49" s="389">
        <v>7</v>
      </c>
      <c r="Q49" s="34" t="s">
        <v>979</v>
      </c>
      <c r="R49" s="34"/>
      <c r="S49" s="34"/>
      <c r="T49" s="34"/>
      <c r="U49" s="15"/>
      <c r="V49" s="6"/>
      <c r="W49" s="6"/>
      <c r="X49" s="6"/>
    </row>
    <row r="50" spans="1:28" s="7" customFormat="1" outlineLevel="1" x14ac:dyDescent="0.35">
      <c r="A50" s="4"/>
      <c r="B50" s="5"/>
      <c r="C50" s="16"/>
      <c r="D50" s="277"/>
      <c r="E50" s="33"/>
      <c r="F50" s="34"/>
      <c r="G50" s="389">
        <v>7</v>
      </c>
      <c r="H50" s="389">
        <v>7</v>
      </c>
      <c r="I50" s="389">
        <v>7</v>
      </c>
      <c r="J50" s="389">
        <v>7</v>
      </c>
      <c r="K50" s="389">
        <v>7</v>
      </c>
      <c r="L50" s="389">
        <v>7</v>
      </c>
      <c r="M50" s="389">
        <v>7</v>
      </c>
      <c r="N50" s="389">
        <v>7</v>
      </c>
      <c r="O50" s="389">
        <v>7</v>
      </c>
      <c r="P50" s="389">
        <v>7</v>
      </c>
      <c r="Q50" s="34" t="s">
        <v>979</v>
      </c>
      <c r="R50" s="34"/>
      <c r="S50" s="34"/>
      <c r="T50" s="34"/>
      <c r="U50" s="15"/>
      <c r="V50" s="6"/>
      <c r="W50" s="6"/>
      <c r="X50" s="6"/>
    </row>
    <row r="51" spans="1:28" s="79" customFormat="1" outlineLevel="1" x14ac:dyDescent="0.3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3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3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3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3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3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3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3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3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3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15" customHeight="1" outlineLevel="1" x14ac:dyDescent="0.3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5" customHeight="1" x14ac:dyDescent="0.3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3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3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15" customHeight="1" outlineLevel="1" thickBot="1" x14ac:dyDescent="0.4">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15" customHeight="1" outlineLevel="1" x14ac:dyDescent="0.3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35">
      <c r="A67" s="258"/>
      <c r="B67" s="259"/>
      <c r="C67" s="264"/>
      <c r="D67" s="265"/>
      <c r="E67" s="266" t="s">
        <v>918</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35">
      <c r="A68" s="258"/>
      <c r="B68" s="259"/>
      <c r="C68" s="264"/>
      <c r="D68" s="265"/>
      <c r="E68" s="273"/>
      <c r="F68" s="265"/>
      <c r="G68" s="265"/>
      <c r="H68" s="265" t="s">
        <v>374</v>
      </c>
      <c r="I68" s="265" t="s">
        <v>931</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3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35">
      <c r="A70" s="258"/>
      <c r="B70" s="259"/>
      <c r="C70" s="269"/>
      <c r="D70" s="269"/>
      <c r="E70" s="269"/>
      <c r="F70" s="723" t="s">
        <v>934</v>
      </c>
      <c r="G70" s="723"/>
      <c r="H70" s="723"/>
      <c r="I70" s="795" t="s">
        <v>935</v>
      </c>
      <c r="J70" s="795"/>
      <c r="K70" s="795"/>
      <c r="L70" s="795" t="s">
        <v>936</v>
      </c>
      <c r="M70" s="795"/>
      <c r="N70" s="795"/>
      <c r="O70" s="712"/>
      <c r="P70" s="712"/>
      <c r="Q70" s="712"/>
      <c r="R70" s="712"/>
      <c r="S70" s="714"/>
      <c r="T70" s="714"/>
      <c r="U70" s="714"/>
      <c r="V70" s="714"/>
      <c r="W70" s="712"/>
      <c r="X70" s="712"/>
      <c r="Y70" s="268"/>
      <c r="Z70" s="260"/>
      <c r="AA70" s="260"/>
      <c r="AB70" s="260"/>
    </row>
    <row r="71" spans="1:28" s="79" customFormat="1" ht="12" customHeight="1" outlineLevel="1" x14ac:dyDescent="0.3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35">
      <c r="A72" s="258"/>
      <c r="B72" s="259"/>
      <c r="C72" s="269"/>
      <c r="D72" s="269"/>
      <c r="E72" s="269"/>
      <c r="F72" s="717" t="s">
        <v>927</v>
      </c>
      <c r="G72" s="717" t="s">
        <v>919</v>
      </c>
      <c r="H72" s="717" t="s">
        <v>920</v>
      </c>
      <c r="I72" s="717" t="s">
        <v>921</v>
      </c>
      <c r="J72" s="717" t="s">
        <v>922</v>
      </c>
      <c r="K72" s="717" t="s">
        <v>923</v>
      </c>
      <c r="L72" s="717" t="s">
        <v>924</v>
      </c>
      <c r="M72" s="717" t="s">
        <v>925</v>
      </c>
      <c r="N72" s="717" t="s">
        <v>926</v>
      </c>
      <c r="O72" s="714"/>
      <c r="P72" s="714"/>
      <c r="Q72" s="712"/>
      <c r="R72" s="712"/>
      <c r="S72" s="714"/>
      <c r="T72" s="714"/>
      <c r="U72" s="714"/>
      <c r="V72" s="714"/>
      <c r="W72" s="712"/>
      <c r="X72" s="712"/>
      <c r="Y72" s="268"/>
      <c r="Z72" s="260"/>
      <c r="AA72" s="260"/>
      <c r="AB72" s="260"/>
    </row>
    <row r="73" spans="1:28" s="79" customFormat="1" ht="12" customHeight="1" outlineLevel="1" x14ac:dyDescent="0.35">
      <c r="A73" s="258"/>
      <c r="B73" s="259"/>
      <c r="C73" s="269"/>
      <c r="D73" s="285"/>
      <c r="E73" s="278" t="s">
        <v>938</v>
      </c>
      <c r="F73" s="718">
        <v>43466</v>
      </c>
      <c r="G73" s="718">
        <v>43466</v>
      </c>
      <c r="H73" s="718">
        <v>43466</v>
      </c>
      <c r="I73" s="718">
        <v>43466</v>
      </c>
      <c r="J73" s="718">
        <v>43466</v>
      </c>
      <c r="K73" s="718">
        <v>43466</v>
      </c>
      <c r="L73" s="718">
        <v>43466</v>
      </c>
      <c r="M73" s="718">
        <v>43466</v>
      </c>
      <c r="N73" s="718">
        <v>43466</v>
      </c>
      <c r="O73" s="79" t="s">
        <v>954</v>
      </c>
      <c r="Q73" s="231"/>
      <c r="R73" s="231"/>
      <c r="S73" s="231"/>
      <c r="T73" s="231"/>
      <c r="U73" s="720"/>
      <c r="V73" s="229"/>
      <c r="W73" s="229"/>
      <c r="X73" s="229"/>
      <c r="Y73" s="268"/>
      <c r="Z73" s="260"/>
      <c r="AA73" s="260"/>
      <c r="AB73" s="260"/>
    </row>
    <row r="74" spans="1:28" s="79" customFormat="1" ht="12" customHeight="1" outlineLevel="1" x14ac:dyDescent="0.35">
      <c r="A74" s="258"/>
      <c r="B74" s="259"/>
      <c r="C74" s="269"/>
      <c r="D74" s="285"/>
      <c r="E74" s="278" t="s">
        <v>939</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35">
      <c r="A75" s="258"/>
      <c r="B75" s="259"/>
      <c r="C75" s="269"/>
      <c r="D75" s="277"/>
      <c r="E75" s="278" t="s">
        <v>940</v>
      </c>
      <c r="F75" s="718">
        <v>43556</v>
      </c>
      <c r="G75" s="718">
        <v>43556</v>
      </c>
      <c r="H75" s="718">
        <v>43556</v>
      </c>
      <c r="I75" s="718">
        <v>43556</v>
      </c>
      <c r="J75" s="718">
        <v>43556</v>
      </c>
      <c r="K75" s="718">
        <v>43556</v>
      </c>
      <c r="L75" s="718">
        <v>43556</v>
      </c>
      <c r="M75" s="718">
        <v>43556</v>
      </c>
      <c r="N75" s="718">
        <v>43556</v>
      </c>
      <c r="O75" s="79" t="s">
        <v>932</v>
      </c>
      <c r="Q75" s="229"/>
      <c r="R75" s="229"/>
      <c r="S75" s="229"/>
      <c r="T75" s="229"/>
      <c r="U75" s="719"/>
      <c r="V75" s="229"/>
      <c r="W75" s="229"/>
      <c r="X75" s="230"/>
      <c r="Y75" s="268"/>
      <c r="Z75" s="260"/>
      <c r="AA75" s="260"/>
      <c r="AB75" s="260"/>
    </row>
    <row r="76" spans="1:28" s="79" customFormat="1" outlineLevel="1" x14ac:dyDescent="0.35">
      <c r="A76" s="258"/>
      <c r="B76" s="259"/>
      <c r="C76" s="269"/>
      <c r="D76" s="277"/>
      <c r="E76" s="278" t="s">
        <v>941</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933</v>
      </c>
      <c r="Q76" s="229"/>
      <c r="R76" s="229"/>
      <c r="S76" s="229"/>
      <c r="T76" s="229"/>
      <c r="U76" s="719"/>
      <c r="V76" s="229"/>
      <c r="W76" s="229"/>
      <c r="X76" s="230"/>
      <c r="Y76" s="268"/>
      <c r="Z76" s="260"/>
      <c r="AA76" s="260"/>
      <c r="AB76" s="260"/>
    </row>
    <row r="77" spans="1:28" s="79" customFormat="1" outlineLevel="1" x14ac:dyDescent="0.35">
      <c r="A77" s="258"/>
      <c r="B77" s="259"/>
      <c r="C77" s="269"/>
      <c r="D77" s="277"/>
      <c r="E77" s="278" t="s">
        <v>942</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950</v>
      </c>
      <c r="Q77" s="229"/>
      <c r="R77" s="229"/>
      <c r="S77" s="229"/>
      <c r="T77" s="229"/>
      <c r="Y77" s="268"/>
      <c r="Z77" s="260"/>
      <c r="AA77" s="260"/>
      <c r="AB77" s="260"/>
    </row>
    <row r="78" spans="1:28" s="79" customFormat="1" outlineLevel="1" x14ac:dyDescent="0.35">
      <c r="A78" s="258"/>
      <c r="B78" s="259"/>
      <c r="C78" s="269"/>
      <c r="D78" s="277"/>
      <c r="E78" s="278" t="s">
        <v>943</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951</v>
      </c>
      <c r="Q78" s="229"/>
      <c r="R78" s="229"/>
      <c r="S78" s="229"/>
      <c r="T78" s="229"/>
      <c r="Y78" s="268"/>
      <c r="Z78" s="260"/>
      <c r="AA78" s="260"/>
      <c r="AB78" s="260"/>
    </row>
    <row r="79" spans="1:28" s="79" customFormat="1" outlineLevel="1" x14ac:dyDescent="0.35">
      <c r="A79" s="258"/>
      <c r="B79" s="259"/>
      <c r="C79" s="269"/>
      <c r="D79" s="277"/>
      <c r="E79" s="278" t="s">
        <v>944</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35">
      <c r="A80" s="258"/>
      <c r="B80" s="259"/>
      <c r="C80" s="269"/>
      <c r="D80" s="277"/>
      <c r="E80" s="278" t="s">
        <v>945</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35">
      <c r="A81" s="258"/>
      <c r="B81" s="259"/>
      <c r="C81" s="269"/>
      <c r="D81" s="277"/>
      <c r="E81" s="278" t="s">
        <v>946</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35">
      <c r="A82" s="258"/>
      <c r="B82" s="259"/>
      <c r="C82" s="269"/>
      <c r="D82" s="277"/>
      <c r="E82" s="278" t="s">
        <v>947</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3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35">
      <c r="A84" s="258"/>
      <c r="B84" s="259"/>
      <c r="C84" s="269"/>
      <c r="D84" s="277"/>
      <c r="E84" s="278" t="s">
        <v>948</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952</v>
      </c>
      <c r="Q84" s="231"/>
      <c r="R84" s="231"/>
      <c r="S84" s="231"/>
      <c r="T84" s="231"/>
      <c r="U84" s="721"/>
      <c r="V84" s="231"/>
      <c r="W84" s="231"/>
      <c r="X84" s="230"/>
      <c r="Y84" s="268"/>
      <c r="Z84" s="260"/>
      <c r="AA84" s="260"/>
      <c r="AB84" s="260"/>
    </row>
    <row r="85" spans="1:28" s="79" customFormat="1" outlineLevel="1" x14ac:dyDescent="0.35">
      <c r="A85" s="258"/>
      <c r="B85" s="259"/>
      <c r="C85" s="269"/>
      <c r="D85" s="277"/>
      <c r="E85" s="278" t="s">
        <v>949</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953</v>
      </c>
      <c r="Q85" s="231"/>
      <c r="R85" s="231"/>
      <c r="S85" s="231"/>
      <c r="T85" s="231"/>
      <c r="U85" s="721"/>
      <c r="V85" s="231"/>
      <c r="W85" s="231"/>
      <c r="X85" s="230"/>
      <c r="Y85" s="268"/>
      <c r="Z85" s="260"/>
      <c r="AA85" s="260"/>
      <c r="AB85" s="260"/>
    </row>
    <row r="86" spans="1:28" s="79" customFormat="1" ht="12" customHeight="1" outlineLevel="1" x14ac:dyDescent="0.35">
      <c r="A86" s="258"/>
      <c r="B86" s="259"/>
      <c r="C86" s="269"/>
      <c r="D86" s="285"/>
      <c r="E86" s="278" t="s">
        <v>956</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955</v>
      </c>
      <c r="Q86" s="231"/>
      <c r="R86" s="231"/>
      <c r="S86" s="231"/>
      <c r="T86" s="231"/>
      <c r="U86" s="231"/>
      <c r="V86" s="231"/>
      <c r="W86" s="231"/>
      <c r="X86" s="230"/>
      <c r="Y86" s="268"/>
      <c r="Z86" s="260"/>
      <c r="AA86" s="260"/>
      <c r="AB86" s="260"/>
    </row>
    <row r="87" spans="1:28" s="79" customFormat="1" ht="12" customHeight="1" outlineLevel="1" x14ac:dyDescent="0.3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3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15" customHeight="1" outlineLevel="1" x14ac:dyDescent="0.3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5" customHeight="1" x14ac:dyDescent="0.3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3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3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3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3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3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3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3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3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3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3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3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3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3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3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3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3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3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3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3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3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3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3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3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95" t="s">
        <v>312</v>
      </c>
      <c r="G68" s="796"/>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3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3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3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3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3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3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3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3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3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3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3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3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3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3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3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3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35">
      <c r="A85" s="4"/>
      <c r="B85" s="5"/>
      <c r="C85" s="16"/>
      <c r="D85" s="32"/>
      <c r="E85" s="33"/>
      <c r="F85" s="33"/>
      <c r="K85" s="228"/>
      <c r="L85" s="228"/>
      <c r="M85" s="228"/>
      <c r="N85" s="231"/>
      <c r="O85" s="231"/>
      <c r="P85" s="231"/>
      <c r="Q85" s="231"/>
      <c r="R85" s="231"/>
      <c r="S85" s="231"/>
      <c r="T85" s="230"/>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95"/>
      <c r="F96" s="796"/>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3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3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3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3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3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3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3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3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3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3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3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3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3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3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3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3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3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3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35">
      <c r="A115" s="258"/>
      <c r="B115" s="259"/>
      <c r="C115" s="269"/>
      <c r="D115" s="285"/>
      <c r="E115" s="222" t="s">
        <v>901</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3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35">
      <c r="A117" s="258"/>
      <c r="B117" s="259"/>
      <c r="C117" s="269"/>
      <c r="D117" s="285"/>
      <c r="E117" s="441" t="s">
        <v>902</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3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3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3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35">
      <c r="A121" s="258"/>
      <c r="B121" s="259"/>
      <c r="C121" s="269"/>
      <c r="D121" s="285"/>
      <c r="E121" s="222" t="s">
        <v>900</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3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3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3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3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3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3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3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3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3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3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3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3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3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3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139" workbookViewId="0">
      <selection activeCell="I140" sqref="I140"/>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3"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133</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15"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3"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3"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3"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15"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35">
      <c r="A46" s="258"/>
      <c r="B46" s="130"/>
      <c r="C46" s="111"/>
      <c r="D46" s="111"/>
      <c r="E46" s="111"/>
      <c r="F46" s="113"/>
      <c r="G46" s="115"/>
      <c r="H46" s="799" t="s">
        <v>460</v>
      </c>
      <c r="I46" s="800"/>
      <c r="J46" s="800"/>
      <c r="K46" s="800"/>
      <c r="L46" s="800"/>
      <c r="M46" s="800"/>
      <c r="N46" s="800"/>
      <c r="O46" s="800"/>
      <c r="P46" s="800"/>
      <c r="Q46" s="800"/>
      <c r="R46" s="800"/>
      <c r="S46" s="800"/>
      <c r="T46" s="801"/>
      <c r="U46" s="115"/>
      <c r="V46" s="113"/>
      <c r="W46" s="268"/>
      <c r="X46" s="260"/>
    </row>
    <row r="47" spans="1:24" ht="5.15"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3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3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15"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15"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3"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3"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3"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3"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3"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3"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3"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3" customHeight="1" outlineLevel="1" x14ac:dyDescent="0.35">
      <c r="A60" s="77"/>
      <c r="B60" s="130"/>
      <c r="C60" s="111"/>
      <c r="D60" s="111"/>
      <c r="E60" s="111"/>
      <c r="F60" s="95"/>
      <c r="G60" s="110" t="s">
        <v>155</v>
      </c>
      <c r="H60" s="110" t="s">
        <v>156</v>
      </c>
      <c r="I60" s="110"/>
      <c r="J60" s="275" t="s">
        <v>960</v>
      </c>
      <c r="K60" s="110" t="s">
        <v>484</v>
      </c>
      <c r="L60" s="275" t="s">
        <v>961</v>
      </c>
      <c r="M60" s="275" t="s">
        <v>962</v>
      </c>
      <c r="N60" s="275" t="s">
        <v>963</v>
      </c>
      <c r="O60" s="275" t="s">
        <v>964</v>
      </c>
      <c r="P60" s="275" t="s">
        <v>965</v>
      </c>
      <c r="Q60" s="275" t="s">
        <v>966</v>
      </c>
      <c r="R60" s="275" t="s">
        <v>967</v>
      </c>
      <c r="S60" s="275" t="s">
        <v>968</v>
      </c>
      <c r="T60" s="110"/>
      <c r="U60" s="110"/>
      <c r="V60" s="207"/>
      <c r="W60" s="93"/>
      <c r="X60" s="131"/>
    </row>
    <row r="61" spans="1:24" ht="5.15"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15"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3" customHeight="1" outlineLevel="1" x14ac:dyDescent="0.3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3" customHeight="1" outlineLevel="1" x14ac:dyDescent="0.3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3" customHeight="1" outlineLevel="1" x14ac:dyDescent="0.3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3"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3"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3"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15"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3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15"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15"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3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3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3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3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3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3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15" customHeight="1" outlineLevel="1" x14ac:dyDescent="0.3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15" customHeight="1" outlineLevel="1" x14ac:dyDescent="0.3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35">
      <c r="A86" s="141"/>
      <c r="B86" s="142"/>
      <c r="C86" s="111"/>
      <c r="D86" s="111"/>
      <c r="E86" s="111"/>
      <c r="F86" s="154"/>
      <c r="G86" s="119"/>
      <c r="H86" s="119" t="s">
        <v>173</v>
      </c>
      <c r="I86" s="119"/>
      <c r="J86" s="117"/>
      <c r="K86" s="709" t="s">
        <v>960</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3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35">
      <c r="A88" s="141"/>
      <c r="B88" s="142"/>
      <c r="C88" s="111"/>
      <c r="D88" s="111"/>
      <c r="E88" s="111"/>
      <c r="F88" s="296"/>
      <c r="G88" s="119"/>
      <c r="H88" s="119"/>
      <c r="I88" s="119"/>
      <c r="J88" s="117"/>
      <c r="K88" s="709" t="s">
        <v>961</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35">
      <c r="A89" s="141"/>
      <c r="B89" s="142"/>
      <c r="C89" s="111"/>
      <c r="D89" s="111"/>
      <c r="E89" s="111"/>
      <c r="F89" s="296"/>
      <c r="G89" s="119"/>
      <c r="H89" s="119"/>
      <c r="I89" s="119"/>
      <c r="J89" s="117"/>
      <c r="K89" s="709" t="s">
        <v>962</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35">
      <c r="A90" s="141"/>
      <c r="B90" s="142"/>
      <c r="C90" s="111"/>
      <c r="D90" s="111"/>
      <c r="E90" s="111"/>
      <c r="F90" s="296"/>
      <c r="G90" s="119"/>
      <c r="H90" s="119"/>
      <c r="I90" s="119"/>
      <c r="J90" s="117"/>
      <c r="K90" s="709" t="s">
        <v>963</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35">
      <c r="A91" s="141"/>
      <c r="B91" s="142"/>
      <c r="C91" s="111"/>
      <c r="D91" s="111"/>
      <c r="E91" s="111"/>
      <c r="F91" s="296"/>
      <c r="G91" s="119"/>
      <c r="H91" s="119"/>
      <c r="I91" s="119"/>
      <c r="J91" s="117"/>
      <c r="K91" s="709" t="s">
        <v>964</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35">
      <c r="A92" s="141"/>
      <c r="B92" s="142"/>
      <c r="C92" s="111"/>
      <c r="D92" s="111"/>
      <c r="E92" s="111"/>
      <c r="F92" s="296"/>
      <c r="G92" s="119"/>
      <c r="H92" s="119"/>
      <c r="I92" s="119"/>
      <c r="J92" s="117"/>
      <c r="K92" s="709" t="s">
        <v>965</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35">
      <c r="A93" s="141"/>
      <c r="B93" s="142"/>
      <c r="C93" s="111"/>
      <c r="D93" s="111"/>
      <c r="E93" s="111"/>
      <c r="F93" s="296"/>
      <c r="G93" s="119"/>
      <c r="H93" s="119"/>
      <c r="I93" s="119"/>
      <c r="J93" s="117"/>
      <c r="K93" s="709" t="s">
        <v>966</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35">
      <c r="A94" s="141"/>
      <c r="B94" s="142"/>
      <c r="C94" s="111"/>
      <c r="D94" s="111"/>
      <c r="E94" s="111"/>
      <c r="F94" s="296"/>
      <c r="G94" s="119"/>
      <c r="H94" s="119"/>
      <c r="I94" s="119"/>
      <c r="J94" s="117"/>
      <c r="K94" s="709" t="s">
        <v>967</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35">
      <c r="A95" s="141"/>
      <c r="B95" s="142"/>
      <c r="C95" s="111"/>
      <c r="D95" s="111"/>
      <c r="E95" s="111"/>
      <c r="F95" s="296"/>
      <c r="G95" s="119"/>
      <c r="H95" s="119"/>
      <c r="I95" s="119"/>
      <c r="J95" s="117"/>
      <c r="K95" s="709" t="s">
        <v>968</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3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15" customHeight="1" outlineLevel="1" x14ac:dyDescent="0.3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3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15"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15"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3" customHeight="1" outlineLevel="1" collapsed="1" x14ac:dyDescent="0.3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3" customHeight="1" outlineLevel="1" x14ac:dyDescent="0.3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3"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3"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3"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3"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3"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3" customHeight="1" outlineLevel="1" x14ac:dyDescent="0.3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15"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15"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3" customHeight="1" outlineLevel="1" x14ac:dyDescent="0.3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3" customHeight="1" outlineLevel="1" x14ac:dyDescent="0.3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3" customHeight="1" outlineLevel="1" x14ac:dyDescent="0.3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3" customHeight="1" outlineLevel="1" x14ac:dyDescent="0.3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3" customHeight="1" outlineLevel="1" x14ac:dyDescent="0.3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3" customHeight="1" outlineLevel="1" x14ac:dyDescent="0.3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3"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3" customHeight="1" outlineLevel="1" x14ac:dyDescent="0.3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3" customHeight="1" outlineLevel="1" x14ac:dyDescent="0.3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3"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3" customHeight="1" outlineLevel="1" x14ac:dyDescent="0.3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3" customHeight="1" outlineLevel="1" x14ac:dyDescent="0.3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3" customHeight="1" outlineLevel="1" x14ac:dyDescent="0.3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3" customHeight="1" outlineLevel="1" x14ac:dyDescent="0.3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3" customHeight="1" outlineLevel="1" x14ac:dyDescent="0.3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3" customHeight="1" outlineLevel="1" x14ac:dyDescent="0.3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15"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3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15"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15"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3" customHeight="1" outlineLevel="1" collapsed="1" x14ac:dyDescent="0.3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3" customHeight="1" outlineLevel="1" x14ac:dyDescent="0.3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3" customHeight="1" outlineLevel="1" x14ac:dyDescent="0.3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3" customHeight="1" outlineLevel="1" x14ac:dyDescent="0.3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3"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3"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3" customHeight="1" outlineLevel="1" x14ac:dyDescent="0.3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3" customHeight="1" outlineLevel="1" x14ac:dyDescent="0.3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3" customHeight="1" outlineLevel="1" x14ac:dyDescent="0.3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3" customHeight="1" outlineLevel="1" x14ac:dyDescent="0.3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3" customHeight="1" outlineLevel="1" x14ac:dyDescent="0.3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3" customHeight="1" outlineLevel="1" x14ac:dyDescent="0.3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3" customHeight="1" outlineLevel="1" x14ac:dyDescent="0.3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3" customHeight="1" outlineLevel="1" x14ac:dyDescent="0.3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3" customHeight="1" outlineLevel="1" x14ac:dyDescent="0.3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3" customHeight="1" outlineLevel="1" x14ac:dyDescent="0.3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3" customHeight="1" outlineLevel="1" x14ac:dyDescent="0.3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3" customHeight="1" outlineLevel="1" x14ac:dyDescent="0.3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15"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3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3" customHeight="1" outlineLevel="1" collapsed="1" x14ac:dyDescent="0.3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3" customHeight="1" outlineLevel="1" x14ac:dyDescent="0.3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3" customHeight="1" outlineLevel="1" x14ac:dyDescent="0.3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3" customHeight="1" outlineLevel="1" x14ac:dyDescent="0.35">
      <c r="A165" s="141"/>
      <c r="B165" s="130"/>
      <c r="C165" s="95"/>
      <c r="D165" s="95"/>
      <c r="E165" s="95"/>
      <c r="F165" s="95"/>
      <c r="G165" s="110"/>
      <c r="H165" s="110"/>
      <c r="I165" s="110" t="s">
        <v>558</v>
      </c>
      <c r="J165" s="110" t="s">
        <v>916</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3" customHeight="1" outlineLevel="1" x14ac:dyDescent="0.3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3" customHeight="1" outlineLevel="1" x14ac:dyDescent="0.35">
      <c r="A167" s="141"/>
      <c r="B167" s="130"/>
      <c r="C167" s="111"/>
      <c r="D167" s="111"/>
      <c r="E167" s="111"/>
      <c r="F167" s="113"/>
      <c r="G167" s="115"/>
      <c r="H167" s="115"/>
      <c r="I167" s="138" t="s">
        <v>960</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3" customHeight="1" outlineLevel="1" x14ac:dyDescent="0.3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3" customHeight="1" outlineLevel="1" x14ac:dyDescent="0.3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3" customHeight="1" outlineLevel="1" x14ac:dyDescent="0.3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3" customHeight="1" outlineLevel="1" x14ac:dyDescent="0.3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3" customHeight="1" outlineLevel="1" x14ac:dyDescent="0.3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3" customHeight="1" outlineLevel="1" x14ac:dyDescent="0.3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3" customHeight="1" outlineLevel="1" x14ac:dyDescent="0.3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3" customHeight="1" outlineLevel="1" x14ac:dyDescent="0.3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3" customHeight="1" outlineLevel="1" x14ac:dyDescent="0.3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3" customHeight="1" outlineLevel="1" x14ac:dyDescent="0.3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3" customHeight="1" outlineLevel="1" x14ac:dyDescent="0.3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3" customHeight="1" outlineLevel="1" x14ac:dyDescent="0.3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3" customHeight="1" outlineLevel="1" x14ac:dyDescent="0.3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3" customHeight="1" outlineLevel="1" x14ac:dyDescent="0.3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3" customHeight="1" outlineLevel="1" x14ac:dyDescent="0.3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3" customHeight="1" outlineLevel="1" x14ac:dyDescent="0.3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3" customHeight="1" outlineLevel="1" x14ac:dyDescent="0.3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3" customHeight="1" outlineLevel="1" x14ac:dyDescent="0.3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3" customHeight="1" outlineLevel="1" x14ac:dyDescent="0.3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3" customHeight="1" outlineLevel="1" x14ac:dyDescent="0.35">
      <c r="A187" s="141"/>
      <c r="B187" s="130"/>
      <c r="C187" s="111"/>
      <c r="D187" s="111"/>
      <c r="E187" s="111"/>
      <c r="F187" s="113"/>
      <c r="G187" s="115"/>
      <c r="H187" s="115"/>
      <c r="I187" s="138" t="s">
        <v>961</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3" customHeight="1" outlineLevel="1" x14ac:dyDescent="0.3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3" customHeight="1" outlineLevel="1" x14ac:dyDescent="0.3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3" customHeight="1" outlineLevel="1" x14ac:dyDescent="0.3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3" customHeight="1" outlineLevel="1" x14ac:dyDescent="0.3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3" customHeight="1" outlineLevel="1" x14ac:dyDescent="0.3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3" customHeight="1" outlineLevel="1" x14ac:dyDescent="0.3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3" customHeight="1" outlineLevel="1" x14ac:dyDescent="0.3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3" customHeight="1" outlineLevel="1" x14ac:dyDescent="0.3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3" customHeight="1" outlineLevel="1" x14ac:dyDescent="0.3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3" customHeight="1" outlineLevel="1" x14ac:dyDescent="0.35">
      <c r="A197" s="141"/>
      <c r="B197" s="130"/>
      <c r="C197" s="111"/>
      <c r="D197" s="111"/>
      <c r="E197" s="111"/>
      <c r="F197" s="113"/>
      <c r="G197" s="115"/>
      <c r="H197" s="115"/>
      <c r="I197" s="138" t="s">
        <v>962</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3" customHeight="1" outlineLevel="1" x14ac:dyDescent="0.3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3" customHeight="1" outlineLevel="1" x14ac:dyDescent="0.3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3" customHeight="1" outlineLevel="1" x14ac:dyDescent="0.3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3" customHeight="1" outlineLevel="1" x14ac:dyDescent="0.3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3" customHeight="1" outlineLevel="1" x14ac:dyDescent="0.3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3" customHeight="1" outlineLevel="1" x14ac:dyDescent="0.3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3" customHeight="1" outlineLevel="1" x14ac:dyDescent="0.3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3" customHeight="1" outlineLevel="1" x14ac:dyDescent="0.3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3" customHeight="1" outlineLevel="1" x14ac:dyDescent="0.3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3" customHeight="1" outlineLevel="1" x14ac:dyDescent="0.35">
      <c r="A207" s="141"/>
      <c r="B207" s="130"/>
      <c r="C207" s="111"/>
      <c r="D207" s="111"/>
      <c r="E207" s="111"/>
      <c r="F207" s="113"/>
      <c r="G207" s="115"/>
      <c r="H207" s="115"/>
      <c r="I207" s="138" t="s">
        <v>963</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3" customHeight="1" outlineLevel="1" x14ac:dyDescent="0.3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3" customHeight="1" outlineLevel="1" x14ac:dyDescent="0.3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3" customHeight="1" outlineLevel="1" x14ac:dyDescent="0.3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3" customHeight="1" outlineLevel="1" x14ac:dyDescent="0.3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3" customHeight="1" outlineLevel="1" x14ac:dyDescent="0.3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3" customHeight="1" outlineLevel="1" x14ac:dyDescent="0.3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3" customHeight="1" outlineLevel="1" x14ac:dyDescent="0.3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3" customHeight="1" outlineLevel="1" x14ac:dyDescent="0.3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3" customHeight="1" outlineLevel="1" x14ac:dyDescent="0.3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3" customHeight="1" outlineLevel="1" x14ac:dyDescent="0.35">
      <c r="A217" s="141"/>
      <c r="B217" s="130"/>
      <c r="C217" s="111"/>
      <c r="D217" s="111"/>
      <c r="E217" s="111"/>
      <c r="F217" s="113"/>
      <c r="G217" s="115"/>
      <c r="H217" s="115"/>
      <c r="I217" s="138" t="s">
        <v>964</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3" customHeight="1" outlineLevel="1" x14ac:dyDescent="0.3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3" customHeight="1" outlineLevel="1" x14ac:dyDescent="0.3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3" customHeight="1" outlineLevel="1" x14ac:dyDescent="0.3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3" customHeight="1" outlineLevel="1" x14ac:dyDescent="0.3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3" customHeight="1" outlineLevel="1" x14ac:dyDescent="0.3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3" customHeight="1" outlineLevel="1" x14ac:dyDescent="0.3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3" customHeight="1" outlineLevel="1" x14ac:dyDescent="0.3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3" customHeight="1" outlineLevel="1" x14ac:dyDescent="0.3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3" customHeight="1" outlineLevel="1" x14ac:dyDescent="0.3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3" customHeight="1" outlineLevel="1" x14ac:dyDescent="0.35">
      <c r="A227" s="141"/>
      <c r="B227" s="130"/>
      <c r="C227" s="111"/>
      <c r="D227" s="111"/>
      <c r="E227" s="111"/>
      <c r="F227" s="113"/>
      <c r="G227" s="115"/>
      <c r="H227" s="115"/>
      <c r="I227" s="138" t="s">
        <v>965</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3" customHeight="1" outlineLevel="1" x14ac:dyDescent="0.3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3" customHeight="1" outlineLevel="1" x14ac:dyDescent="0.3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3" customHeight="1" outlineLevel="1" x14ac:dyDescent="0.3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3" customHeight="1" outlineLevel="1" x14ac:dyDescent="0.3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3" customHeight="1" outlineLevel="1" x14ac:dyDescent="0.3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3" customHeight="1" outlineLevel="1" x14ac:dyDescent="0.3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3" customHeight="1" outlineLevel="1" x14ac:dyDescent="0.3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3" customHeight="1" outlineLevel="1" x14ac:dyDescent="0.3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3" customHeight="1" outlineLevel="1" x14ac:dyDescent="0.3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3" customHeight="1" outlineLevel="1" x14ac:dyDescent="0.35">
      <c r="A237" s="141"/>
      <c r="B237" s="130"/>
      <c r="C237" s="111"/>
      <c r="D237" s="111"/>
      <c r="E237" s="111"/>
      <c r="F237" s="113"/>
      <c r="G237" s="115"/>
      <c r="H237" s="115"/>
      <c r="I237" s="138" t="s">
        <v>966</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3" customHeight="1" outlineLevel="1" x14ac:dyDescent="0.3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3" customHeight="1" outlineLevel="1" x14ac:dyDescent="0.3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3" customHeight="1" outlineLevel="1" x14ac:dyDescent="0.3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3" customHeight="1" outlineLevel="1" x14ac:dyDescent="0.3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3" customHeight="1" outlineLevel="1" x14ac:dyDescent="0.3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3" customHeight="1" outlineLevel="1" x14ac:dyDescent="0.3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3" customHeight="1" outlineLevel="1" x14ac:dyDescent="0.3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3" customHeight="1" outlineLevel="1" x14ac:dyDescent="0.3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3" customHeight="1" outlineLevel="1" x14ac:dyDescent="0.3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3" customHeight="1" outlineLevel="1" x14ac:dyDescent="0.35">
      <c r="A247" s="141"/>
      <c r="B247" s="130"/>
      <c r="C247" s="111"/>
      <c r="D247" s="111"/>
      <c r="E247" s="111"/>
      <c r="F247" s="113"/>
      <c r="G247" s="115"/>
      <c r="H247" s="115"/>
      <c r="I247" s="138" t="s">
        <v>967</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3" customHeight="1" outlineLevel="1" x14ac:dyDescent="0.3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3" customHeight="1" outlineLevel="1" x14ac:dyDescent="0.3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3" customHeight="1" outlineLevel="1" x14ac:dyDescent="0.3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3" customHeight="1" outlineLevel="1" x14ac:dyDescent="0.3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3" customHeight="1" outlineLevel="1" x14ac:dyDescent="0.3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3" customHeight="1" outlineLevel="1" x14ac:dyDescent="0.3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3" customHeight="1" outlineLevel="1" x14ac:dyDescent="0.3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3" customHeight="1" outlineLevel="1" x14ac:dyDescent="0.3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3" customHeight="1" outlineLevel="1" x14ac:dyDescent="0.3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3" customHeight="1" outlineLevel="1" x14ac:dyDescent="0.35">
      <c r="A257" s="141"/>
      <c r="B257" s="130"/>
      <c r="C257" s="111"/>
      <c r="D257" s="111"/>
      <c r="E257" s="111"/>
      <c r="F257" s="113"/>
      <c r="G257" s="115"/>
      <c r="H257" s="115"/>
      <c r="I257" s="138" t="s">
        <v>968</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3" customHeight="1" outlineLevel="1" x14ac:dyDescent="0.3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3" customHeight="1" outlineLevel="1" x14ac:dyDescent="0.3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3" customHeight="1" outlineLevel="1" x14ac:dyDescent="0.3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3" customHeight="1" outlineLevel="1" x14ac:dyDescent="0.3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3" customHeight="1" outlineLevel="1" x14ac:dyDescent="0.3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3" customHeight="1" outlineLevel="1" x14ac:dyDescent="0.3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3" customHeight="1" outlineLevel="1" x14ac:dyDescent="0.3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3" customHeight="1" outlineLevel="1" x14ac:dyDescent="0.3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3" customHeight="1" outlineLevel="1" x14ac:dyDescent="0.3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15"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15"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3" customHeight="1" outlineLevel="1" collapsed="1" x14ac:dyDescent="0.3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3" customHeight="1" outlineLevel="1" x14ac:dyDescent="0.3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3"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3"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3" customHeight="1" outlineLevel="1" x14ac:dyDescent="0.3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3"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3" customHeight="1" outlineLevel="1" x14ac:dyDescent="0.3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3" customHeight="1" outlineLevel="1" x14ac:dyDescent="0.3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3" customHeight="1" outlineLevel="1" x14ac:dyDescent="0.35">
      <c r="A281" s="141"/>
      <c r="B281" s="130"/>
      <c r="C281" s="111"/>
      <c r="D281" s="111"/>
      <c r="E281" s="111"/>
      <c r="F281" s="113"/>
      <c r="G281" s="115"/>
      <c r="H281" s="115"/>
      <c r="I281" s="138" t="s">
        <v>960</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3" customHeight="1" outlineLevel="1" x14ac:dyDescent="0.3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3" customHeight="1" outlineLevel="1" x14ac:dyDescent="0.3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3" customHeight="1" outlineLevel="1" x14ac:dyDescent="0.3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3" customHeight="1" outlineLevel="1" x14ac:dyDescent="0.3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3" customHeight="1" outlineLevel="1" x14ac:dyDescent="0.3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3" customHeight="1" outlineLevel="1" x14ac:dyDescent="0.3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3" customHeight="1" outlineLevel="1" x14ac:dyDescent="0.3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3" customHeight="1" outlineLevel="1" x14ac:dyDescent="0.3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3" customHeight="1" outlineLevel="1" x14ac:dyDescent="0.3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3" customHeight="1" outlineLevel="1" x14ac:dyDescent="0.3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3" customHeight="1" outlineLevel="1" x14ac:dyDescent="0.3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3" customHeight="1" outlineLevel="1" x14ac:dyDescent="0.3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3" customHeight="1" outlineLevel="1" x14ac:dyDescent="0.3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3" customHeight="1" outlineLevel="1" x14ac:dyDescent="0.3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3" customHeight="1" outlineLevel="1" x14ac:dyDescent="0.3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3" customHeight="1" outlineLevel="1" x14ac:dyDescent="0.3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3" customHeight="1" outlineLevel="1" x14ac:dyDescent="0.3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3" customHeight="1" outlineLevel="1" x14ac:dyDescent="0.3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3" customHeight="1" outlineLevel="1" x14ac:dyDescent="0.3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3" customHeight="1" outlineLevel="1" x14ac:dyDescent="0.35">
      <c r="A301" s="141"/>
      <c r="B301" s="130"/>
      <c r="C301" s="111"/>
      <c r="D301" s="111"/>
      <c r="E301" s="111"/>
      <c r="F301" s="113"/>
      <c r="G301" s="115"/>
      <c r="H301" s="115"/>
      <c r="I301" s="138" t="s">
        <v>961</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3" customHeight="1" outlineLevel="1" x14ac:dyDescent="0.3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3" customHeight="1" outlineLevel="1" x14ac:dyDescent="0.3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3" customHeight="1" outlineLevel="1" x14ac:dyDescent="0.3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3" customHeight="1" outlineLevel="1" x14ac:dyDescent="0.3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3" customHeight="1" outlineLevel="1" x14ac:dyDescent="0.3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3" customHeight="1" outlineLevel="1" x14ac:dyDescent="0.3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3" customHeight="1" outlineLevel="1" x14ac:dyDescent="0.3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3" customHeight="1" outlineLevel="1" x14ac:dyDescent="0.3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3" customHeight="1" outlineLevel="1" x14ac:dyDescent="0.3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3" customHeight="1" outlineLevel="1" x14ac:dyDescent="0.35">
      <c r="A311" s="141"/>
      <c r="B311" s="130"/>
      <c r="C311" s="111"/>
      <c r="D311" s="111"/>
      <c r="E311" s="111"/>
      <c r="F311" s="113"/>
      <c r="G311" s="115"/>
      <c r="H311" s="115"/>
      <c r="I311" s="138" t="s">
        <v>962</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3" customHeight="1" outlineLevel="1" x14ac:dyDescent="0.3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3" customHeight="1" outlineLevel="1" x14ac:dyDescent="0.3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3" customHeight="1" outlineLevel="1" x14ac:dyDescent="0.3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3" customHeight="1" outlineLevel="1" x14ac:dyDescent="0.3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3" customHeight="1" outlineLevel="1" x14ac:dyDescent="0.3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3" customHeight="1" outlineLevel="1" x14ac:dyDescent="0.3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3" customHeight="1" outlineLevel="1" x14ac:dyDescent="0.3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3" customHeight="1" outlineLevel="1" x14ac:dyDescent="0.3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3" customHeight="1" outlineLevel="1" x14ac:dyDescent="0.3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3" customHeight="1" outlineLevel="1" x14ac:dyDescent="0.35">
      <c r="A321" s="141"/>
      <c r="B321" s="130"/>
      <c r="C321" s="111"/>
      <c r="D321" s="111"/>
      <c r="E321" s="111"/>
      <c r="F321" s="113"/>
      <c r="G321" s="115"/>
      <c r="H321" s="115"/>
      <c r="I321" s="138" t="s">
        <v>963</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3" customHeight="1" outlineLevel="1" x14ac:dyDescent="0.3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3" customHeight="1" outlineLevel="1" x14ac:dyDescent="0.3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3" customHeight="1" outlineLevel="1" x14ac:dyDescent="0.3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3" customHeight="1" outlineLevel="1" x14ac:dyDescent="0.3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3" customHeight="1" outlineLevel="1" x14ac:dyDescent="0.3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3" customHeight="1" outlineLevel="1" x14ac:dyDescent="0.3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3" customHeight="1" outlineLevel="1" x14ac:dyDescent="0.3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3" customHeight="1" outlineLevel="1" x14ac:dyDescent="0.3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3" customHeight="1" outlineLevel="1" x14ac:dyDescent="0.3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3" customHeight="1" outlineLevel="1" x14ac:dyDescent="0.35">
      <c r="A331" s="141"/>
      <c r="B331" s="130"/>
      <c r="C331" s="111"/>
      <c r="D331" s="111"/>
      <c r="E331" s="111"/>
      <c r="F331" s="113"/>
      <c r="G331" s="115"/>
      <c r="H331" s="115"/>
      <c r="I331" s="138" t="s">
        <v>964</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3" customHeight="1" outlineLevel="1" x14ac:dyDescent="0.3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3" customHeight="1" outlineLevel="1" x14ac:dyDescent="0.3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3" customHeight="1" outlineLevel="1" x14ac:dyDescent="0.3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3" customHeight="1" outlineLevel="1" x14ac:dyDescent="0.3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3" customHeight="1" outlineLevel="1" x14ac:dyDescent="0.3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3" customHeight="1" outlineLevel="1" x14ac:dyDescent="0.3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3" customHeight="1" outlineLevel="1" x14ac:dyDescent="0.3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3" customHeight="1" outlineLevel="1" x14ac:dyDescent="0.3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3" customHeight="1" outlineLevel="1" x14ac:dyDescent="0.3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3" customHeight="1" outlineLevel="1" x14ac:dyDescent="0.35">
      <c r="A341" s="141"/>
      <c r="B341" s="130"/>
      <c r="C341" s="111"/>
      <c r="D341" s="111"/>
      <c r="E341" s="111"/>
      <c r="F341" s="113"/>
      <c r="G341" s="115"/>
      <c r="H341" s="115"/>
      <c r="I341" s="138" t="s">
        <v>965</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3" customHeight="1" outlineLevel="1" x14ac:dyDescent="0.3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3" customHeight="1" outlineLevel="1" x14ac:dyDescent="0.3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3" customHeight="1" outlineLevel="1" x14ac:dyDescent="0.3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3" customHeight="1" outlineLevel="1" x14ac:dyDescent="0.3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3" customHeight="1" outlineLevel="1" x14ac:dyDescent="0.3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3" customHeight="1" outlineLevel="1" x14ac:dyDescent="0.3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3" customHeight="1" outlineLevel="1" x14ac:dyDescent="0.3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3" customHeight="1" outlineLevel="1" x14ac:dyDescent="0.3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3" customHeight="1" outlineLevel="1" x14ac:dyDescent="0.3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3" customHeight="1" outlineLevel="1" x14ac:dyDescent="0.35">
      <c r="A351" s="141"/>
      <c r="B351" s="130"/>
      <c r="C351" s="111"/>
      <c r="D351" s="111"/>
      <c r="E351" s="111"/>
      <c r="F351" s="113"/>
      <c r="G351" s="115"/>
      <c r="H351" s="115"/>
      <c r="I351" s="138" t="s">
        <v>966</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3" customHeight="1" outlineLevel="1" x14ac:dyDescent="0.3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3" customHeight="1" outlineLevel="1" x14ac:dyDescent="0.3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3" customHeight="1" outlineLevel="1" x14ac:dyDescent="0.3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3" customHeight="1" outlineLevel="1" x14ac:dyDescent="0.3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3" customHeight="1" outlineLevel="1" x14ac:dyDescent="0.3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3" customHeight="1" outlineLevel="1" x14ac:dyDescent="0.3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3" customHeight="1" outlineLevel="1" x14ac:dyDescent="0.3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3" customHeight="1" outlineLevel="1" x14ac:dyDescent="0.3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3" customHeight="1" outlineLevel="1" x14ac:dyDescent="0.3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3" customHeight="1" outlineLevel="1" x14ac:dyDescent="0.35">
      <c r="A361" s="141"/>
      <c r="B361" s="130"/>
      <c r="C361" s="111"/>
      <c r="D361" s="111"/>
      <c r="E361" s="111"/>
      <c r="F361" s="113"/>
      <c r="G361" s="115"/>
      <c r="H361" s="115"/>
      <c r="I361" s="138" t="s">
        <v>967</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3" customHeight="1" outlineLevel="1" x14ac:dyDescent="0.3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3" customHeight="1" outlineLevel="1" x14ac:dyDescent="0.3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3" customHeight="1" outlineLevel="1" x14ac:dyDescent="0.3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3" customHeight="1" outlineLevel="1" x14ac:dyDescent="0.3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3" customHeight="1" outlineLevel="1" x14ac:dyDescent="0.3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3" customHeight="1" outlineLevel="1" x14ac:dyDescent="0.3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3" customHeight="1" outlineLevel="1" x14ac:dyDescent="0.3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3" customHeight="1" outlineLevel="1" x14ac:dyDescent="0.3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3" customHeight="1" outlineLevel="1" x14ac:dyDescent="0.3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3" customHeight="1" outlineLevel="1" x14ac:dyDescent="0.35">
      <c r="A371" s="141"/>
      <c r="B371" s="130"/>
      <c r="C371" s="111"/>
      <c r="D371" s="111"/>
      <c r="E371" s="111"/>
      <c r="F371" s="113"/>
      <c r="G371" s="115"/>
      <c r="H371" s="115"/>
      <c r="I371" s="138" t="s">
        <v>968</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3" customHeight="1" outlineLevel="1" x14ac:dyDescent="0.3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3" customHeight="1" outlineLevel="1" x14ac:dyDescent="0.3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3" customHeight="1" outlineLevel="1" x14ac:dyDescent="0.3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3" customHeight="1" outlineLevel="1" x14ac:dyDescent="0.3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3" customHeight="1" outlineLevel="1" x14ac:dyDescent="0.3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3" customHeight="1" outlineLevel="1" x14ac:dyDescent="0.3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3" customHeight="1" outlineLevel="1" x14ac:dyDescent="0.3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3" customHeight="1" outlineLevel="1" x14ac:dyDescent="0.3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3" customHeight="1" outlineLevel="1" x14ac:dyDescent="0.3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15"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15"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15"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3" customHeight="1" outlineLevel="1" collapsed="1" x14ac:dyDescent="0.3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3" customHeight="1" outlineLevel="1" x14ac:dyDescent="0.3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3"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3"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3"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3" customHeight="1" outlineLevel="1" x14ac:dyDescent="0.3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3" customHeight="1" outlineLevel="1" x14ac:dyDescent="0.3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3" customHeight="1" outlineLevel="1" x14ac:dyDescent="0.3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15" customHeight="1" outlineLevel="1" x14ac:dyDescent="0.3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15"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3" customHeight="1" outlineLevel="1" x14ac:dyDescent="0.3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3" customHeight="1" outlineLevel="1" x14ac:dyDescent="0.3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3" customHeight="1" outlineLevel="1" x14ac:dyDescent="0.3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3" customHeight="1" outlineLevel="1" x14ac:dyDescent="0.3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3" customHeight="1" outlineLevel="1" x14ac:dyDescent="0.3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3" customHeight="1" outlineLevel="1" x14ac:dyDescent="0.3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3" customHeight="1" outlineLevel="1" x14ac:dyDescent="0.3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3" customHeight="1" outlineLevel="1" x14ac:dyDescent="0.3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3" customHeight="1" outlineLevel="1" x14ac:dyDescent="0.3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3" customHeight="1" outlineLevel="1" x14ac:dyDescent="0.3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3"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3" customHeight="1" outlineLevel="1" x14ac:dyDescent="0.3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3" customHeight="1" outlineLevel="1" x14ac:dyDescent="0.3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3" customHeight="1" outlineLevel="1" x14ac:dyDescent="0.3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3" customHeight="1" outlineLevel="1" x14ac:dyDescent="0.3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3" customHeight="1" outlineLevel="1" x14ac:dyDescent="0.3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15"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3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15"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15"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3" customHeight="1" outlineLevel="1" collapsed="1" x14ac:dyDescent="0.3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3" customHeight="1" outlineLevel="1" x14ac:dyDescent="0.3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3"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3"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3" customHeight="1" outlineLevel="1" x14ac:dyDescent="0.3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3" customHeight="1" outlineLevel="1" x14ac:dyDescent="0.35">
      <c r="A424" s="141"/>
      <c r="B424" s="130"/>
      <c r="C424" s="95"/>
      <c r="D424" s="95"/>
      <c r="E424" s="95"/>
      <c r="F424" s="95"/>
      <c r="G424" s="95"/>
      <c r="H424" s="95"/>
      <c r="I424" s="95"/>
      <c r="J424" s="95"/>
      <c r="K424" s="135" t="s">
        <v>219</v>
      </c>
      <c r="L424" s="135"/>
      <c r="M424" s="109"/>
      <c r="N424" s="350" t="s">
        <v>980</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3" customHeight="1" outlineLevel="1" x14ac:dyDescent="0.3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3" customHeight="1" outlineLevel="1" x14ac:dyDescent="0.35">
      <c r="A426" s="141"/>
      <c r="B426" s="130"/>
      <c r="C426" s="111"/>
      <c r="D426" s="111"/>
      <c r="E426" s="111"/>
      <c r="F426" s="95"/>
      <c r="G426" s="110"/>
      <c r="H426" s="110"/>
      <c r="I426" s="110" t="s">
        <v>189</v>
      </c>
      <c r="J426" s="110"/>
      <c r="K426" s="110" t="s">
        <v>221</v>
      </c>
      <c r="L426" s="275"/>
      <c r="M426" s="275" t="str">
        <f t="shared" ref="M426:T426" si="289">J110</f>
        <v>typical</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15" customHeight="1" outlineLevel="1" x14ac:dyDescent="0.3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15"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3" customHeight="1" outlineLevel="1" x14ac:dyDescent="0.3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3" customHeight="1" outlineLevel="1" x14ac:dyDescent="0.3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3" customHeight="1" outlineLevel="1" x14ac:dyDescent="0.3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3" customHeight="1" outlineLevel="1" x14ac:dyDescent="0.3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3" customHeight="1" outlineLevel="1" x14ac:dyDescent="0.3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3" customHeight="1" outlineLevel="1" x14ac:dyDescent="0.3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3" customHeight="1" outlineLevel="1" x14ac:dyDescent="0.3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3" customHeight="1" outlineLevel="1" x14ac:dyDescent="0.3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3" customHeight="1" outlineLevel="1" x14ac:dyDescent="0.3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3" customHeight="1" outlineLevel="1" x14ac:dyDescent="0.3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15"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3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15"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15"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3" customHeight="1" outlineLevel="1" collapsed="1" x14ac:dyDescent="0.3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3" customHeight="1" outlineLevel="1" x14ac:dyDescent="0.3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3"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3"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3" customHeight="1" outlineLevel="1" x14ac:dyDescent="0.3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3" customHeight="1" outlineLevel="1" x14ac:dyDescent="0.3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3" customHeight="1" outlineLevel="1" x14ac:dyDescent="0.35">
      <c r="A451" s="141"/>
      <c r="B451" s="130"/>
      <c r="C451" s="95"/>
      <c r="D451" s="95"/>
      <c r="E451" s="95"/>
      <c r="F451" s="95"/>
      <c r="G451" s="110"/>
      <c r="H451" s="110" t="s">
        <v>983</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3" customHeight="1" outlineLevel="1" x14ac:dyDescent="0.35">
      <c r="A452" s="141"/>
      <c r="B452" s="130"/>
      <c r="C452" s="111"/>
      <c r="D452" s="111"/>
      <c r="E452" s="111"/>
      <c r="F452" s="113"/>
      <c r="G452" s="115"/>
      <c r="H452" s="115" t="s">
        <v>960</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3" customHeight="1" outlineLevel="1" x14ac:dyDescent="0.3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3" customHeight="1" outlineLevel="1" x14ac:dyDescent="0.3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3" customHeight="1" outlineLevel="1" x14ac:dyDescent="0.3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3" customHeight="1" outlineLevel="1" x14ac:dyDescent="0.3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3" customHeight="1" outlineLevel="1" x14ac:dyDescent="0.3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3" customHeight="1" outlineLevel="1" x14ac:dyDescent="0.3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3" customHeight="1" outlineLevel="1" x14ac:dyDescent="0.3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3" customHeight="1" outlineLevel="1" x14ac:dyDescent="0.3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3" customHeight="1" outlineLevel="1" x14ac:dyDescent="0.3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3" customHeight="1" outlineLevel="1" x14ac:dyDescent="0.3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3" customHeight="1" outlineLevel="1" x14ac:dyDescent="0.3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3" customHeight="1" outlineLevel="1" x14ac:dyDescent="0.3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3" customHeight="1" outlineLevel="1" x14ac:dyDescent="0.3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3" customHeight="1" outlineLevel="1" x14ac:dyDescent="0.3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3" customHeight="1" outlineLevel="1" x14ac:dyDescent="0.3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3" customHeight="1" outlineLevel="1" x14ac:dyDescent="0.3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3" customHeight="1" outlineLevel="1" x14ac:dyDescent="0.3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3" customHeight="1" outlineLevel="1" x14ac:dyDescent="0.3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3" customHeight="1" outlineLevel="1" x14ac:dyDescent="0.3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3" customHeight="1" outlineLevel="1" x14ac:dyDescent="0.35">
      <c r="A472" s="141"/>
      <c r="B472" s="130"/>
      <c r="C472" s="111"/>
      <c r="D472" s="111"/>
      <c r="E472" s="111"/>
      <c r="F472" s="113"/>
      <c r="G472" s="115"/>
      <c r="H472" s="115" t="s">
        <v>961</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3" customHeight="1" outlineLevel="1" x14ac:dyDescent="0.3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3" customHeight="1" outlineLevel="1" x14ac:dyDescent="0.3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3" customHeight="1" outlineLevel="1" x14ac:dyDescent="0.3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3" customHeight="1" outlineLevel="1" x14ac:dyDescent="0.3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3" customHeight="1" outlineLevel="1" x14ac:dyDescent="0.3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3" customHeight="1" outlineLevel="1" x14ac:dyDescent="0.3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3" customHeight="1" outlineLevel="1" x14ac:dyDescent="0.3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3" customHeight="1" outlineLevel="1" x14ac:dyDescent="0.3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3" customHeight="1" outlineLevel="1" x14ac:dyDescent="0.3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3" customHeight="1" outlineLevel="1" x14ac:dyDescent="0.35">
      <c r="A482" s="141"/>
      <c r="B482" s="130"/>
      <c r="C482" s="111"/>
      <c r="D482" s="111"/>
      <c r="E482" s="111"/>
      <c r="F482" s="113"/>
      <c r="G482" s="115"/>
      <c r="H482" s="115" t="s">
        <v>962</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3" customHeight="1" outlineLevel="1" x14ac:dyDescent="0.3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3" customHeight="1" outlineLevel="1" x14ac:dyDescent="0.3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3" customHeight="1" outlineLevel="1" x14ac:dyDescent="0.3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3" customHeight="1" outlineLevel="1" x14ac:dyDescent="0.3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3" customHeight="1" outlineLevel="1" x14ac:dyDescent="0.3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3" customHeight="1" outlineLevel="1" x14ac:dyDescent="0.3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3" customHeight="1" outlineLevel="1" x14ac:dyDescent="0.3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3" customHeight="1" outlineLevel="1" x14ac:dyDescent="0.3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3" customHeight="1" outlineLevel="1" x14ac:dyDescent="0.3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3" customHeight="1" outlineLevel="1" x14ac:dyDescent="0.35">
      <c r="A492" s="141"/>
      <c r="B492" s="130"/>
      <c r="C492" s="111"/>
      <c r="D492" s="111"/>
      <c r="E492" s="111"/>
      <c r="F492" s="113"/>
      <c r="G492" s="115"/>
      <c r="H492" s="115" t="s">
        <v>963</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3" customHeight="1" outlineLevel="1" x14ac:dyDescent="0.3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3" customHeight="1" outlineLevel="1" x14ac:dyDescent="0.3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3" customHeight="1" outlineLevel="1" x14ac:dyDescent="0.3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3" customHeight="1" outlineLevel="1" x14ac:dyDescent="0.3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3" customHeight="1" outlineLevel="1" x14ac:dyDescent="0.3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3" customHeight="1" outlineLevel="1" x14ac:dyDescent="0.3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3" customHeight="1" outlineLevel="1" x14ac:dyDescent="0.3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3" customHeight="1" outlineLevel="1" x14ac:dyDescent="0.3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3" customHeight="1" outlineLevel="1" x14ac:dyDescent="0.3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3" customHeight="1" outlineLevel="1" x14ac:dyDescent="0.35">
      <c r="A502" s="141"/>
      <c r="B502" s="130"/>
      <c r="C502" s="111"/>
      <c r="D502" s="111"/>
      <c r="E502" s="111"/>
      <c r="F502" s="113"/>
      <c r="G502" s="115"/>
      <c r="H502" s="115" t="s">
        <v>964</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3" customHeight="1" outlineLevel="1" x14ac:dyDescent="0.3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3" customHeight="1" outlineLevel="1" x14ac:dyDescent="0.3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3" customHeight="1" outlineLevel="1" x14ac:dyDescent="0.3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3" customHeight="1" outlineLevel="1" x14ac:dyDescent="0.3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3" customHeight="1" outlineLevel="1" x14ac:dyDescent="0.3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3" customHeight="1" outlineLevel="1" x14ac:dyDescent="0.3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3" customHeight="1" outlineLevel="1" x14ac:dyDescent="0.3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3" customHeight="1" outlineLevel="1" x14ac:dyDescent="0.3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3" customHeight="1" outlineLevel="1" x14ac:dyDescent="0.3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3" customHeight="1" outlineLevel="1" x14ac:dyDescent="0.35">
      <c r="A512" s="141"/>
      <c r="B512" s="130"/>
      <c r="C512" s="111"/>
      <c r="D512" s="111"/>
      <c r="E512" s="111"/>
      <c r="F512" s="113"/>
      <c r="G512" s="115"/>
      <c r="H512" s="115" t="s">
        <v>965</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3" customHeight="1" outlineLevel="1" x14ac:dyDescent="0.3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3" customHeight="1" outlineLevel="1" x14ac:dyDescent="0.3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3" customHeight="1" outlineLevel="1" x14ac:dyDescent="0.3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3" customHeight="1" outlineLevel="1" x14ac:dyDescent="0.3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3" customHeight="1" outlineLevel="1" x14ac:dyDescent="0.3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3" customHeight="1" outlineLevel="1" x14ac:dyDescent="0.3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3" customHeight="1" outlineLevel="1" x14ac:dyDescent="0.3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3" customHeight="1" outlineLevel="1" x14ac:dyDescent="0.3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3" customHeight="1" outlineLevel="1" x14ac:dyDescent="0.3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3" customHeight="1" outlineLevel="1" x14ac:dyDescent="0.35">
      <c r="A522" s="141"/>
      <c r="B522" s="130"/>
      <c r="C522" s="111"/>
      <c r="D522" s="111"/>
      <c r="E522" s="111"/>
      <c r="F522" s="113"/>
      <c r="G522" s="115"/>
      <c r="H522" s="115" t="s">
        <v>966</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3" customHeight="1" outlineLevel="1" x14ac:dyDescent="0.3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3" customHeight="1" outlineLevel="1" x14ac:dyDescent="0.3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3" customHeight="1" outlineLevel="1" x14ac:dyDescent="0.3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3" customHeight="1" outlineLevel="1" x14ac:dyDescent="0.3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3" customHeight="1" outlineLevel="1" x14ac:dyDescent="0.3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3" customHeight="1" outlineLevel="1" x14ac:dyDescent="0.3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3" customHeight="1" outlineLevel="1" x14ac:dyDescent="0.3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3" customHeight="1" outlineLevel="1" x14ac:dyDescent="0.3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3" customHeight="1" outlineLevel="1" x14ac:dyDescent="0.3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3" customHeight="1" outlineLevel="1" x14ac:dyDescent="0.35">
      <c r="A532" s="141"/>
      <c r="B532" s="130"/>
      <c r="C532" s="111"/>
      <c r="D532" s="111"/>
      <c r="E532" s="111"/>
      <c r="F532" s="113"/>
      <c r="G532" s="115"/>
      <c r="H532" s="115" t="s">
        <v>967</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3" customHeight="1" outlineLevel="1" x14ac:dyDescent="0.3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3" customHeight="1" outlineLevel="1" x14ac:dyDescent="0.3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3" customHeight="1" outlineLevel="1" x14ac:dyDescent="0.3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3" customHeight="1" outlineLevel="1" x14ac:dyDescent="0.3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3" customHeight="1" outlineLevel="1" x14ac:dyDescent="0.3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3" customHeight="1" outlineLevel="1" x14ac:dyDescent="0.3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3" customHeight="1" outlineLevel="1" x14ac:dyDescent="0.3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3" customHeight="1" outlineLevel="1" x14ac:dyDescent="0.3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3" customHeight="1" outlineLevel="1" x14ac:dyDescent="0.3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3" customHeight="1" outlineLevel="1" x14ac:dyDescent="0.35">
      <c r="A542" s="141"/>
      <c r="B542" s="130"/>
      <c r="C542" s="111"/>
      <c r="D542" s="111"/>
      <c r="E542" s="111"/>
      <c r="F542" s="113"/>
      <c r="G542" s="115"/>
      <c r="H542" s="115" t="s">
        <v>968</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3" customHeight="1" outlineLevel="1" x14ac:dyDescent="0.3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3" customHeight="1" outlineLevel="1" x14ac:dyDescent="0.3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3" customHeight="1" outlineLevel="1" x14ac:dyDescent="0.3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3" customHeight="1" outlineLevel="1" x14ac:dyDescent="0.3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3" customHeight="1" outlineLevel="1" x14ac:dyDescent="0.3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3" customHeight="1" outlineLevel="1" x14ac:dyDescent="0.3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3" customHeight="1" outlineLevel="1" x14ac:dyDescent="0.3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3" customHeight="1" outlineLevel="1" x14ac:dyDescent="0.3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3" customHeight="1" outlineLevel="1" x14ac:dyDescent="0.3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15"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3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3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15" customHeight="1" outlineLevel="1" collapsed="1" thickBot="1" x14ac:dyDescent="0.4">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15" customHeight="1" outlineLevel="1" x14ac:dyDescent="0.3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3" customHeight="1" outlineLevel="1" collapsed="1" x14ac:dyDescent="0.3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3" customHeight="1" outlineLevel="1" x14ac:dyDescent="0.3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3"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3"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3" customHeight="1" outlineLevel="1" x14ac:dyDescent="0.35">
      <c r="A562" s="141"/>
      <c r="B562" s="130"/>
      <c r="C562" s="95"/>
      <c r="D562" s="95"/>
      <c r="E562" s="95"/>
      <c r="F562" s="95"/>
      <c r="G562" s="109"/>
      <c r="H562" s="109"/>
      <c r="I562" s="109"/>
      <c r="J562" s="749"/>
      <c r="K562" s="749"/>
      <c r="L562" s="269"/>
      <c r="M562" s="200" t="s">
        <v>193</v>
      </c>
      <c r="N562" s="201" t="s">
        <v>237</v>
      </c>
      <c r="O562" s="200"/>
      <c r="P562" s="201" t="s">
        <v>984</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3" customHeight="1" outlineLevel="1" x14ac:dyDescent="0.3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3" customHeight="1" outlineLevel="1" x14ac:dyDescent="0.35">
      <c r="A564" s="141"/>
      <c r="B564" s="130"/>
      <c r="C564" s="95"/>
      <c r="D564" s="95"/>
      <c r="E564" s="95"/>
      <c r="F564" s="95"/>
      <c r="G564" s="110"/>
      <c r="H564" s="110"/>
      <c r="I564" s="110"/>
      <c r="J564" s="275"/>
      <c r="K564" s="275"/>
      <c r="L564" s="110"/>
      <c r="M564" s="275"/>
      <c r="N564" s="275" t="s">
        <v>981</v>
      </c>
      <c r="O564" s="275"/>
      <c r="P564" s="275" t="s">
        <v>982</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3" customHeight="1" outlineLevel="1" x14ac:dyDescent="0.35">
      <c r="A565" s="141"/>
      <c r="B565" s="130"/>
      <c r="C565" s="111"/>
      <c r="D565" s="111"/>
      <c r="E565" s="111"/>
      <c r="F565" s="95"/>
      <c r="G565" s="269"/>
      <c r="H565" s="269" t="s">
        <v>977</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15" customHeight="1" outlineLevel="1" x14ac:dyDescent="0.3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15" customHeight="1" outlineLevel="1" x14ac:dyDescent="0.3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3" customHeight="1" outlineLevel="1" x14ac:dyDescent="0.35">
      <c r="A568" s="141"/>
      <c r="B568" s="130"/>
      <c r="C568" s="111"/>
      <c r="D568" s="111"/>
      <c r="E568" s="111"/>
      <c r="F568" s="113"/>
      <c r="H568" s="143" t="s">
        <v>960</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3" customHeight="1" outlineLevel="1" x14ac:dyDescent="0.3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3" customHeight="1" outlineLevel="1" x14ac:dyDescent="0.3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3" customHeight="1" outlineLevel="1" x14ac:dyDescent="0.3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3" customHeight="1" outlineLevel="1" x14ac:dyDescent="0.3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3" customHeight="1" outlineLevel="1" x14ac:dyDescent="0.3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3" customHeight="1" outlineLevel="1" x14ac:dyDescent="0.3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3" customHeight="1" outlineLevel="1" x14ac:dyDescent="0.3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3" customHeight="1" outlineLevel="1" x14ac:dyDescent="0.3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3" customHeight="1" outlineLevel="1" x14ac:dyDescent="0.3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3" customHeight="1" outlineLevel="1" x14ac:dyDescent="0.3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3" customHeight="1" outlineLevel="1" x14ac:dyDescent="0.3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3" customHeight="1" outlineLevel="1" x14ac:dyDescent="0.3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3" customHeight="1" outlineLevel="1" x14ac:dyDescent="0.3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3" customHeight="1" outlineLevel="1" x14ac:dyDescent="0.3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3" customHeight="1" outlineLevel="1" x14ac:dyDescent="0.3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3" customHeight="1" outlineLevel="1" x14ac:dyDescent="0.3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3" customHeight="1" outlineLevel="1" x14ac:dyDescent="0.3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3" customHeight="1" outlineLevel="1" x14ac:dyDescent="0.3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3" customHeight="1" outlineLevel="1" x14ac:dyDescent="0.3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3" customHeight="1" outlineLevel="1" x14ac:dyDescent="0.35">
      <c r="A588" s="141"/>
      <c r="B588" s="130"/>
      <c r="C588" s="111"/>
      <c r="D588" s="111"/>
      <c r="E588" s="111"/>
      <c r="F588" s="113"/>
      <c r="H588" s="143" t="s">
        <v>961</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3" customHeight="1" outlineLevel="1" x14ac:dyDescent="0.3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3" customHeight="1" outlineLevel="1" x14ac:dyDescent="0.3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3" customHeight="1" outlineLevel="1" x14ac:dyDescent="0.3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3" customHeight="1" outlineLevel="1" x14ac:dyDescent="0.3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3" customHeight="1" outlineLevel="1" x14ac:dyDescent="0.3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3" customHeight="1" outlineLevel="1" x14ac:dyDescent="0.3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3" customHeight="1" outlineLevel="1" x14ac:dyDescent="0.3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3" customHeight="1" outlineLevel="1" x14ac:dyDescent="0.3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3" customHeight="1" outlineLevel="1" x14ac:dyDescent="0.3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3" customHeight="1" outlineLevel="1" x14ac:dyDescent="0.35">
      <c r="A598" s="141"/>
      <c r="B598" s="130"/>
      <c r="C598" s="111"/>
      <c r="D598" s="111"/>
      <c r="E598" s="111"/>
      <c r="F598" s="113"/>
      <c r="H598" s="143" t="s">
        <v>962</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3" customHeight="1" outlineLevel="1" x14ac:dyDescent="0.3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3" customHeight="1" outlineLevel="1" x14ac:dyDescent="0.3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3" customHeight="1" outlineLevel="1" x14ac:dyDescent="0.3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3" customHeight="1" outlineLevel="1" x14ac:dyDescent="0.3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3" customHeight="1" outlineLevel="1" x14ac:dyDescent="0.3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3" customHeight="1" outlineLevel="1" x14ac:dyDescent="0.3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3" customHeight="1" outlineLevel="1" x14ac:dyDescent="0.3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3" customHeight="1" outlineLevel="1" x14ac:dyDescent="0.3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3" customHeight="1" outlineLevel="1" x14ac:dyDescent="0.3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3" customHeight="1" outlineLevel="1" x14ac:dyDescent="0.35">
      <c r="A608" s="141"/>
      <c r="B608" s="130"/>
      <c r="C608" s="111"/>
      <c r="D608" s="111"/>
      <c r="E608" s="111"/>
      <c r="F608" s="113"/>
      <c r="H608" s="143" t="s">
        <v>963</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3" customHeight="1" outlineLevel="1" x14ac:dyDescent="0.3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3" customHeight="1" outlineLevel="1" x14ac:dyDescent="0.3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3" customHeight="1" outlineLevel="1" x14ac:dyDescent="0.3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3" customHeight="1" outlineLevel="1" x14ac:dyDescent="0.3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3" customHeight="1" outlineLevel="1" x14ac:dyDescent="0.3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3" customHeight="1" outlineLevel="1" x14ac:dyDescent="0.3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3" customHeight="1" outlineLevel="1" x14ac:dyDescent="0.3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3" customHeight="1" outlineLevel="1" x14ac:dyDescent="0.3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3" customHeight="1" outlineLevel="1" x14ac:dyDescent="0.3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3" customHeight="1" outlineLevel="1" x14ac:dyDescent="0.35">
      <c r="A618" s="141"/>
      <c r="B618" s="130"/>
      <c r="C618" s="111"/>
      <c r="D618" s="111"/>
      <c r="E618" s="111"/>
      <c r="F618" s="113"/>
      <c r="H618" s="143" t="s">
        <v>964</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3" customHeight="1" outlineLevel="1" x14ac:dyDescent="0.3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3" customHeight="1" outlineLevel="1" x14ac:dyDescent="0.3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3" customHeight="1" outlineLevel="1" x14ac:dyDescent="0.3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3" customHeight="1" outlineLevel="1" x14ac:dyDescent="0.3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3" customHeight="1" outlineLevel="1" x14ac:dyDescent="0.3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3" customHeight="1" outlineLevel="1" x14ac:dyDescent="0.3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3" customHeight="1" outlineLevel="1" x14ac:dyDescent="0.3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3" customHeight="1" outlineLevel="1" x14ac:dyDescent="0.3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3" customHeight="1" outlineLevel="1" x14ac:dyDescent="0.3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3" customHeight="1" outlineLevel="1" x14ac:dyDescent="0.35">
      <c r="A628" s="141"/>
      <c r="B628" s="130"/>
      <c r="C628" s="111"/>
      <c r="D628" s="111"/>
      <c r="E628" s="111"/>
      <c r="F628" s="113"/>
      <c r="H628" s="143" t="s">
        <v>965</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3" customHeight="1" outlineLevel="1" x14ac:dyDescent="0.3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3" customHeight="1" outlineLevel="1" x14ac:dyDescent="0.3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3" customHeight="1" outlineLevel="1" x14ac:dyDescent="0.3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3" customHeight="1" outlineLevel="1" x14ac:dyDescent="0.3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3" customHeight="1" outlineLevel="1" x14ac:dyDescent="0.3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3" customHeight="1" outlineLevel="1" x14ac:dyDescent="0.3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3" customHeight="1" outlineLevel="1" x14ac:dyDescent="0.3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3" customHeight="1" outlineLevel="1" x14ac:dyDescent="0.3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3" customHeight="1" outlineLevel="1" x14ac:dyDescent="0.3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3" customHeight="1" outlineLevel="1" x14ac:dyDescent="0.35">
      <c r="A638" s="141"/>
      <c r="B638" s="130"/>
      <c r="C638" s="111"/>
      <c r="D638" s="111"/>
      <c r="E638" s="111"/>
      <c r="F638" s="113"/>
      <c r="H638" s="143" t="s">
        <v>966</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3" customHeight="1" outlineLevel="1" x14ac:dyDescent="0.3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3" customHeight="1" outlineLevel="1" x14ac:dyDescent="0.3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3" customHeight="1" outlineLevel="1" x14ac:dyDescent="0.3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3" customHeight="1" outlineLevel="1" x14ac:dyDescent="0.3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3" customHeight="1" outlineLevel="1" x14ac:dyDescent="0.3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3" customHeight="1" outlineLevel="1" x14ac:dyDescent="0.3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3" customHeight="1" outlineLevel="1" x14ac:dyDescent="0.3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3" customHeight="1" outlineLevel="1" x14ac:dyDescent="0.3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3" customHeight="1" outlineLevel="1" x14ac:dyDescent="0.3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3" customHeight="1" outlineLevel="1" x14ac:dyDescent="0.35">
      <c r="A648" s="141"/>
      <c r="B648" s="130"/>
      <c r="C648" s="111"/>
      <c r="D648" s="111"/>
      <c r="E648" s="111"/>
      <c r="F648" s="113"/>
      <c r="H648" s="143" t="s">
        <v>967</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3" customHeight="1" outlineLevel="1" x14ac:dyDescent="0.3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3" customHeight="1" outlineLevel="1" x14ac:dyDescent="0.3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3" customHeight="1" outlineLevel="1" x14ac:dyDescent="0.3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3" customHeight="1" outlineLevel="1" x14ac:dyDescent="0.3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3" customHeight="1" outlineLevel="1" x14ac:dyDescent="0.3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3" customHeight="1" outlineLevel="1" x14ac:dyDescent="0.3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3" customHeight="1" outlineLevel="1" x14ac:dyDescent="0.3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3" customHeight="1" outlineLevel="1" x14ac:dyDescent="0.3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3" customHeight="1" outlineLevel="1" x14ac:dyDescent="0.3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3" customHeight="1" outlineLevel="1" x14ac:dyDescent="0.35">
      <c r="A658" s="141"/>
      <c r="B658" s="130"/>
      <c r="C658" s="111"/>
      <c r="D658" s="111"/>
      <c r="E658" s="111"/>
      <c r="F658" s="113"/>
      <c r="H658" s="143" t="s">
        <v>968</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3" customHeight="1" outlineLevel="1" x14ac:dyDescent="0.3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3" customHeight="1" outlineLevel="1" x14ac:dyDescent="0.3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3" customHeight="1" outlineLevel="1" x14ac:dyDescent="0.3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3" customHeight="1" outlineLevel="1" x14ac:dyDescent="0.3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3" customHeight="1" outlineLevel="1" x14ac:dyDescent="0.3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3" customHeight="1" outlineLevel="1" x14ac:dyDescent="0.3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67" si="303">MIN($J548:$N548)+$Q548</f>
        <v>0.53999999999999992</v>
      </c>
      <c r="S664" s="196">
        <f t="shared" ref="S664:S667"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3" customHeight="1" outlineLevel="1" x14ac:dyDescent="0.3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3" customHeight="1" outlineLevel="1" x14ac:dyDescent="0.3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3" customHeight="1" outlineLevel="1" x14ac:dyDescent="0.3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3"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3" customHeight="1" outlineLevel="1" x14ac:dyDescent="0.3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3" customHeight="1" outlineLevel="1" x14ac:dyDescent="0.3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15"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3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3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15"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15"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3" customHeight="1" outlineLevel="1" collapsed="1" x14ac:dyDescent="0.3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3" customHeight="1" outlineLevel="1" x14ac:dyDescent="0.3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3"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3"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3"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3"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3" customHeight="1" outlineLevel="1" x14ac:dyDescent="0.35">
      <c r="A683" s="77"/>
      <c r="B683" s="130"/>
      <c r="C683" s="95"/>
      <c r="D683" s="95"/>
      <c r="E683" s="95"/>
      <c r="F683" s="95"/>
      <c r="G683" s="95"/>
      <c r="H683" s="95"/>
      <c r="I683" s="207"/>
      <c r="J683" s="207"/>
      <c r="K683" s="110"/>
      <c r="L683" s="797"/>
      <c r="M683" s="798"/>
      <c r="N683" s="798"/>
      <c r="O683" s="110"/>
      <c r="P683" s="110"/>
      <c r="Q683" s="110"/>
      <c r="R683" s="110"/>
      <c r="S683" s="110"/>
      <c r="T683" s="110"/>
      <c r="U683" s="110"/>
      <c r="V683" s="207"/>
      <c r="W683" s="93"/>
      <c r="X683" s="131"/>
    </row>
    <row r="684" spans="1:56" ht="13"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15" customHeight="1" outlineLevel="1" x14ac:dyDescent="0.3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15" customHeight="1" outlineLevel="1" x14ac:dyDescent="0.3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3" customHeight="1" outlineLevel="1" x14ac:dyDescent="0.3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3" customHeight="1" outlineLevel="1" x14ac:dyDescent="0.3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3" customHeight="1" outlineLevel="1" x14ac:dyDescent="0.3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3" customHeight="1" outlineLevel="1" x14ac:dyDescent="0.3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3" customHeight="1" outlineLevel="1" x14ac:dyDescent="0.3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3" customHeight="1" outlineLevel="1" x14ac:dyDescent="0.3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3" customHeight="1" outlineLevel="1" x14ac:dyDescent="0.3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3" customHeight="1" outlineLevel="1" x14ac:dyDescent="0.3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3" customHeight="1" outlineLevel="1" x14ac:dyDescent="0.3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3" customHeight="1" outlineLevel="1" x14ac:dyDescent="0.3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3" customHeight="1" outlineLevel="1" x14ac:dyDescent="0.3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3" customHeight="1" outlineLevel="1" x14ac:dyDescent="0.3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3"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15"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3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15"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15"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3" customHeight="1" outlineLevel="1" collapsed="1" x14ac:dyDescent="0.3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3" customHeight="1" outlineLevel="1" x14ac:dyDescent="0.3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3" customHeight="1" outlineLevel="1" x14ac:dyDescent="0.3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3"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3"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3"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3" customHeight="1" outlineLevel="1" x14ac:dyDescent="0.3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3" customHeight="1" outlineLevel="1" x14ac:dyDescent="0.3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15"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15"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3" customHeight="1" outlineLevel="1" x14ac:dyDescent="0.3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3" customHeight="1" outlineLevel="1" x14ac:dyDescent="0.3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3" customHeight="1" outlineLevel="1" x14ac:dyDescent="0.3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3" customHeight="1" outlineLevel="1" x14ac:dyDescent="0.3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3" customHeight="1" outlineLevel="1" x14ac:dyDescent="0.3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3" customHeight="1" outlineLevel="1" x14ac:dyDescent="0.3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3" customHeight="1" outlineLevel="1" x14ac:dyDescent="0.3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3" customHeight="1" outlineLevel="1" x14ac:dyDescent="0.3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3" customHeight="1" outlineLevel="1" x14ac:dyDescent="0.3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3" customHeight="1" outlineLevel="1" x14ac:dyDescent="0.3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3"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3"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15"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3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15"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15"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3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3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3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3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3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3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3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3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3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3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3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3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3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3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15"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3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15"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15"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3" customHeight="1" outlineLevel="1" collapsed="1" x14ac:dyDescent="0.35">
      <c r="A761" s="141"/>
      <c r="B761" s="130"/>
      <c r="C761" s="87"/>
      <c r="D761" s="87">
        <v>0</v>
      </c>
      <c r="E761" s="87" t="s">
        <v>1</v>
      </c>
      <c r="F761" s="88"/>
      <c r="G761" s="89" t="s">
        <v>908</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3" customHeight="1" outlineLevel="1" x14ac:dyDescent="0.35">
      <c r="A762" s="141"/>
      <c r="B762" s="130"/>
      <c r="C762" s="87"/>
      <c r="D762" s="94"/>
      <c r="E762" s="95"/>
      <c r="F762" s="96"/>
      <c r="G762" s="97" t="s">
        <v>912</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3"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3" customHeight="1" outlineLevel="1" x14ac:dyDescent="0.35">
      <c r="A764" s="141"/>
      <c r="B764" s="130"/>
      <c r="C764" s="95">
        <v>1</v>
      </c>
      <c r="D764" s="94"/>
      <c r="E764" s="95"/>
      <c r="F764" s="103"/>
      <c r="G764" s="104" t="s">
        <v>911</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3" customHeight="1" outlineLevel="1" x14ac:dyDescent="0.35">
      <c r="A765" s="141"/>
      <c r="B765" s="130"/>
      <c r="C765" s="95"/>
      <c r="D765" s="95"/>
      <c r="E765" s="95"/>
      <c r="F765" s="95"/>
      <c r="G765" s="109"/>
      <c r="H765" s="109"/>
      <c r="I765" s="109"/>
      <c r="J765" s="109"/>
      <c r="K765" s="109"/>
      <c r="L765" s="109"/>
      <c r="M765" s="707" t="s">
        <v>910</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3" customHeight="1" outlineLevel="1" x14ac:dyDescent="0.35">
      <c r="A766" s="141"/>
      <c r="B766" s="130"/>
      <c r="C766" s="269"/>
      <c r="D766" s="269"/>
      <c r="E766" s="269"/>
      <c r="F766" s="269"/>
      <c r="G766" s="269"/>
      <c r="H766" s="269"/>
      <c r="I766" s="269"/>
      <c r="J766" s="269"/>
      <c r="K766" s="269"/>
      <c r="L766" s="693"/>
      <c r="M766" s="707" t="s">
        <v>909</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3" customHeight="1" outlineLevel="1" x14ac:dyDescent="0.35">
      <c r="A767" s="141"/>
      <c r="B767" s="130"/>
      <c r="C767" s="95"/>
      <c r="D767" s="95"/>
      <c r="E767" s="95"/>
      <c r="F767" s="95"/>
      <c r="G767" s="95"/>
      <c r="H767" s="95"/>
      <c r="I767" s="95"/>
      <c r="J767" s="95"/>
      <c r="K767" s="95"/>
      <c r="L767" s="109"/>
      <c r="M767" s="135" t="s">
        <v>906</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3" customHeight="1" outlineLevel="1" x14ac:dyDescent="0.3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3" customHeight="1" outlineLevel="1" x14ac:dyDescent="0.3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907</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3" customHeight="1" outlineLevel="1" x14ac:dyDescent="0.3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3" customHeight="1" outlineLevel="1" x14ac:dyDescent="0.3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3" customHeight="1" outlineLevel="1" x14ac:dyDescent="0.3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3" customHeight="1" outlineLevel="1" x14ac:dyDescent="0.3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3" customHeight="1" outlineLevel="1" x14ac:dyDescent="0.3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3" customHeight="1" outlineLevel="1" x14ac:dyDescent="0.3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3" customHeight="1" outlineLevel="1" x14ac:dyDescent="0.3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3" customHeight="1" outlineLevel="1" x14ac:dyDescent="0.3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3" customHeight="1" outlineLevel="1" x14ac:dyDescent="0.3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3" customHeight="1" outlineLevel="1" x14ac:dyDescent="0.3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3"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3" customHeight="1" outlineLevel="1" x14ac:dyDescent="0.35">
      <c r="A781" s="141"/>
      <c r="B781" s="130"/>
      <c r="C781" s="111"/>
      <c r="D781" s="111"/>
      <c r="E781" s="111"/>
      <c r="F781" s="113"/>
      <c r="G781" s="122" t="s">
        <v>913</v>
      </c>
      <c r="H781" s="114"/>
      <c r="I781" s="114"/>
      <c r="J781" s="114"/>
      <c r="K781" s="114"/>
      <c r="L781" s="708">
        <v>6.5</v>
      </c>
      <c r="M781" s="114" t="s">
        <v>914</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3"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15"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3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3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3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3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3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3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3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3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3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35">
      <c r="A795" s="221"/>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W452:W461 J452:N461 Q452:Q461 U452:U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opLeftCell="A452" workbookViewId="0">
      <pane xSplit="10" topLeftCell="K1" activePane="topRight" state="frozen"/>
      <selection activeCell="C2" sqref="C2"/>
      <selection pane="topRight" activeCell="J482" sqref="J482"/>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3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15" customHeight="1" thickBot="1" x14ac:dyDescent="0.4">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15" customHeight="1" outlineLevel="1" x14ac:dyDescent="0.3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3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49999999999999" customHeight="1" x14ac:dyDescent="0.3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49999999999999" customHeight="1" outlineLevel="1" x14ac:dyDescent="0.3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15" customHeight="1" outlineLevel="2" x14ac:dyDescent="0.3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3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3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3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3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5" customHeight="1" outlineLevel="3" x14ac:dyDescent="0.3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3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3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15" customHeight="1" outlineLevel="1" x14ac:dyDescent="0.3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3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35">
      <c r="A18" s="444"/>
      <c r="B18" s="453"/>
      <c r="C18" s="446">
        <f>INT($C$6)+1.045</f>
        <v>2.0449999999999999</v>
      </c>
      <c r="D18" s="475"/>
      <c r="E18" s="471"/>
      <c r="F18" s="471"/>
      <c r="G18" s="475"/>
      <c r="H18" s="480" t="s">
        <v>508</v>
      </c>
      <c r="I18" s="713">
        <v>44203</v>
      </c>
      <c r="J18" s="808" t="s">
        <v>509</v>
      </c>
      <c r="K18" s="809"/>
      <c r="L18" s="809"/>
      <c r="M18" s="809"/>
      <c r="N18" s="809"/>
      <c r="O18" s="809"/>
      <c r="P18" s="809"/>
      <c r="Q18" s="809"/>
      <c r="R18" s="809"/>
      <c r="S18" s="809"/>
      <c r="T18" s="809"/>
      <c r="U18" s="809"/>
      <c r="V18" s="809"/>
      <c r="W18" s="809"/>
      <c r="X18" s="810"/>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3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3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35">
      <c r="A21" s="444"/>
      <c r="B21" s="453"/>
      <c r="C21" s="446">
        <f>INT($C$6)+1.045</f>
        <v>2.0449999999999999</v>
      </c>
      <c r="D21" s="475"/>
      <c r="E21" s="471"/>
      <c r="F21" s="471"/>
      <c r="G21" s="475"/>
      <c r="H21" s="480" t="s">
        <v>510</v>
      </c>
      <c r="I21" s="481">
        <v>27</v>
      </c>
      <c r="J21" s="811" t="s">
        <v>511</v>
      </c>
      <c r="K21" s="812"/>
      <c r="L21" s="812"/>
      <c r="M21" s="812"/>
      <c r="N21" s="812"/>
      <c r="O21" s="812"/>
      <c r="P21" s="812"/>
      <c r="Q21" s="812"/>
      <c r="R21" s="812"/>
      <c r="S21" s="812"/>
      <c r="T21" s="812"/>
      <c r="U21" s="812"/>
      <c r="V21" s="812"/>
      <c r="W21" s="812"/>
      <c r="X21" s="812"/>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3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3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15" customHeight="1" outlineLevel="3" x14ac:dyDescent="0.3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15" customHeight="1" outlineLevel="3" x14ac:dyDescent="0.3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3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3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3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3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3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15" customHeight="1" outlineLevel="3" x14ac:dyDescent="0.3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15" customHeight="1" outlineLevel="2" x14ac:dyDescent="0.3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15" customHeight="1" outlineLevel="1" x14ac:dyDescent="0.3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15" customHeight="1" x14ac:dyDescent="0.3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3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3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15" customHeight="1" thickBot="1" x14ac:dyDescent="0.4">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15" customHeight="1" outlineLevel="1" x14ac:dyDescent="0.3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35">
      <c r="A39" s="444"/>
      <c r="B39" s="453"/>
      <c r="C39" s="446">
        <f>INT(MAX($C$51:$C$184))+1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49999999999999" customHeight="1" x14ac:dyDescent="0.3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49999999999999" customHeight="1" outlineLevel="1" x14ac:dyDescent="0.3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15" customHeight="1" outlineLevel="2" x14ac:dyDescent="0.3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3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3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3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3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5" customHeight="1" outlineLevel="2" x14ac:dyDescent="0.3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35">
      <c r="A48" s="444"/>
      <c r="B48" s="453"/>
      <c r="C48" s="446">
        <f>INT(MAX($C$51:$C$184))+1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35">
      <c r="A49" s="444"/>
      <c r="B49" s="453" t="s">
        <v>504</v>
      </c>
      <c r="C49" s="446">
        <f>INT(MAX($C$51:$C$184))+1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3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15" customHeight="1" outlineLevel="3" x14ac:dyDescent="0.3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3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3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3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3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3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3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3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3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3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3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3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3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3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3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3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15" customHeight="1" outlineLevel="2" x14ac:dyDescent="0.3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3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collapsed="1" x14ac:dyDescent="0.3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15" hidden="1" customHeight="1" outlineLevel="3" x14ac:dyDescent="0.3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hidden="1" outlineLevel="3" x14ac:dyDescent="0.3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905</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hidden="1" outlineLevel="2" x14ac:dyDescent="0.3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904</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hidden="1" outlineLevel="2" x14ac:dyDescent="0.3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hidden="1" outlineLevel="2" x14ac:dyDescent="0.35">
      <c r="A74" s="444"/>
      <c r="B74" s="453"/>
      <c r="C74" s="446">
        <f>INT($C$40)+2</f>
        <v>3</v>
      </c>
      <c r="D74" s="475"/>
      <c r="E74" s="471"/>
      <c r="F74" s="471"/>
      <c r="G74" s="475"/>
      <c r="H74" s="497"/>
      <c r="I74" s="497" t="s">
        <v>960</v>
      </c>
      <c r="J74" s="497">
        <v>0</v>
      </c>
      <c r="K74" s="710">
        <f>Periods!F10</f>
        <v>43579</v>
      </c>
      <c r="L74" s="711">
        <f t="shared" ref="L74:L105" ca="1" si="0">IF(K75-K74&gt;0,K75-K74,OFFSET(K75,-i_p6_len,0)+365-K74)</f>
        <v>21</v>
      </c>
      <c r="M74" s="513"/>
      <c r="N74" s="484">
        <f>COUNT(J74:J83)</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hidden="1" outlineLevel="2" x14ac:dyDescent="0.35">
      <c r="A75" s="444"/>
      <c r="B75" s="453"/>
      <c r="C75" s="446">
        <f>INT($C$40)+2</f>
        <v>3</v>
      </c>
      <c r="D75" s="475"/>
      <c r="E75" s="471"/>
      <c r="F75" s="471"/>
      <c r="G75" s="475"/>
      <c r="H75" s="497"/>
      <c r="I75" s="497"/>
      <c r="J75" s="497">
        <v>1</v>
      </c>
      <c r="K75" s="710">
        <f>Periods!F11</f>
        <v>43600</v>
      </c>
      <c r="L75" s="711">
        <f t="shared" ca="1" si="0"/>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hidden="1" outlineLevel="3" x14ac:dyDescent="0.35">
      <c r="A76" s="444"/>
      <c r="B76" s="453"/>
      <c r="C76" s="446">
        <f t="shared" ref="C76:C173" si="1">INT($C$40)+3</f>
        <v>4</v>
      </c>
      <c r="D76" s="475"/>
      <c r="E76" s="471"/>
      <c r="F76" s="471"/>
      <c r="G76" s="475"/>
      <c r="H76" s="497"/>
      <c r="I76" s="497"/>
      <c r="J76" s="497">
        <v>2</v>
      </c>
      <c r="K76" s="710">
        <f>Periods!F12</f>
        <v>43628</v>
      </c>
      <c r="L76" s="711">
        <f t="shared" ca="1" si="0"/>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hidden="1" outlineLevel="3" x14ac:dyDescent="0.35">
      <c r="A77" s="444"/>
      <c r="B77" s="453"/>
      <c r="C77" s="446">
        <f t="shared" si="1"/>
        <v>4</v>
      </c>
      <c r="D77" s="475"/>
      <c r="E77" s="471"/>
      <c r="F77" s="471"/>
      <c r="G77" s="475"/>
      <c r="H77" s="497"/>
      <c r="I77" s="497"/>
      <c r="J77" s="497">
        <v>3</v>
      </c>
      <c r="K77" s="710">
        <f>Periods!F13</f>
        <v>43684</v>
      </c>
      <c r="L77" s="711">
        <f t="shared" ca="1" si="0"/>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hidden="1" outlineLevel="3" x14ac:dyDescent="0.35">
      <c r="A78" s="444"/>
      <c r="B78" s="453"/>
      <c r="C78" s="446">
        <f t="shared" si="1"/>
        <v>4</v>
      </c>
      <c r="D78" s="475"/>
      <c r="E78" s="471"/>
      <c r="F78" s="471"/>
      <c r="G78" s="475"/>
      <c r="H78" s="497"/>
      <c r="I78" s="497"/>
      <c r="J78" s="497">
        <v>4</v>
      </c>
      <c r="K78" s="710">
        <f>Periods!F14</f>
        <v>43733</v>
      </c>
      <c r="L78" s="711">
        <f t="shared" ca="1" si="0"/>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hidden="1" outlineLevel="3" x14ac:dyDescent="0.35">
      <c r="A79" s="444"/>
      <c r="B79" s="453"/>
      <c r="C79" s="446">
        <f t="shared" si="1"/>
        <v>4</v>
      </c>
      <c r="D79" s="475"/>
      <c r="E79" s="471"/>
      <c r="F79" s="471"/>
      <c r="G79" s="475"/>
      <c r="H79" s="497"/>
      <c r="I79" s="497"/>
      <c r="J79" s="497">
        <v>5</v>
      </c>
      <c r="K79" s="710">
        <f>Periods!F15</f>
        <v>43768</v>
      </c>
      <c r="L79" s="711">
        <f t="shared" ca="1" si="0"/>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hidden="1" outlineLevel="3" x14ac:dyDescent="0.35">
      <c r="A80" s="444"/>
      <c r="B80" s="453"/>
      <c r="C80" s="446">
        <f t="shared" si="1"/>
        <v>4</v>
      </c>
      <c r="D80" s="475"/>
      <c r="E80" s="471"/>
      <c r="F80" s="471"/>
      <c r="G80" s="475"/>
      <c r="H80" s="497"/>
      <c r="I80" s="497"/>
      <c r="J80" s="497">
        <v>6</v>
      </c>
      <c r="K80" s="710">
        <f>Periods!F16</f>
        <v>43796</v>
      </c>
      <c r="L80" s="711">
        <f t="shared" ca="1" si="0"/>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hidden="1" outlineLevel="3" x14ac:dyDescent="0.35">
      <c r="A81" s="444"/>
      <c r="B81" s="453"/>
      <c r="C81" s="446">
        <f t="shared" si="1"/>
        <v>4</v>
      </c>
      <c r="D81" s="475"/>
      <c r="E81" s="471"/>
      <c r="F81" s="471"/>
      <c r="G81" s="475"/>
      <c r="H81" s="497"/>
      <c r="I81" s="497"/>
      <c r="J81" s="497">
        <v>7</v>
      </c>
      <c r="K81" s="710">
        <f>Periods!F17</f>
        <v>43852</v>
      </c>
      <c r="L81" s="711">
        <f t="shared" ca="1" si="0"/>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hidden="1" outlineLevel="3" x14ac:dyDescent="0.35">
      <c r="A82" s="444"/>
      <c r="B82" s="453"/>
      <c r="C82" s="446">
        <f t="shared" si="1"/>
        <v>4</v>
      </c>
      <c r="D82" s="475"/>
      <c r="E82" s="471"/>
      <c r="F82" s="471"/>
      <c r="G82" s="475"/>
      <c r="H82" s="497"/>
      <c r="I82" s="497"/>
      <c r="J82" s="497">
        <v>8</v>
      </c>
      <c r="K82" s="710">
        <f>Periods!F18</f>
        <v>43902</v>
      </c>
      <c r="L82" s="711">
        <f t="shared" ca="1" si="0"/>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hidden="1" outlineLevel="3" x14ac:dyDescent="0.35">
      <c r="A83" s="444"/>
      <c r="B83" s="453"/>
      <c r="C83" s="446">
        <f t="shared" si="1"/>
        <v>4</v>
      </c>
      <c r="D83" s="475"/>
      <c r="E83" s="766"/>
      <c r="F83" s="766"/>
      <c r="G83" s="475"/>
      <c r="H83" s="553"/>
      <c r="I83" s="553"/>
      <c r="J83" s="553">
        <v>9</v>
      </c>
      <c r="K83" s="767">
        <f>Periods!F19</f>
        <v>43930</v>
      </c>
      <c r="L83" s="711">
        <f t="shared" ca="1" si="0"/>
        <v>14</v>
      </c>
      <c r="M83" s="768"/>
      <c r="N83" s="554"/>
      <c r="O83" s="554">
        <v>100</v>
      </c>
      <c r="P83" s="769">
        <v>425</v>
      </c>
      <c r="Q83" s="769">
        <v>850</v>
      </c>
      <c r="R83" s="770">
        <v>0.48</v>
      </c>
      <c r="S83" s="771">
        <v>0.5</v>
      </c>
      <c r="T83" s="771">
        <v>0.53</v>
      </c>
      <c r="U83" s="769">
        <v>1</v>
      </c>
      <c r="V83" s="771">
        <v>0.3</v>
      </c>
      <c r="W83" s="769">
        <v>10</v>
      </c>
      <c r="X83" s="554"/>
      <c r="Y83" s="772">
        <v>0.33</v>
      </c>
      <c r="Z83" s="773">
        <v>50</v>
      </c>
      <c r="AA83" s="769">
        <v>50</v>
      </c>
      <c r="AB83" s="769">
        <v>400</v>
      </c>
      <c r="AC83" s="769">
        <v>400</v>
      </c>
      <c r="AD83" s="769">
        <v>400</v>
      </c>
      <c r="AE83" s="774">
        <v>400</v>
      </c>
      <c r="AF83" s="775"/>
      <c r="AG83" s="554"/>
      <c r="AH83" s="554"/>
      <c r="AI83" s="554"/>
      <c r="AJ83" s="554"/>
      <c r="AK83" s="554"/>
      <c r="AL83" s="554"/>
      <c r="AM83" s="554"/>
      <c r="AN83" s="554"/>
      <c r="AO83" s="554"/>
      <c r="AP83" s="475"/>
      <c r="AQ83" s="456"/>
      <c r="AR83" s="444"/>
      <c r="AS83" s="444"/>
      <c r="AT83" s="444"/>
    </row>
    <row r="84" spans="1:46" s="791" customFormat="1" hidden="1" outlineLevel="2" x14ac:dyDescent="0.35">
      <c r="A84" s="490"/>
      <c r="B84" s="776"/>
      <c r="C84" s="491">
        <f>INT($C$40)+2</f>
        <v>3</v>
      </c>
      <c r="D84" s="777"/>
      <c r="E84" s="778"/>
      <c r="F84" s="778"/>
      <c r="G84" s="777"/>
      <c r="H84" s="779"/>
      <c r="I84" s="779" t="s">
        <v>927</v>
      </c>
      <c r="J84" s="779">
        <v>0</v>
      </c>
      <c r="K84" s="780">
        <f>Periods!G10</f>
        <v>43560</v>
      </c>
      <c r="L84" s="711">
        <f t="shared" ca="1" si="0"/>
        <v>40</v>
      </c>
      <c r="M84" s="781"/>
      <c r="N84" s="782"/>
      <c r="O84" s="782">
        <v>100</v>
      </c>
      <c r="P84" s="783">
        <v>250</v>
      </c>
      <c r="Q84" s="783">
        <v>450</v>
      </c>
      <c r="R84" s="784">
        <f>S84</f>
        <v>0.8</v>
      </c>
      <c r="S84" s="785">
        <v>0.8</v>
      </c>
      <c r="T84" s="785">
        <v>0.8</v>
      </c>
      <c r="U84" s="783">
        <v>0</v>
      </c>
      <c r="V84" s="785">
        <v>0.3</v>
      </c>
      <c r="W84" s="783">
        <v>10</v>
      </c>
      <c r="X84" s="782"/>
      <c r="Y84" s="786">
        <v>1</v>
      </c>
      <c r="Z84" s="787">
        <v>50</v>
      </c>
      <c r="AA84" s="783">
        <v>50</v>
      </c>
      <c r="AB84" s="783">
        <v>400</v>
      </c>
      <c r="AC84" s="783">
        <v>400</v>
      </c>
      <c r="AD84" s="783">
        <v>400</v>
      </c>
      <c r="AE84" s="788">
        <v>400</v>
      </c>
      <c r="AF84" s="789"/>
      <c r="AG84" s="782"/>
      <c r="AH84" s="782"/>
      <c r="AI84" s="782"/>
      <c r="AJ84" s="782"/>
      <c r="AK84" s="782"/>
      <c r="AL84" s="782"/>
      <c r="AM84" s="782"/>
      <c r="AN84" s="782"/>
      <c r="AO84" s="782"/>
      <c r="AP84" s="777"/>
      <c r="AQ84" s="790"/>
      <c r="AR84" s="490"/>
      <c r="AS84" s="490"/>
      <c r="AT84" s="490"/>
    </row>
    <row r="85" spans="1:46" hidden="1" outlineLevel="2" x14ac:dyDescent="0.35">
      <c r="A85" s="444"/>
      <c r="B85" s="453"/>
      <c r="C85" s="446">
        <f>INT($C$40)+2</f>
        <v>3</v>
      </c>
      <c r="D85" s="475"/>
      <c r="E85" s="471"/>
      <c r="F85" s="471"/>
      <c r="G85" s="475"/>
      <c r="H85" s="497"/>
      <c r="I85" s="497"/>
      <c r="J85" s="497">
        <v>1</v>
      </c>
      <c r="K85" s="710">
        <f>Periods!G11</f>
        <v>43600</v>
      </c>
      <c r="L85" s="711">
        <f t="shared" ca="1" si="0"/>
        <v>28</v>
      </c>
      <c r="M85" s="513"/>
      <c r="N85" s="480"/>
      <c r="O85" s="480">
        <v>100</v>
      </c>
      <c r="P85" s="498">
        <v>400</v>
      </c>
      <c r="Q85" s="498">
        <v>500</v>
      </c>
      <c r="R85" s="514">
        <f>S85</f>
        <v>0.8</v>
      </c>
      <c r="S85" s="515">
        <v>0.8</v>
      </c>
      <c r="T85" s="515">
        <v>0.8</v>
      </c>
      <c r="U85" s="498">
        <v>1</v>
      </c>
      <c r="V85" s="515">
        <v>0.3</v>
      </c>
      <c r="W85" s="498">
        <v>10</v>
      </c>
      <c r="X85" s="480"/>
      <c r="Y85" s="695">
        <v>1</v>
      </c>
      <c r="Z85" s="698">
        <v>50</v>
      </c>
      <c r="AA85" s="498">
        <v>50</v>
      </c>
      <c r="AB85" s="498">
        <v>150</v>
      </c>
      <c r="AC85" s="498">
        <v>150</v>
      </c>
      <c r="AD85" s="498">
        <v>400</v>
      </c>
      <c r="AE85" s="699">
        <v>400</v>
      </c>
      <c r="AF85" s="579"/>
      <c r="AG85" s="480"/>
      <c r="AH85" s="480"/>
      <c r="AI85" s="480"/>
      <c r="AJ85" s="480"/>
      <c r="AK85" s="480"/>
      <c r="AL85" s="480"/>
      <c r="AM85" s="480"/>
      <c r="AN85" s="480"/>
      <c r="AO85" s="480"/>
      <c r="AP85" s="475"/>
      <c r="AQ85" s="456"/>
      <c r="AR85" s="444"/>
      <c r="AS85" s="444"/>
      <c r="AT85" s="444"/>
    </row>
    <row r="86" spans="1:46" hidden="1" outlineLevel="3" x14ac:dyDescent="0.35">
      <c r="A86" s="444"/>
      <c r="B86" s="453"/>
      <c r="C86" s="446">
        <f t="shared" si="1"/>
        <v>4</v>
      </c>
      <c r="D86" s="475"/>
      <c r="E86" s="471"/>
      <c r="F86" s="471"/>
      <c r="G86" s="475"/>
      <c r="H86" s="497"/>
      <c r="I86" s="497"/>
      <c r="J86" s="497">
        <v>2</v>
      </c>
      <c r="K86" s="710">
        <f>Periods!G12</f>
        <v>43628</v>
      </c>
      <c r="L86" s="711">
        <f t="shared" ca="1" si="0"/>
        <v>56</v>
      </c>
      <c r="M86" s="513"/>
      <c r="N86" s="480"/>
      <c r="O86" s="480">
        <v>100</v>
      </c>
      <c r="P86" s="498">
        <v>600</v>
      </c>
      <c r="Q86" s="498">
        <v>800</v>
      </c>
      <c r="R86" s="514">
        <f>S86</f>
        <v>0.8</v>
      </c>
      <c r="S86" s="515">
        <v>0.8</v>
      </c>
      <c r="T86" s="515">
        <v>0.8</v>
      </c>
      <c r="U86" s="498">
        <v>1</v>
      </c>
      <c r="V86" s="515">
        <v>0.3</v>
      </c>
      <c r="W86" s="498">
        <v>10</v>
      </c>
      <c r="X86" s="480"/>
      <c r="Y86" s="695">
        <v>1</v>
      </c>
      <c r="Z86" s="698">
        <v>50</v>
      </c>
      <c r="AA86" s="498">
        <v>50</v>
      </c>
      <c r="AB86" s="498">
        <v>150</v>
      </c>
      <c r="AC86" s="498">
        <v>150</v>
      </c>
      <c r="AD86" s="498">
        <v>400</v>
      </c>
      <c r="AE86" s="699">
        <v>400</v>
      </c>
      <c r="AF86" s="579"/>
      <c r="AG86" s="480"/>
      <c r="AH86" s="480"/>
      <c r="AI86" s="480"/>
      <c r="AJ86" s="480"/>
      <c r="AK86" s="480"/>
      <c r="AL86" s="480"/>
      <c r="AM86" s="480"/>
      <c r="AN86" s="480"/>
      <c r="AO86" s="480"/>
      <c r="AP86" s="475"/>
      <c r="AQ86" s="456"/>
      <c r="AR86" s="444"/>
      <c r="AS86" s="444"/>
      <c r="AT86" s="444"/>
    </row>
    <row r="87" spans="1:46" hidden="1" outlineLevel="3" x14ac:dyDescent="0.35">
      <c r="A87" s="444"/>
      <c r="B87" s="453"/>
      <c r="C87" s="446">
        <f t="shared" si="1"/>
        <v>4</v>
      </c>
      <c r="D87" s="475"/>
      <c r="E87" s="471"/>
      <c r="F87" s="471"/>
      <c r="G87" s="475"/>
      <c r="H87" s="497"/>
      <c r="I87" s="497"/>
      <c r="J87" s="497">
        <v>3</v>
      </c>
      <c r="K87" s="710">
        <f>Periods!G13</f>
        <v>43684</v>
      </c>
      <c r="L87" s="711">
        <f t="shared" ca="1" si="0"/>
        <v>49</v>
      </c>
      <c r="M87" s="513"/>
      <c r="N87" s="480"/>
      <c r="O87" s="480">
        <v>100</v>
      </c>
      <c r="P87" s="498">
        <v>1500</v>
      </c>
      <c r="Q87" s="498">
        <v>2500</v>
      </c>
      <c r="R87" s="514">
        <v>0.73</v>
      </c>
      <c r="S87" s="515">
        <v>0.75</v>
      </c>
      <c r="T87" s="515">
        <v>0.8</v>
      </c>
      <c r="U87" s="498">
        <v>1</v>
      </c>
      <c r="V87" s="515">
        <v>0.3</v>
      </c>
      <c r="W87" s="498">
        <v>10</v>
      </c>
      <c r="X87" s="480"/>
      <c r="Y87" s="695">
        <v>1</v>
      </c>
      <c r="Z87" s="698">
        <v>50</v>
      </c>
      <c r="AA87" s="498">
        <v>50</v>
      </c>
      <c r="AB87" s="498">
        <v>150</v>
      </c>
      <c r="AC87" s="498">
        <v>150</v>
      </c>
      <c r="AD87" s="498">
        <v>400</v>
      </c>
      <c r="AE87" s="699">
        <v>400</v>
      </c>
      <c r="AF87" s="579"/>
      <c r="AG87" s="480"/>
      <c r="AH87" s="480"/>
      <c r="AI87" s="480"/>
      <c r="AJ87" s="480"/>
      <c r="AK87" s="480"/>
      <c r="AL87" s="480"/>
      <c r="AM87" s="480"/>
      <c r="AN87" s="480"/>
      <c r="AO87" s="480"/>
      <c r="AP87" s="475"/>
      <c r="AQ87" s="456"/>
      <c r="AR87" s="444"/>
      <c r="AS87" s="444"/>
      <c r="AT87" s="444"/>
    </row>
    <row r="88" spans="1:46" hidden="1" outlineLevel="3" x14ac:dyDescent="0.35">
      <c r="A88" s="444"/>
      <c r="B88" s="453"/>
      <c r="C88" s="446">
        <f t="shared" si="1"/>
        <v>4</v>
      </c>
      <c r="D88" s="475"/>
      <c r="E88" s="471"/>
      <c r="F88" s="471"/>
      <c r="G88" s="475"/>
      <c r="H88" s="497"/>
      <c r="I88" s="497"/>
      <c r="J88" s="497">
        <v>4</v>
      </c>
      <c r="K88" s="710">
        <f>Periods!G14</f>
        <v>43733</v>
      </c>
      <c r="L88" s="711">
        <f t="shared" ca="1" si="0"/>
        <v>35</v>
      </c>
      <c r="M88" s="513"/>
      <c r="N88" s="480"/>
      <c r="O88" s="480">
        <v>100</v>
      </c>
      <c r="P88" s="498">
        <v>2990</v>
      </c>
      <c r="Q88" s="498">
        <v>4500</v>
      </c>
      <c r="R88" s="514">
        <v>0.64</v>
      </c>
      <c r="S88" s="515">
        <v>0.65500000000000003</v>
      </c>
      <c r="T88" s="515">
        <v>0.78</v>
      </c>
      <c r="U88" s="498">
        <v>1</v>
      </c>
      <c r="V88" s="515">
        <v>0.3</v>
      </c>
      <c r="W88" s="498">
        <v>10</v>
      </c>
      <c r="X88" s="480"/>
      <c r="Y88" s="695">
        <v>0.75</v>
      </c>
      <c r="Z88" s="698">
        <v>50</v>
      </c>
      <c r="AA88" s="498">
        <v>50</v>
      </c>
      <c r="AB88" s="498">
        <v>150</v>
      </c>
      <c r="AC88" s="498">
        <v>150</v>
      </c>
      <c r="AD88" s="498">
        <v>400</v>
      </c>
      <c r="AE88" s="699">
        <v>400</v>
      </c>
      <c r="AF88" s="579"/>
      <c r="AG88" s="480"/>
      <c r="AH88" s="480"/>
      <c r="AI88" s="480"/>
      <c r="AJ88" s="480"/>
      <c r="AK88" s="480"/>
      <c r="AL88" s="480"/>
      <c r="AM88" s="480"/>
      <c r="AN88" s="480"/>
      <c r="AO88" s="480"/>
      <c r="AP88" s="475"/>
      <c r="AQ88" s="456"/>
      <c r="AR88" s="444"/>
      <c r="AS88" s="444"/>
      <c r="AT88" s="444"/>
    </row>
    <row r="89" spans="1:46" hidden="1" outlineLevel="3" x14ac:dyDescent="0.35">
      <c r="A89" s="444"/>
      <c r="B89" s="453"/>
      <c r="C89" s="446">
        <f t="shared" si="1"/>
        <v>4</v>
      </c>
      <c r="D89" s="475"/>
      <c r="E89" s="471"/>
      <c r="F89" s="471"/>
      <c r="G89" s="475"/>
      <c r="H89" s="497"/>
      <c r="I89" s="497"/>
      <c r="J89" s="497">
        <v>5</v>
      </c>
      <c r="K89" s="710">
        <f>Periods!G15</f>
        <v>43768</v>
      </c>
      <c r="L89" s="711">
        <f t="shared" ca="1" si="0"/>
        <v>28</v>
      </c>
      <c r="M89" s="513"/>
      <c r="N89" s="480"/>
      <c r="O89" s="480">
        <v>100</v>
      </c>
      <c r="P89" s="498">
        <v>2000</v>
      </c>
      <c r="Q89" s="498">
        <v>4000</v>
      </c>
      <c r="R89" s="514">
        <v>0.55000000000000004</v>
      </c>
      <c r="S89" s="515">
        <v>0.56999999999999995</v>
      </c>
      <c r="T89" s="515">
        <v>0.68</v>
      </c>
      <c r="U89" s="498">
        <v>1</v>
      </c>
      <c r="V89" s="515">
        <v>0.3</v>
      </c>
      <c r="W89" s="498">
        <v>10</v>
      </c>
      <c r="X89" s="480"/>
      <c r="Y89" s="695">
        <v>0.75</v>
      </c>
      <c r="Z89" s="698">
        <v>50</v>
      </c>
      <c r="AA89" s="498">
        <v>50</v>
      </c>
      <c r="AB89" s="498">
        <v>150</v>
      </c>
      <c r="AC89" s="498">
        <v>150</v>
      </c>
      <c r="AD89" s="498">
        <v>400</v>
      </c>
      <c r="AE89" s="699">
        <v>400</v>
      </c>
      <c r="AF89" s="579"/>
      <c r="AG89" s="480"/>
      <c r="AH89" s="480"/>
      <c r="AI89" s="480"/>
      <c r="AJ89" s="480"/>
      <c r="AK89" s="480"/>
      <c r="AL89" s="480"/>
      <c r="AM89" s="480"/>
      <c r="AN89" s="480"/>
      <c r="AO89" s="480"/>
      <c r="AP89" s="475"/>
      <c r="AQ89" s="456"/>
      <c r="AR89" s="444"/>
      <c r="AS89" s="444"/>
      <c r="AT89" s="444"/>
    </row>
    <row r="90" spans="1:46" hidden="1" outlineLevel="3" x14ac:dyDescent="0.35">
      <c r="A90" s="444"/>
      <c r="B90" s="453"/>
      <c r="C90" s="446">
        <f t="shared" si="1"/>
        <v>4</v>
      </c>
      <c r="D90" s="475"/>
      <c r="E90" s="471"/>
      <c r="F90" s="471"/>
      <c r="G90" s="475"/>
      <c r="H90" s="497"/>
      <c r="I90" s="497"/>
      <c r="J90" s="497">
        <v>6</v>
      </c>
      <c r="K90" s="710">
        <f>Periods!G16</f>
        <v>43796</v>
      </c>
      <c r="L90" s="711">
        <f t="shared" ca="1" si="0"/>
        <v>56</v>
      </c>
      <c r="M90" s="513"/>
      <c r="N90" s="480"/>
      <c r="O90" s="480">
        <v>100</v>
      </c>
      <c r="P90" s="498">
        <v>1750</v>
      </c>
      <c r="Q90" s="498">
        <v>3500</v>
      </c>
      <c r="R90" s="514">
        <v>0.52</v>
      </c>
      <c r="S90" s="515">
        <v>0.54</v>
      </c>
      <c r="T90" s="515">
        <v>0.65</v>
      </c>
      <c r="U90" s="498">
        <v>1</v>
      </c>
      <c r="V90" s="515">
        <v>0.3</v>
      </c>
      <c r="W90" s="498">
        <v>10</v>
      </c>
      <c r="X90" s="480"/>
      <c r="Y90" s="695">
        <v>0.4</v>
      </c>
      <c r="Z90" s="698">
        <v>50</v>
      </c>
      <c r="AA90" s="498">
        <v>50</v>
      </c>
      <c r="AB90" s="498">
        <v>150</v>
      </c>
      <c r="AC90" s="498">
        <v>150</v>
      </c>
      <c r="AD90" s="498">
        <v>400</v>
      </c>
      <c r="AE90" s="699">
        <v>400</v>
      </c>
      <c r="AF90" s="579"/>
      <c r="AG90" s="480"/>
      <c r="AH90" s="480"/>
      <c r="AI90" s="480"/>
      <c r="AJ90" s="480"/>
      <c r="AK90" s="480"/>
      <c r="AL90" s="480"/>
      <c r="AM90" s="480"/>
      <c r="AN90" s="480"/>
      <c r="AO90" s="480"/>
      <c r="AP90" s="475"/>
      <c r="AQ90" s="456"/>
      <c r="AR90" s="444"/>
      <c r="AS90" s="444"/>
      <c r="AT90" s="444"/>
    </row>
    <row r="91" spans="1:46" hidden="1" outlineLevel="3" x14ac:dyDescent="0.35">
      <c r="A91" s="444"/>
      <c r="B91" s="453"/>
      <c r="C91" s="446">
        <f t="shared" si="1"/>
        <v>4</v>
      </c>
      <c r="D91" s="475"/>
      <c r="E91" s="471"/>
      <c r="F91" s="471"/>
      <c r="G91" s="475"/>
      <c r="H91" s="497"/>
      <c r="I91" s="497"/>
      <c r="J91" s="497">
        <v>7</v>
      </c>
      <c r="K91" s="710">
        <f>Periods!G17</f>
        <v>43852</v>
      </c>
      <c r="L91" s="711">
        <f t="shared" ca="1" si="0"/>
        <v>50</v>
      </c>
      <c r="M91" s="513"/>
      <c r="N91" s="480"/>
      <c r="O91" s="480">
        <v>100</v>
      </c>
      <c r="P91" s="498">
        <v>1100</v>
      </c>
      <c r="Q91" s="498">
        <v>2200</v>
      </c>
      <c r="R91" s="514">
        <v>0.51</v>
      </c>
      <c r="S91" s="515">
        <v>0.53</v>
      </c>
      <c r="T91" s="515">
        <v>0.59</v>
      </c>
      <c r="U91" s="498">
        <v>1</v>
      </c>
      <c r="V91" s="515">
        <v>0.3</v>
      </c>
      <c r="W91" s="498">
        <v>10</v>
      </c>
      <c r="X91" s="480"/>
      <c r="Y91" s="695">
        <v>0.33</v>
      </c>
      <c r="Z91" s="698">
        <v>50</v>
      </c>
      <c r="AA91" s="498">
        <v>50</v>
      </c>
      <c r="AB91" s="498">
        <v>400</v>
      </c>
      <c r="AC91" s="498">
        <v>400</v>
      </c>
      <c r="AD91" s="498">
        <v>400</v>
      </c>
      <c r="AE91" s="699">
        <v>400</v>
      </c>
      <c r="AF91" s="579"/>
      <c r="AG91" s="480"/>
      <c r="AH91" s="480"/>
      <c r="AI91" s="480"/>
      <c r="AJ91" s="480"/>
      <c r="AK91" s="480"/>
      <c r="AL91" s="480"/>
      <c r="AM91" s="480"/>
      <c r="AN91" s="480"/>
      <c r="AO91" s="480"/>
      <c r="AP91" s="475"/>
      <c r="AQ91" s="456"/>
      <c r="AR91" s="444"/>
      <c r="AS91" s="444"/>
      <c r="AT91" s="444"/>
    </row>
    <row r="92" spans="1:46" hidden="1" outlineLevel="3" x14ac:dyDescent="0.35">
      <c r="A92" s="444"/>
      <c r="B92" s="453"/>
      <c r="C92" s="446">
        <f t="shared" si="1"/>
        <v>4</v>
      </c>
      <c r="D92" s="475"/>
      <c r="E92" s="471"/>
      <c r="F92" s="471"/>
      <c r="G92" s="475"/>
      <c r="H92" s="497"/>
      <c r="I92" s="497"/>
      <c r="J92" s="497">
        <v>8</v>
      </c>
      <c r="K92" s="710">
        <f>Periods!G18</f>
        <v>43902</v>
      </c>
      <c r="L92" s="711">
        <f t="shared" ca="1" si="0"/>
        <v>20</v>
      </c>
      <c r="M92" s="513"/>
      <c r="N92" s="480"/>
      <c r="O92" s="480">
        <v>100</v>
      </c>
      <c r="P92" s="498">
        <v>600</v>
      </c>
      <c r="Q92" s="498">
        <v>1200</v>
      </c>
      <c r="R92" s="514">
        <v>0.49</v>
      </c>
      <c r="S92" s="515">
        <v>0.51</v>
      </c>
      <c r="T92" s="515">
        <v>0.56000000000000005</v>
      </c>
      <c r="U92" s="498">
        <v>1</v>
      </c>
      <c r="V92" s="515">
        <v>0.3</v>
      </c>
      <c r="W92" s="498">
        <v>10</v>
      </c>
      <c r="X92" s="480"/>
      <c r="Y92" s="695">
        <v>0.33</v>
      </c>
      <c r="Z92" s="698">
        <v>50</v>
      </c>
      <c r="AA92" s="498">
        <v>50</v>
      </c>
      <c r="AB92" s="498">
        <v>400</v>
      </c>
      <c r="AC92" s="498">
        <v>400</v>
      </c>
      <c r="AD92" s="498">
        <v>400</v>
      </c>
      <c r="AE92" s="699">
        <v>400</v>
      </c>
      <c r="AF92" s="579"/>
      <c r="AG92" s="480"/>
      <c r="AH92" s="480"/>
      <c r="AI92" s="480"/>
      <c r="AJ92" s="480"/>
      <c r="AK92" s="480"/>
      <c r="AL92" s="480"/>
      <c r="AM92" s="480"/>
      <c r="AN92" s="480"/>
      <c r="AO92" s="480"/>
      <c r="AP92" s="475"/>
      <c r="AQ92" s="456"/>
      <c r="AR92" s="444"/>
      <c r="AS92" s="444"/>
      <c r="AT92" s="444"/>
    </row>
    <row r="93" spans="1:46" hidden="1" outlineLevel="3" x14ac:dyDescent="0.35">
      <c r="A93" s="444"/>
      <c r="B93" s="453"/>
      <c r="C93" s="446">
        <f t="shared" si="1"/>
        <v>4</v>
      </c>
      <c r="D93" s="475"/>
      <c r="E93" s="766"/>
      <c r="F93" s="766"/>
      <c r="G93" s="475"/>
      <c r="H93" s="553"/>
      <c r="I93" s="553"/>
      <c r="J93" s="553">
        <v>9</v>
      </c>
      <c r="K93" s="767">
        <f>Periods!G19</f>
        <v>43922</v>
      </c>
      <c r="L93" s="711">
        <f t="shared" ca="1" si="0"/>
        <v>3</v>
      </c>
      <c r="M93" s="768"/>
      <c r="N93" s="554"/>
      <c r="O93" s="554">
        <v>100</v>
      </c>
      <c r="P93" s="769">
        <v>425</v>
      </c>
      <c r="Q93" s="769">
        <v>850</v>
      </c>
      <c r="R93" s="770">
        <v>0.48</v>
      </c>
      <c r="S93" s="771">
        <v>0.5</v>
      </c>
      <c r="T93" s="771">
        <v>0.53</v>
      </c>
      <c r="U93" s="769">
        <v>1</v>
      </c>
      <c r="V93" s="771">
        <v>0.3</v>
      </c>
      <c r="W93" s="769">
        <v>10</v>
      </c>
      <c r="X93" s="554"/>
      <c r="Y93" s="772">
        <v>0.33</v>
      </c>
      <c r="Z93" s="773">
        <v>50</v>
      </c>
      <c r="AA93" s="769">
        <v>50</v>
      </c>
      <c r="AB93" s="769">
        <v>400</v>
      </c>
      <c r="AC93" s="769">
        <v>400</v>
      </c>
      <c r="AD93" s="769">
        <v>400</v>
      </c>
      <c r="AE93" s="774">
        <v>400</v>
      </c>
      <c r="AF93" s="775"/>
      <c r="AG93" s="554"/>
      <c r="AH93" s="554"/>
      <c r="AI93" s="554"/>
      <c r="AJ93" s="554"/>
      <c r="AK93" s="554"/>
      <c r="AL93" s="554"/>
      <c r="AM93" s="554"/>
      <c r="AN93" s="554"/>
      <c r="AO93" s="554"/>
      <c r="AP93" s="475"/>
      <c r="AQ93" s="456"/>
      <c r="AR93" s="444"/>
      <c r="AS93" s="444"/>
      <c r="AT93" s="444"/>
    </row>
    <row r="94" spans="1:46" s="791" customFormat="1" hidden="1" outlineLevel="2" x14ac:dyDescent="0.35">
      <c r="A94" s="490"/>
      <c r="B94" s="776"/>
      <c r="C94" s="491">
        <f>INT($C$40)+2</f>
        <v>3</v>
      </c>
      <c r="D94" s="777"/>
      <c r="E94" s="778"/>
      <c r="F94" s="778"/>
      <c r="G94" s="777"/>
      <c r="H94" s="779"/>
      <c r="I94" s="779" t="s">
        <v>919</v>
      </c>
      <c r="J94" s="779">
        <v>0</v>
      </c>
      <c r="K94" s="780">
        <f>Periods!H10</f>
        <v>43560</v>
      </c>
      <c r="L94" s="711">
        <f t="shared" ca="1" si="0"/>
        <v>40</v>
      </c>
      <c r="M94" s="781"/>
      <c r="N94" s="782"/>
      <c r="O94" s="782">
        <v>100</v>
      </c>
      <c r="P94" s="783">
        <v>250</v>
      </c>
      <c r="Q94" s="783">
        <v>450</v>
      </c>
      <c r="R94" s="784">
        <f>S94</f>
        <v>0.8</v>
      </c>
      <c r="S94" s="785">
        <v>0.8</v>
      </c>
      <c r="T94" s="785">
        <v>0.8</v>
      </c>
      <c r="U94" s="783">
        <v>0</v>
      </c>
      <c r="V94" s="785">
        <v>0.3</v>
      </c>
      <c r="W94" s="783">
        <v>10</v>
      </c>
      <c r="X94" s="782"/>
      <c r="Y94" s="786">
        <v>1</v>
      </c>
      <c r="Z94" s="787">
        <v>50</v>
      </c>
      <c r="AA94" s="783">
        <v>50</v>
      </c>
      <c r="AB94" s="783">
        <v>400</v>
      </c>
      <c r="AC94" s="783">
        <v>400</v>
      </c>
      <c r="AD94" s="783">
        <v>400</v>
      </c>
      <c r="AE94" s="788">
        <v>400</v>
      </c>
      <c r="AF94" s="789"/>
      <c r="AG94" s="782"/>
      <c r="AH94" s="782"/>
      <c r="AI94" s="782"/>
      <c r="AJ94" s="782"/>
      <c r="AK94" s="782"/>
      <c r="AL94" s="782"/>
      <c r="AM94" s="782"/>
      <c r="AN94" s="782"/>
      <c r="AO94" s="782"/>
      <c r="AP94" s="777"/>
      <c r="AQ94" s="790"/>
      <c r="AR94" s="490"/>
      <c r="AS94" s="490"/>
      <c r="AT94" s="490"/>
    </row>
    <row r="95" spans="1:46" hidden="1" outlineLevel="2" x14ac:dyDescent="0.35">
      <c r="A95" s="444"/>
      <c r="B95" s="453"/>
      <c r="C95" s="446">
        <f>INT($C$40)+2</f>
        <v>3</v>
      </c>
      <c r="D95" s="475"/>
      <c r="E95" s="471"/>
      <c r="F95" s="471"/>
      <c r="G95" s="475"/>
      <c r="H95" s="497"/>
      <c r="I95" s="497"/>
      <c r="J95" s="497">
        <v>1</v>
      </c>
      <c r="K95" s="710">
        <f>Periods!H11</f>
        <v>43600</v>
      </c>
      <c r="L95" s="711">
        <f t="shared" ca="1" si="0"/>
        <v>28</v>
      </c>
      <c r="M95" s="513"/>
      <c r="N95" s="480"/>
      <c r="O95" s="480">
        <v>100</v>
      </c>
      <c r="P95" s="498">
        <v>400</v>
      </c>
      <c r="Q95" s="498">
        <v>500</v>
      </c>
      <c r="R95" s="514">
        <f>S95</f>
        <v>0.8</v>
      </c>
      <c r="S95" s="515">
        <v>0.8</v>
      </c>
      <c r="T95" s="515">
        <v>0.8</v>
      </c>
      <c r="U95" s="498">
        <v>1</v>
      </c>
      <c r="V95" s="515">
        <v>0.3</v>
      </c>
      <c r="W95" s="498">
        <v>10</v>
      </c>
      <c r="X95" s="480"/>
      <c r="Y95" s="695">
        <v>1</v>
      </c>
      <c r="Z95" s="698">
        <v>50</v>
      </c>
      <c r="AA95" s="498">
        <v>50</v>
      </c>
      <c r="AB95" s="498">
        <v>150</v>
      </c>
      <c r="AC95" s="498">
        <v>150</v>
      </c>
      <c r="AD95" s="498">
        <v>400</v>
      </c>
      <c r="AE95" s="699">
        <v>400</v>
      </c>
      <c r="AF95" s="579"/>
      <c r="AG95" s="480"/>
      <c r="AH95" s="480"/>
      <c r="AI95" s="480"/>
      <c r="AJ95" s="480"/>
      <c r="AK95" s="480"/>
      <c r="AL95" s="480"/>
      <c r="AM95" s="480"/>
      <c r="AN95" s="480"/>
      <c r="AO95" s="480"/>
      <c r="AP95" s="475"/>
      <c r="AQ95" s="456"/>
      <c r="AR95" s="444"/>
      <c r="AS95" s="444"/>
      <c r="AT95" s="444"/>
    </row>
    <row r="96" spans="1:46" hidden="1" outlineLevel="3" x14ac:dyDescent="0.35">
      <c r="A96" s="444"/>
      <c r="B96" s="453"/>
      <c r="C96" s="446">
        <f t="shared" si="1"/>
        <v>4</v>
      </c>
      <c r="D96" s="475"/>
      <c r="E96" s="471"/>
      <c r="F96" s="471"/>
      <c r="G96" s="475"/>
      <c r="H96" s="497"/>
      <c r="I96" s="497"/>
      <c r="J96" s="497">
        <v>2</v>
      </c>
      <c r="K96" s="710">
        <f>Periods!H12</f>
        <v>43628</v>
      </c>
      <c r="L96" s="711">
        <f t="shared" ca="1" si="0"/>
        <v>56</v>
      </c>
      <c r="M96" s="513"/>
      <c r="N96" s="480"/>
      <c r="O96" s="480">
        <v>100</v>
      </c>
      <c r="P96" s="498">
        <v>600</v>
      </c>
      <c r="Q96" s="498">
        <v>800</v>
      </c>
      <c r="R96" s="514">
        <f>S96</f>
        <v>0.8</v>
      </c>
      <c r="S96" s="515">
        <v>0.8</v>
      </c>
      <c r="T96" s="515">
        <v>0.8</v>
      </c>
      <c r="U96" s="498">
        <v>1</v>
      </c>
      <c r="V96" s="515">
        <v>0.3</v>
      </c>
      <c r="W96" s="498">
        <v>10</v>
      </c>
      <c r="X96" s="480"/>
      <c r="Y96" s="695">
        <v>1</v>
      </c>
      <c r="Z96" s="698">
        <v>50</v>
      </c>
      <c r="AA96" s="498">
        <v>50</v>
      </c>
      <c r="AB96" s="498">
        <v>150</v>
      </c>
      <c r="AC96" s="498">
        <v>150</v>
      </c>
      <c r="AD96" s="498">
        <v>400</v>
      </c>
      <c r="AE96" s="699">
        <v>400</v>
      </c>
      <c r="AF96" s="579"/>
      <c r="AG96" s="480"/>
      <c r="AH96" s="480"/>
      <c r="AI96" s="480"/>
      <c r="AJ96" s="480"/>
      <c r="AK96" s="480"/>
      <c r="AL96" s="480"/>
      <c r="AM96" s="480"/>
      <c r="AN96" s="480"/>
      <c r="AO96" s="480"/>
      <c r="AP96" s="475"/>
      <c r="AQ96" s="456"/>
      <c r="AR96" s="444"/>
      <c r="AS96" s="444"/>
      <c r="AT96" s="444"/>
    </row>
    <row r="97" spans="1:46" hidden="1" outlineLevel="3" x14ac:dyDescent="0.35">
      <c r="A97" s="444"/>
      <c r="B97" s="453"/>
      <c r="C97" s="446">
        <f t="shared" si="1"/>
        <v>4</v>
      </c>
      <c r="D97" s="475"/>
      <c r="E97" s="471"/>
      <c r="F97" s="471"/>
      <c r="G97" s="475"/>
      <c r="H97" s="497"/>
      <c r="I97" s="497"/>
      <c r="J97" s="497">
        <v>3</v>
      </c>
      <c r="K97" s="710">
        <f>Periods!H13</f>
        <v>43684</v>
      </c>
      <c r="L97" s="711">
        <f t="shared" ca="1" si="0"/>
        <v>49</v>
      </c>
      <c r="M97" s="513"/>
      <c r="N97" s="480"/>
      <c r="O97" s="480">
        <v>100</v>
      </c>
      <c r="P97" s="498">
        <v>1500</v>
      </c>
      <c r="Q97" s="498">
        <v>2500</v>
      </c>
      <c r="R97" s="514">
        <v>0.73</v>
      </c>
      <c r="S97" s="515">
        <v>0.75</v>
      </c>
      <c r="T97" s="515">
        <v>0.8</v>
      </c>
      <c r="U97" s="498">
        <v>1</v>
      </c>
      <c r="V97" s="515">
        <v>0.3</v>
      </c>
      <c r="W97" s="498">
        <v>10</v>
      </c>
      <c r="X97" s="480"/>
      <c r="Y97" s="695">
        <v>1</v>
      </c>
      <c r="Z97" s="698">
        <v>50</v>
      </c>
      <c r="AA97" s="498">
        <v>50</v>
      </c>
      <c r="AB97" s="498">
        <v>150</v>
      </c>
      <c r="AC97" s="498">
        <v>150</v>
      </c>
      <c r="AD97" s="498">
        <v>400</v>
      </c>
      <c r="AE97" s="699">
        <v>400</v>
      </c>
      <c r="AF97" s="579"/>
      <c r="AG97" s="480"/>
      <c r="AH97" s="480"/>
      <c r="AI97" s="480"/>
      <c r="AJ97" s="480"/>
      <c r="AK97" s="480"/>
      <c r="AL97" s="480"/>
      <c r="AM97" s="480"/>
      <c r="AN97" s="480"/>
      <c r="AO97" s="480"/>
      <c r="AP97" s="475"/>
      <c r="AQ97" s="456"/>
      <c r="AR97" s="444"/>
      <c r="AS97" s="444"/>
      <c r="AT97" s="444"/>
    </row>
    <row r="98" spans="1:46" hidden="1" outlineLevel="3" x14ac:dyDescent="0.35">
      <c r="A98" s="444"/>
      <c r="B98" s="453"/>
      <c r="C98" s="446">
        <f t="shared" si="1"/>
        <v>4</v>
      </c>
      <c r="D98" s="475"/>
      <c r="E98" s="471"/>
      <c r="F98" s="471"/>
      <c r="G98" s="475"/>
      <c r="H98" s="497"/>
      <c r="I98" s="497"/>
      <c r="J98" s="497">
        <v>4</v>
      </c>
      <c r="K98" s="710">
        <f>Periods!H14</f>
        <v>43733</v>
      </c>
      <c r="L98" s="711">
        <f t="shared" ca="1" si="0"/>
        <v>35</v>
      </c>
      <c r="M98" s="513"/>
      <c r="N98" s="480"/>
      <c r="O98" s="480">
        <v>100</v>
      </c>
      <c r="P98" s="498">
        <v>2990</v>
      </c>
      <c r="Q98" s="498">
        <v>4500</v>
      </c>
      <c r="R98" s="514">
        <v>0.64</v>
      </c>
      <c r="S98" s="515">
        <v>0.65500000000000003</v>
      </c>
      <c r="T98" s="515">
        <v>0.78</v>
      </c>
      <c r="U98" s="498">
        <v>1</v>
      </c>
      <c r="V98" s="515">
        <v>0.3</v>
      </c>
      <c r="W98" s="498">
        <v>10</v>
      </c>
      <c r="X98" s="480"/>
      <c r="Y98" s="695">
        <v>0.75</v>
      </c>
      <c r="Z98" s="698">
        <v>50</v>
      </c>
      <c r="AA98" s="498">
        <v>50</v>
      </c>
      <c r="AB98" s="498">
        <v>150</v>
      </c>
      <c r="AC98" s="498">
        <v>150</v>
      </c>
      <c r="AD98" s="498">
        <v>400</v>
      </c>
      <c r="AE98" s="699">
        <v>400</v>
      </c>
      <c r="AF98" s="579"/>
      <c r="AG98" s="480"/>
      <c r="AH98" s="480"/>
      <c r="AI98" s="480"/>
      <c r="AJ98" s="480"/>
      <c r="AK98" s="480"/>
      <c r="AL98" s="480"/>
      <c r="AM98" s="480"/>
      <c r="AN98" s="480"/>
      <c r="AO98" s="480"/>
      <c r="AP98" s="475"/>
      <c r="AQ98" s="456"/>
      <c r="AR98" s="444"/>
      <c r="AS98" s="444"/>
      <c r="AT98" s="444"/>
    </row>
    <row r="99" spans="1:46" hidden="1" outlineLevel="3" x14ac:dyDescent="0.35">
      <c r="A99" s="444"/>
      <c r="B99" s="453"/>
      <c r="C99" s="446">
        <f t="shared" si="1"/>
        <v>4</v>
      </c>
      <c r="D99" s="475"/>
      <c r="E99" s="471"/>
      <c r="F99" s="471"/>
      <c r="G99" s="475"/>
      <c r="H99" s="497"/>
      <c r="I99" s="497"/>
      <c r="J99" s="497">
        <v>5</v>
      </c>
      <c r="K99" s="710">
        <f>Periods!H15</f>
        <v>43768</v>
      </c>
      <c r="L99" s="711">
        <f t="shared" ca="1" si="0"/>
        <v>28</v>
      </c>
      <c r="M99" s="513"/>
      <c r="N99" s="480"/>
      <c r="O99" s="480">
        <v>100</v>
      </c>
      <c r="P99" s="498">
        <v>2000</v>
      </c>
      <c r="Q99" s="498">
        <v>4000</v>
      </c>
      <c r="R99" s="514">
        <v>0.55000000000000004</v>
      </c>
      <c r="S99" s="515">
        <v>0.56999999999999995</v>
      </c>
      <c r="T99" s="515">
        <v>0.68</v>
      </c>
      <c r="U99" s="498">
        <v>1</v>
      </c>
      <c r="V99" s="515">
        <v>0.3</v>
      </c>
      <c r="W99" s="498">
        <v>10</v>
      </c>
      <c r="X99" s="480"/>
      <c r="Y99" s="695">
        <v>0.75</v>
      </c>
      <c r="Z99" s="698">
        <v>50</v>
      </c>
      <c r="AA99" s="498">
        <v>50</v>
      </c>
      <c r="AB99" s="498">
        <v>150</v>
      </c>
      <c r="AC99" s="498">
        <v>150</v>
      </c>
      <c r="AD99" s="498">
        <v>400</v>
      </c>
      <c r="AE99" s="699">
        <v>400</v>
      </c>
      <c r="AF99" s="579"/>
      <c r="AG99" s="480"/>
      <c r="AH99" s="480"/>
      <c r="AI99" s="480"/>
      <c r="AJ99" s="480"/>
      <c r="AK99" s="480"/>
      <c r="AL99" s="480"/>
      <c r="AM99" s="480"/>
      <c r="AN99" s="480"/>
      <c r="AO99" s="480"/>
      <c r="AP99" s="475"/>
      <c r="AQ99" s="456"/>
      <c r="AR99" s="444"/>
      <c r="AS99" s="444"/>
      <c r="AT99" s="444"/>
    </row>
    <row r="100" spans="1:46" hidden="1" outlineLevel="3" x14ac:dyDescent="0.35">
      <c r="A100" s="444"/>
      <c r="B100" s="453"/>
      <c r="C100" s="446">
        <f t="shared" si="1"/>
        <v>4</v>
      </c>
      <c r="D100" s="475"/>
      <c r="E100" s="471"/>
      <c r="F100" s="471"/>
      <c r="G100" s="475"/>
      <c r="H100" s="497"/>
      <c r="I100" s="497"/>
      <c r="J100" s="497">
        <v>6</v>
      </c>
      <c r="K100" s="710">
        <f>Periods!H16</f>
        <v>43796</v>
      </c>
      <c r="L100" s="711">
        <f t="shared" ca="1" si="0"/>
        <v>56</v>
      </c>
      <c r="M100" s="513"/>
      <c r="N100" s="480"/>
      <c r="O100" s="480">
        <v>100</v>
      </c>
      <c r="P100" s="498">
        <v>1750</v>
      </c>
      <c r="Q100" s="498">
        <v>3500</v>
      </c>
      <c r="R100" s="514">
        <v>0.52</v>
      </c>
      <c r="S100" s="515">
        <v>0.54</v>
      </c>
      <c r="T100" s="515">
        <v>0.65</v>
      </c>
      <c r="U100" s="498">
        <v>1</v>
      </c>
      <c r="V100" s="515">
        <v>0.3</v>
      </c>
      <c r="W100" s="498">
        <v>10</v>
      </c>
      <c r="X100" s="480"/>
      <c r="Y100" s="695">
        <v>0.4</v>
      </c>
      <c r="Z100" s="698">
        <v>50</v>
      </c>
      <c r="AA100" s="498">
        <v>50</v>
      </c>
      <c r="AB100" s="498">
        <v>150</v>
      </c>
      <c r="AC100" s="498">
        <v>150</v>
      </c>
      <c r="AD100" s="498">
        <v>400</v>
      </c>
      <c r="AE100" s="699">
        <v>400</v>
      </c>
      <c r="AF100" s="579"/>
      <c r="AG100" s="480"/>
      <c r="AH100" s="480"/>
      <c r="AI100" s="480"/>
      <c r="AJ100" s="480"/>
      <c r="AK100" s="480"/>
      <c r="AL100" s="480"/>
      <c r="AM100" s="480"/>
      <c r="AN100" s="480"/>
      <c r="AO100" s="480"/>
      <c r="AP100" s="475"/>
      <c r="AQ100" s="456"/>
      <c r="AR100" s="444"/>
      <c r="AS100" s="444"/>
      <c r="AT100" s="444"/>
    </row>
    <row r="101" spans="1:46" hidden="1" outlineLevel="3" x14ac:dyDescent="0.35">
      <c r="A101" s="444"/>
      <c r="B101" s="453"/>
      <c r="C101" s="446">
        <f t="shared" si="1"/>
        <v>4</v>
      </c>
      <c r="D101" s="475"/>
      <c r="E101" s="471"/>
      <c r="F101" s="471"/>
      <c r="G101" s="475"/>
      <c r="H101" s="497"/>
      <c r="I101" s="497"/>
      <c r="J101" s="497">
        <v>7</v>
      </c>
      <c r="K101" s="710">
        <f>Periods!H17</f>
        <v>43852</v>
      </c>
      <c r="L101" s="711">
        <f t="shared" ca="1" si="0"/>
        <v>50</v>
      </c>
      <c r="M101" s="513"/>
      <c r="N101" s="480"/>
      <c r="O101" s="480">
        <v>100</v>
      </c>
      <c r="P101" s="498">
        <v>1100</v>
      </c>
      <c r="Q101" s="498">
        <v>2200</v>
      </c>
      <c r="R101" s="514">
        <v>0.51</v>
      </c>
      <c r="S101" s="515">
        <v>0.53</v>
      </c>
      <c r="T101" s="515">
        <v>0.59</v>
      </c>
      <c r="U101" s="498">
        <v>1</v>
      </c>
      <c r="V101" s="515">
        <v>0.3</v>
      </c>
      <c r="W101" s="498">
        <v>10</v>
      </c>
      <c r="X101" s="480"/>
      <c r="Y101" s="695">
        <v>0.33</v>
      </c>
      <c r="Z101" s="698">
        <v>50</v>
      </c>
      <c r="AA101" s="498">
        <v>50</v>
      </c>
      <c r="AB101" s="498">
        <v>400</v>
      </c>
      <c r="AC101" s="498">
        <v>400</v>
      </c>
      <c r="AD101" s="498">
        <v>400</v>
      </c>
      <c r="AE101" s="699">
        <v>400</v>
      </c>
      <c r="AF101" s="579"/>
      <c r="AG101" s="480"/>
      <c r="AH101" s="480"/>
      <c r="AI101" s="480"/>
      <c r="AJ101" s="480"/>
      <c r="AK101" s="480"/>
      <c r="AL101" s="480"/>
      <c r="AM101" s="480"/>
      <c r="AN101" s="480"/>
      <c r="AO101" s="480"/>
      <c r="AP101" s="475"/>
      <c r="AQ101" s="456"/>
      <c r="AR101" s="444"/>
      <c r="AS101" s="444"/>
      <c r="AT101" s="444"/>
    </row>
    <row r="102" spans="1:46" hidden="1" outlineLevel="3" x14ac:dyDescent="0.35">
      <c r="A102" s="444"/>
      <c r="B102" s="453"/>
      <c r="C102" s="446">
        <f t="shared" si="1"/>
        <v>4</v>
      </c>
      <c r="D102" s="475"/>
      <c r="E102" s="471"/>
      <c r="F102" s="471"/>
      <c r="G102" s="475"/>
      <c r="H102" s="497"/>
      <c r="I102" s="497"/>
      <c r="J102" s="497">
        <v>8</v>
      </c>
      <c r="K102" s="710">
        <f>Periods!H18</f>
        <v>43902</v>
      </c>
      <c r="L102" s="711">
        <f t="shared" ca="1" si="0"/>
        <v>21</v>
      </c>
      <c r="M102" s="513"/>
      <c r="N102" s="480"/>
      <c r="O102" s="480">
        <v>100</v>
      </c>
      <c r="P102" s="498">
        <v>600</v>
      </c>
      <c r="Q102" s="498">
        <v>1200</v>
      </c>
      <c r="R102" s="514">
        <v>0.49</v>
      </c>
      <c r="S102" s="515">
        <v>0.51</v>
      </c>
      <c r="T102" s="515">
        <v>0.56000000000000005</v>
      </c>
      <c r="U102" s="498">
        <v>1</v>
      </c>
      <c r="V102" s="515">
        <v>0.3</v>
      </c>
      <c r="W102" s="498">
        <v>10</v>
      </c>
      <c r="X102" s="480"/>
      <c r="Y102" s="695">
        <v>0.33</v>
      </c>
      <c r="Z102" s="698">
        <v>50</v>
      </c>
      <c r="AA102" s="498">
        <v>50</v>
      </c>
      <c r="AB102" s="498">
        <v>400</v>
      </c>
      <c r="AC102" s="498">
        <v>400</v>
      </c>
      <c r="AD102" s="498">
        <v>400</v>
      </c>
      <c r="AE102" s="699">
        <v>400</v>
      </c>
      <c r="AF102" s="579"/>
      <c r="AG102" s="480"/>
      <c r="AH102" s="480"/>
      <c r="AI102" s="480"/>
      <c r="AJ102" s="480"/>
      <c r="AK102" s="480"/>
      <c r="AL102" s="480"/>
      <c r="AM102" s="480"/>
      <c r="AN102" s="480"/>
      <c r="AO102" s="480"/>
      <c r="AP102" s="475"/>
      <c r="AQ102" s="456"/>
      <c r="AR102" s="444"/>
      <c r="AS102" s="444"/>
      <c r="AT102" s="444"/>
    </row>
    <row r="103" spans="1:46" hidden="1" outlineLevel="3" x14ac:dyDescent="0.35">
      <c r="A103" s="444"/>
      <c r="B103" s="453"/>
      <c r="C103" s="446">
        <f t="shared" si="1"/>
        <v>4</v>
      </c>
      <c r="D103" s="475"/>
      <c r="E103" s="766"/>
      <c r="F103" s="766"/>
      <c r="G103" s="475"/>
      <c r="H103" s="553"/>
      <c r="I103" s="553"/>
      <c r="J103" s="553">
        <v>9</v>
      </c>
      <c r="K103" s="767">
        <f>Periods!H19</f>
        <v>43923</v>
      </c>
      <c r="L103" s="711">
        <f t="shared" ca="1" si="0"/>
        <v>2</v>
      </c>
      <c r="M103" s="768"/>
      <c r="N103" s="554"/>
      <c r="O103" s="554">
        <v>100</v>
      </c>
      <c r="P103" s="769">
        <v>425</v>
      </c>
      <c r="Q103" s="769">
        <v>850</v>
      </c>
      <c r="R103" s="770">
        <v>0.48</v>
      </c>
      <c r="S103" s="771">
        <v>0.5</v>
      </c>
      <c r="T103" s="771">
        <v>0.53</v>
      </c>
      <c r="U103" s="769">
        <v>1</v>
      </c>
      <c r="V103" s="771">
        <v>0.3</v>
      </c>
      <c r="W103" s="769">
        <v>10</v>
      </c>
      <c r="X103" s="554"/>
      <c r="Y103" s="772">
        <v>0.33</v>
      </c>
      <c r="Z103" s="773">
        <v>50</v>
      </c>
      <c r="AA103" s="769">
        <v>50</v>
      </c>
      <c r="AB103" s="769">
        <v>400</v>
      </c>
      <c r="AC103" s="769">
        <v>400</v>
      </c>
      <c r="AD103" s="769">
        <v>400</v>
      </c>
      <c r="AE103" s="774">
        <v>400</v>
      </c>
      <c r="AF103" s="775"/>
      <c r="AG103" s="554"/>
      <c r="AH103" s="554"/>
      <c r="AI103" s="554"/>
      <c r="AJ103" s="554"/>
      <c r="AK103" s="554"/>
      <c r="AL103" s="554"/>
      <c r="AM103" s="554"/>
      <c r="AN103" s="554"/>
      <c r="AO103" s="554"/>
      <c r="AP103" s="475"/>
      <c r="AQ103" s="456"/>
      <c r="AR103" s="444"/>
      <c r="AS103" s="444"/>
      <c r="AT103" s="444"/>
    </row>
    <row r="104" spans="1:46" s="791" customFormat="1" hidden="1" outlineLevel="2" x14ac:dyDescent="0.35">
      <c r="A104" s="490"/>
      <c r="B104" s="776"/>
      <c r="C104" s="491">
        <f>INT($C$40)+2</f>
        <v>3</v>
      </c>
      <c r="D104" s="777"/>
      <c r="E104" s="778"/>
      <c r="F104" s="778"/>
      <c r="G104" s="777"/>
      <c r="H104" s="779"/>
      <c r="I104" s="779" t="s">
        <v>920</v>
      </c>
      <c r="J104" s="779">
        <v>0</v>
      </c>
      <c r="K104" s="780">
        <f>Periods!I10</f>
        <v>43560</v>
      </c>
      <c r="L104" s="711">
        <f t="shared" ca="1" si="0"/>
        <v>40</v>
      </c>
      <c r="M104" s="781"/>
      <c r="N104" s="782"/>
      <c r="O104" s="782">
        <v>100</v>
      </c>
      <c r="P104" s="783">
        <v>250</v>
      </c>
      <c r="Q104" s="783">
        <v>450</v>
      </c>
      <c r="R104" s="784">
        <f>S104</f>
        <v>0.8</v>
      </c>
      <c r="S104" s="785">
        <v>0.8</v>
      </c>
      <c r="T104" s="785">
        <v>0.8</v>
      </c>
      <c r="U104" s="783">
        <v>0</v>
      </c>
      <c r="V104" s="785">
        <v>0.3</v>
      </c>
      <c r="W104" s="783">
        <v>10</v>
      </c>
      <c r="X104" s="782"/>
      <c r="Y104" s="786">
        <v>1</v>
      </c>
      <c r="Z104" s="787">
        <v>50</v>
      </c>
      <c r="AA104" s="783">
        <v>50</v>
      </c>
      <c r="AB104" s="783">
        <v>400</v>
      </c>
      <c r="AC104" s="783">
        <v>400</v>
      </c>
      <c r="AD104" s="783">
        <v>400</v>
      </c>
      <c r="AE104" s="788">
        <v>400</v>
      </c>
      <c r="AF104" s="789"/>
      <c r="AG104" s="782"/>
      <c r="AH104" s="782"/>
      <c r="AI104" s="782"/>
      <c r="AJ104" s="782"/>
      <c r="AK104" s="782"/>
      <c r="AL104" s="782"/>
      <c r="AM104" s="782"/>
      <c r="AN104" s="782"/>
      <c r="AO104" s="782"/>
      <c r="AP104" s="777"/>
      <c r="AQ104" s="790"/>
      <c r="AR104" s="490"/>
      <c r="AS104" s="490"/>
      <c r="AT104" s="490"/>
    </row>
    <row r="105" spans="1:46" hidden="1" outlineLevel="2" x14ac:dyDescent="0.35">
      <c r="A105" s="444"/>
      <c r="B105" s="453"/>
      <c r="C105" s="446">
        <f>INT($C$40)+2</f>
        <v>3</v>
      </c>
      <c r="D105" s="475"/>
      <c r="E105" s="471"/>
      <c r="F105" s="471"/>
      <c r="G105" s="475"/>
      <c r="H105" s="497"/>
      <c r="I105" s="497"/>
      <c r="J105" s="497">
        <v>1</v>
      </c>
      <c r="K105" s="710">
        <f>Periods!I11</f>
        <v>43600</v>
      </c>
      <c r="L105" s="711">
        <f t="shared" ca="1" si="0"/>
        <v>28</v>
      </c>
      <c r="M105" s="513"/>
      <c r="N105" s="480"/>
      <c r="O105" s="480">
        <v>100</v>
      </c>
      <c r="P105" s="498">
        <v>400</v>
      </c>
      <c r="Q105" s="498">
        <v>500</v>
      </c>
      <c r="R105" s="514">
        <f>S105</f>
        <v>0.8</v>
      </c>
      <c r="S105" s="515">
        <v>0.8</v>
      </c>
      <c r="T105" s="515">
        <v>0.8</v>
      </c>
      <c r="U105" s="498">
        <v>1</v>
      </c>
      <c r="V105" s="515">
        <v>0.3</v>
      </c>
      <c r="W105" s="498">
        <v>10</v>
      </c>
      <c r="X105" s="480"/>
      <c r="Y105" s="695">
        <v>1</v>
      </c>
      <c r="Z105" s="698">
        <v>50</v>
      </c>
      <c r="AA105" s="498">
        <v>50</v>
      </c>
      <c r="AB105" s="498">
        <v>150</v>
      </c>
      <c r="AC105" s="498">
        <v>150</v>
      </c>
      <c r="AD105" s="498">
        <v>400</v>
      </c>
      <c r="AE105" s="699">
        <v>400</v>
      </c>
      <c r="AF105" s="579"/>
      <c r="AG105" s="480"/>
      <c r="AH105" s="480"/>
      <c r="AI105" s="480"/>
      <c r="AJ105" s="480"/>
      <c r="AK105" s="480"/>
      <c r="AL105" s="480"/>
      <c r="AM105" s="480"/>
      <c r="AN105" s="480"/>
      <c r="AO105" s="480"/>
      <c r="AP105" s="475"/>
      <c r="AQ105" s="456"/>
      <c r="AR105" s="444"/>
      <c r="AS105" s="444"/>
      <c r="AT105" s="444"/>
    </row>
    <row r="106" spans="1:46" hidden="1" outlineLevel="3" x14ac:dyDescent="0.35">
      <c r="A106" s="444"/>
      <c r="B106" s="453"/>
      <c r="C106" s="446">
        <f t="shared" si="1"/>
        <v>4</v>
      </c>
      <c r="D106" s="475"/>
      <c r="E106" s="471"/>
      <c r="F106" s="471"/>
      <c r="G106" s="475"/>
      <c r="H106" s="497"/>
      <c r="I106" s="497"/>
      <c r="J106" s="497">
        <v>2</v>
      </c>
      <c r="K106" s="710">
        <f>Periods!I12</f>
        <v>43628</v>
      </c>
      <c r="L106" s="711">
        <f t="shared" ref="L106:L137" ca="1" si="2">IF(K107-K106&gt;0,K107-K106,OFFSET(K107,-i_p6_len,0)+365-K106)</f>
        <v>56</v>
      </c>
      <c r="M106" s="513"/>
      <c r="N106" s="480"/>
      <c r="O106" s="480">
        <v>100</v>
      </c>
      <c r="P106" s="498">
        <v>600</v>
      </c>
      <c r="Q106" s="498">
        <v>800</v>
      </c>
      <c r="R106" s="514">
        <f>S106</f>
        <v>0.8</v>
      </c>
      <c r="S106" s="515">
        <v>0.8</v>
      </c>
      <c r="T106" s="515">
        <v>0.8</v>
      </c>
      <c r="U106" s="498">
        <v>1</v>
      </c>
      <c r="V106" s="515">
        <v>0.3</v>
      </c>
      <c r="W106" s="498">
        <v>10</v>
      </c>
      <c r="X106" s="480"/>
      <c r="Y106" s="695">
        <v>1</v>
      </c>
      <c r="Z106" s="698">
        <v>50</v>
      </c>
      <c r="AA106" s="498">
        <v>50</v>
      </c>
      <c r="AB106" s="498">
        <v>150</v>
      </c>
      <c r="AC106" s="498">
        <v>150</v>
      </c>
      <c r="AD106" s="498">
        <v>400</v>
      </c>
      <c r="AE106" s="699">
        <v>400</v>
      </c>
      <c r="AF106" s="579"/>
      <c r="AG106" s="480"/>
      <c r="AH106" s="480"/>
      <c r="AI106" s="480"/>
      <c r="AJ106" s="480"/>
      <c r="AK106" s="480"/>
      <c r="AL106" s="480"/>
      <c r="AM106" s="480"/>
      <c r="AN106" s="480"/>
      <c r="AO106" s="480"/>
      <c r="AP106" s="475"/>
      <c r="AQ106" s="456"/>
      <c r="AR106" s="444"/>
      <c r="AS106" s="444"/>
      <c r="AT106" s="444"/>
    </row>
    <row r="107" spans="1:46" hidden="1" outlineLevel="3" x14ac:dyDescent="0.35">
      <c r="A107" s="444"/>
      <c r="B107" s="453"/>
      <c r="C107" s="446">
        <f t="shared" si="1"/>
        <v>4</v>
      </c>
      <c r="D107" s="475"/>
      <c r="E107" s="471"/>
      <c r="F107" s="471"/>
      <c r="G107" s="475"/>
      <c r="H107" s="497"/>
      <c r="I107" s="497"/>
      <c r="J107" s="497">
        <v>3</v>
      </c>
      <c r="K107" s="710">
        <f>Periods!I13</f>
        <v>43684</v>
      </c>
      <c r="L107" s="711">
        <f t="shared" ca="1" si="2"/>
        <v>49</v>
      </c>
      <c r="M107" s="513"/>
      <c r="N107" s="480"/>
      <c r="O107" s="480">
        <v>100</v>
      </c>
      <c r="P107" s="498">
        <v>1500</v>
      </c>
      <c r="Q107" s="498">
        <v>2500</v>
      </c>
      <c r="R107" s="514">
        <v>0.73</v>
      </c>
      <c r="S107" s="515">
        <v>0.75</v>
      </c>
      <c r="T107" s="515">
        <v>0.8</v>
      </c>
      <c r="U107" s="498">
        <v>1</v>
      </c>
      <c r="V107" s="515">
        <v>0.3</v>
      </c>
      <c r="W107" s="498">
        <v>10</v>
      </c>
      <c r="X107" s="480"/>
      <c r="Y107" s="695">
        <v>1</v>
      </c>
      <c r="Z107" s="698">
        <v>50</v>
      </c>
      <c r="AA107" s="498">
        <v>50</v>
      </c>
      <c r="AB107" s="498">
        <v>150</v>
      </c>
      <c r="AC107" s="498">
        <v>150</v>
      </c>
      <c r="AD107" s="498">
        <v>400</v>
      </c>
      <c r="AE107" s="699">
        <v>400</v>
      </c>
      <c r="AF107" s="579"/>
      <c r="AG107" s="480"/>
      <c r="AH107" s="480"/>
      <c r="AI107" s="480"/>
      <c r="AJ107" s="480"/>
      <c r="AK107" s="480"/>
      <c r="AL107" s="480"/>
      <c r="AM107" s="480"/>
      <c r="AN107" s="480"/>
      <c r="AO107" s="480"/>
      <c r="AP107" s="475"/>
      <c r="AQ107" s="456"/>
      <c r="AR107" s="444"/>
      <c r="AS107" s="444"/>
      <c r="AT107" s="444"/>
    </row>
    <row r="108" spans="1:46" hidden="1" outlineLevel="3" x14ac:dyDescent="0.35">
      <c r="A108" s="444"/>
      <c r="B108" s="453"/>
      <c r="C108" s="446">
        <f t="shared" si="1"/>
        <v>4</v>
      </c>
      <c r="D108" s="475"/>
      <c r="E108" s="471"/>
      <c r="F108" s="471"/>
      <c r="G108" s="475"/>
      <c r="H108" s="497"/>
      <c r="I108" s="497"/>
      <c r="J108" s="497">
        <v>4</v>
      </c>
      <c r="K108" s="710">
        <f>Periods!I14</f>
        <v>43733</v>
      </c>
      <c r="L108" s="711">
        <f t="shared" ca="1" si="2"/>
        <v>35</v>
      </c>
      <c r="M108" s="513"/>
      <c r="N108" s="480"/>
      <c r="O108" s="480">
        <v>100</v>
      </c>
      <c r="P108" s="498">
        <v>2990</v>
      </c>
      <c r="Q108" s="498">
        <v>4500</v>
      </c>
      <c r="R108" s="514">
        <v>0.64</v>
      </c>
      <c r="S108" s="515">
        <v>0.65500000000000003</v>
      </c>
      <c r="T108" s="515">
        <v>0.78</v>
      </c>
      <c r="U108" s="498">
        <v>1</v>
      </c>
      <c r="V108" s="515">
        <v>0.3</v>
      </c>
      <c r="W108" s="498">
        <v>10</v>
      </c>
      <c r="X108" s="480"/>
      <c r="Y108" s="695">
        <v>0.75</v>
      </c>
      <c r="Z108" s="698">
        <v>50</v>
      </c>
      <c r="AA108" s="498">
        <v>50</v>
      </c>
      <c r="AB108" s="498">
        <v>150</v>
      </c>
      <c r="AC108" s="498">
        <v>150</v>
      </c>
      <c r="AD108" s="498">
        <v>400</v>
      </c>
      <c r="AE108" s="699">
        <v>400</v>
      </c>
      <c r="AF108" s="579"/>
      <c r="AG108" s="480"/>
      <c r="AH108" s="480"/>
      <c r="AI108" s="480"/>
      <c r="AJ108" s="480"/>
      <c r="AK108" s="480"/>
      <c r="AL108" s="480"/>
      <c r="AM108" s="480"/>
      <c r="AN108" s="480"/>
      <c r="AO108" s="480"/>
      <c r="AP108" s="475"/>
      <c r="AQ108" s="456"/>
      <c r="AR108" s="444"/>
      <c r="AS108" s="444"/>
      <c r="AT108" s="444"/>
    </row>
    <row r="109" spans="1:46" hidden="1" outlineLevel="3" x14ac:dyDescent="0.35">
      <c r="A109" s="444"/>
      <c r="B109" s="453"/>
      <c r="C109" s="446">
        <f t="shared" si="1"/>
        <v>4</v>
      </c>
      <c r="D109" s="475"/>
      <c r="E109" s="471"/>
      <c r="F109" s="471"/>
      <c r="G109" s="475"/>
      <c r="H109" s="497"/>
      <c r="I109" s="497"/>
      <c r="J109" s="497">
        <v>5</v>
      </c>
      <c r="K109" s="710">
        <f>Periods!I15</f>
        <v>43768</v>
      </c>
      <c r="L109" s="711">
        <f t="shared" ca="1" si="2"/>
        <v>28</v>
      </c>
      <c r="M109" s="513"/>
      <c r="N109" s="480"/>
      <c r="O109" s="480">
        <v>100</v>
      </c>
      <c r="P109" s="498">
        <v>2000</v>
      </c>
      <c r="Q109" s="498">
        <v>4000</v>
      </c>
      <c r="R109" s="514">
        <v>0.55000000000000004</v>
      </c>
      <c r="S109" s="515">
        <v>0.56999999999999995</v>
      </c>
      <c r="T109" s="515">
        <v>0.68</v>
      </c>
      <c r="U109" s="498">
        <v>1</v>
      </c>
      <c r="V109" s="515">
        <v>0.3</v>
      </c>
      <c r="W109" s="498">
        <v>10</v>
      </c>
      <c r="X109" s="480"/>
      <c r="Y109" s="695">
        <v>0.75</v>
      </c>
      <c r="Z109" s="698">
        <v>50</v>
      </c>
      <c r="AA109" s="498">
        <v>50</v>
      </c>
      <c r="AB109" s="498">
        <v>150</v>
      </c>
      <c r="AC109" s="498">
        <v>150</v>
      </c>
      <c r="AD109" s="498">
        <v>400</v>
      </c>
      <c r="AE109" s="699">
        <v>400</v>
      </c>
      <c r="AF109" s="579"/>
      <c r="AG109" s="480"/>
      <c r="AH109" s="480"/>
      <c r="AI109" s="480"/>
      <c r="AJ109" s="480"/>
      <c r="AK109" s="480"/>
      <c r="AL109" s="480"/>
      <c r="AM109" s="480"/>
      <c r="AN109" s="480"/>
      <c r="AO109" s="480"/>
      <c r="AP109" s="475"/>
      <c r="AQ109" s="456"/>
      <c r="AR109" s="444"/>
      <c r="AS109" s="444"/>
      <c r="AT109" s="444"/>
    </row>
    <row r="110" spans="1:46" hidden="1" outlineLevel="3" x14ac:dyDescent="0.35">
      <c r="A110" s="444"/>
      <c r="B110" s="453"/>
      <c r="C110" s="446">
        <f t="shared" si="1"/>
        <v>4</v>
      </c>
      <c r="D110" s="475"/>
      <c r="E110" s="471"/>
      <c r="F110" s="471"/>
      <c r="G110" s="475"/>
      <c r="H110" s="497"/>
      <c r="I110" s="497"/>
      <c r="J110" s="497">
        <v>6</v>
      </c>
      <c r="K110" s="710">
        <f>Periods!I16</f>
        <v>43796</v>
      </c>
      <c r="L110" s="711">
        <f t="shared" ca="1" si="2"/>
        <v>56</v>
      </c>
      <c r="M110" s="513"/>
      <c r="N110" s="480"/>
      <c r="O110" s="480">
        <v>100</v>
      </c>
      <c r="P110" s="498">
        <v>1750</v>
      </c>
      <c r="Q110" s="498">
        <v>3500</v>
      </c>
      <c r="R110" s="514">
        <v>0.52</v>
      </c>
      <c r="S110" s="515">
        <v>0.54</v>
      </c>
      <c r="T110" s="515">
        <v>0.65</v>
      </c>
      <c r="U110" s="498">
        <v>1</v>
      </c>
      <c r="V110" s="515">
        <v>0.3</v>
      </c>
      <c r="W110" s="498">
        <v>10</v>
      </c>
      <c r="X110" s="480"/>
      <c r="Y110" s="695">
        <v>0.4</v>
      </c>
      <c r="Z110" s="698">
        <v>50</v>
      </c>
      <c r="AA110" s="498">
        <v>50</v>
      </c>
      <c r="AB110" s="498">
        <v>150</v>
      </c>
      <c r="AC110" s="498">
        <v>150</v>
      </c>
      <c r="AD110" s="498">
        <v>400</v>
      </c>
      <c r="AE110" s="699">
        <v>400</v>
      </c>
      <c r="AF110" s="579"/>
      <c r="AG110" s="480"/>
      <c r="AH110" s="480"/>
      <c r="AI110" s="480"/>
      <c r="AJ110" s="480"/>
      <c r="AK110" s="480"/>
      <c r="AL110" s="480"/>
      <c r="AM110" s="480"/>
      <c r="AN110" s="480"/>
      <c r="AO110" s="480"/>
      <c r="AP110" s="475"/>
      <c r="AQ110" s="456"/>
      <c r="AR110" s="444"/>
      <c r="AS110" s="444"/>
      <c r="AT110" s="444"/>
    </row>
    <row r="111" spans="1:46" hidden="1" outlineLevel="3" x14ac:dyDescent="0.35">
      <c r="A111" s="444"/>
      <c r="B111" s="453"/>
      <c r="C111" s="446">
        <f t="shared" si="1"/>
        <v>4</v>
      </c>
      <c r="D111" s="475"/>
      <c r="E111" s="471"/>
      <c r="F111" s="471"/>
      <c r="G111" s="475"/>
      <c r="H111" s="497"/>
      <c r="I111" s="497"/>
      <c r="J111" s="497">
        <v>7</v>
      </c>
      <c r="K111" s="710">
        <f>Periods!I17</f>
        <v>43852</v>
      </c>
      <c r="L111" s="711">
        <f t="shared" ca="1" si="2"/>
        <v>50</v>
      </c>
      <c r="M111" s="513"/>
      <c r="N111" s="480"/>
      <c r="O111" s="480">
        <v>100</v>
      </c>
      <c r="P111" s="498">
        <v>1100</v>
      </c>
      <c r="Q111" s="498">
        <v>2200</v>
      </c>
      <c r="R111" s="514">
        <v>0.51</v>
      </c>
      <c r="S111" s="515">
        <v>0.53</v>
      </c>
      <c r="T111" s="515">
        <v>0.59</v>
      </c>
      <c r="U111" s="498">
        <v>1</v>
      </c>
      <c r="V111" s="515">
        <v>0.3</v>
      </c>
      <c r="W111" s="498">
        <v>10</v>
      </c>
      <c r="X111" s="480"/>
      <c r="Y111" s="695">
        <v>0.33</v>
      </c>
      <c r="Z111" s="698">
        <v>50</v>
      </c>
      <c r="AA111" s="498">
        <v>50</v>
      </c>
      <c r="AB111" s="498">
        <v>400</v>
      </c>
      <c r="AC111" s="498">
        <v>400</v>
      </c>
      <c r="AD111" s="498">
        <v>400</v>
      </c>
      <c r="AE111" s="699">
        <v>400</v>
      </c>
      <c r="AF111" s="579"/>
      <c r="AG111" s="480"/>
      <c r="AH111" s="480"/>
      <c r="AI111" s="480"/>
      <c r="AJ111" s="480"/>
      <c r="AK111" s="480"/>
      <c r="AL111" s="480"/>
      <c r="AM111" s="480"/>
      <c r="AN111" s="480"/>
      <c r="AO111" s="480"/>
      <c r="AP111" s="475"/>
      <c r="AQ111" s="456"/>
      <c r="AR111" s="444"/>
      <c r="AS111" s="444"/>
      <c r="AT111" s="444"/>
    </row>
    <row r="112" spans="1:46" hidden="1" outlineLevel="3" x14ac:dyDescent="0.35">
      <c r="A112" s="444"/>
      <c r="B112" s="453"/>
      <c r="C112" s="446">
        <f t="shared" si="1"/>
        <v>4</v>
      </c>
      <c r="D112" s="475"/>
      <c r="E112" s="471"/>
      <c r="F112" s="471"/>
      <c r="G112" s="475"/>
      <c r="H112" s="497"/>
      <c r="I112" s="497"/>
      <c r="J112" s="497">
        <v>8</v>
      </c>
      <c r="K112" s="710">
        <f>Periods!I18</f>
        <v>43902</v>
      </c>
      <c r="L112" s="711">
        <f t="shared" ca="1" si="2"/>
        <v>22</v>
      </c>
      <c r="M112" s="513"/>
      <c r="N112" s="480"/>
      <c r="O112" s="480">
        <v>100</v>
      </c>
      <c r="P112" s="498">
        <v>600</v>
      </c>
      <c r="Q112" s="498">
        <v>1200</v>
      </c>
      <c r="R112" s="514">
        <v>0.49</v>
      </c>
      <c r="S112" s="515">
        <v>0.51</v>
      </c>
      <c r="T112" s="515">
        <v>0.56000000000000005</v>
      </c>
      <c r="U112" s="498">
        <v>1</v>
      </c>
      <c r="V112" s="515">
        <v>0.3</v>
      </c>
      <c r="W112" s="498">
        <v>10</v>
      </c>
      <c r="X112" s="480"/>
      <c r="Y112" s="695">
        <v>0.33</v>
      </c>
      <c r="Z112" s="698">
        <v>50</v>
      </c>
      <c r="AA112" s="498">
        <v>50</v>
      </c>
      <c r="AB112" s="498">
        <v>400</v>
      </c>
      <c r="AC112" s="498">
        <v>400</v>
      </c>
      <c r="AD112" s="498">
        <v>400</v>
      </c>
      <c r="AE112" s="699">
        <v>400</v>
      </c>
      <c r="AF112" s="579"/>
      <c r="AG112" s="480"/>
      <c r="AH112" s="480"/>
      <c r="AI112" s="480"/>
      <c r="AJ112" s="480"/>
      <c r="AK112" s="480"/>
      <c r="AL112" s="480"/>
      <c r="AM112" s="480"/>
      <c r="AN112" s="480"/>
      <c r="AO112" s="480"/>
      <c r="AP112" s="475"/>
      <c r="AQ112" s="456"/>
      <c r="AR112" s="444"/>
      <c r="AS112" s="444"/>
      <c r="AT112" s="444"/>
    </row>
    <row r="113" spans="1:46" hidden="1" outlineLevel="3" x14ac:dyDescent="0.35">
      <c r="A113" s="444"/>
      <c r="B113" s="453"/>
      <c r="C113" s="446">
        <f t="shared" si="1"/>
        <v>4</v>
      </c>
      <c r="D113" s="475"/>
      <c r="E113" s="766"/>
      <c r="F113" s="766"/>
      <c r="G113" s="475"/>
      <c r="H113" s="553"/>
      <c r="I113" s="553"/>
      <c r="J113" s="553">
        <v>9</v>
      </c>
      <c r="K113" s="767">
        <f>Periods!I19</f>
        <v>43924</v>
      </c>
      <c r="L113" s="711">
        <f t="shared" ca="1" si="2"/>
        <v>1</v>
      </c>
      <c r="M113" s="768"/>
      <c r="N113" s="554"/>
      <c r="O113" s="554">
        <v>100</v>
      </c>
      <c r="P113" s="769">
        <v>425</v>
      </c>
      <c r="Q113" s="769">
        <v>850</v>
      </c>
      <c r="R113" s="770">
        <v>0.48</v>
      </c>
      <c r="S113" s="771">
        <v>0.5</v>
      </c>
      <c r="T113" s="771">
        <v>0.53</v>
      </c>
      <c r="U113" s="769">
        <v>1</v>
      </c>
      <c r="V113" s="771">
        <v>0.3</v>
      </c>
      <c r="W113" s="769">
        <v>10</v>
      </c>
      <c r="X113" s="554"/>
      <c r="Y113" s="772">
        <v>0.33</v>
      </c>
      <c r="Z113" s="773">
        <v>50</v>
      </c>
      <c r="AA113" s="769">
        <v>50</v>
      </c>
      <c r="AB113" s="769">
        <v>400</v>
      </c>
      <c r="AC113" s="769">
        <v>400</v>
      </c>
      <c r="AD113" s="769">
        <v>400</v>
      </c>
      <c r="AE113" s="774">
        <v>400</v>
      </c>
      <c r="AF113" s="775"/>
      <c r="AG113" s="554"/>
      <c r="AH113" s="554"/>
      <c r="AI113" s="554"/>
      <c r="AJ113" s="554"/>
      <c r="AK113" s="554"/>
      <c r="AL113" s="554"/>
      <c r="AM113" s="554"/>
      <c r="AN113" s="554"/>
      <c r="AO113" s="554"/>
      <c r="AP113" s="475"/>
      <c r="AQ113" s="456"/>
      <c r="AR113" s="444"/>
      <c r="AS113" s="444"/>
      <c r="AT113" s="444"/>
    </row>
    <row r="114" spans="1:46" s="791" customFormat="1" hidden="1" outlineLevel="2" x14ac:dyDescent="0.35">
      <c r="A114" s="490"/>
      <c r="B114" s="776"/>
      <c r="C114" s="491">
        <f>INT($C$40)+2</f>
        <v>3</v>
      </c>
      <c r="D114" s="777"/>
      <c r="E114" s="778"/>
      <c r="F114" s="778"/>
      <c r="G114" s="777"/>
      <c r="H114" s="779"/>
      <c r="I114" s="779" t="s">
        <v>921</v>
      </c>
      <c r="J114" s="779">
        <v>0</v>
      </c>
      <c r="K114" s="780">
        <f>Periods!J10</f>
        <v>43579</v>
      </c>
      <c r="L114" s="711">
        <f t="shared" ca="1" si="2"/>
        <v>21</v>
      </c>
      <c r="M114" s="781"/>
      <c r="N114" s="782"/>
      <c r="O114" s="782">
        <v>100</v>
      </c>
      <c r="P114" s="783">
        <v>250</v>
      </c>
      <c r="Q114" s="783">
        <v>450</v>
      </c>
      <c r="R114" s="784">
        <f>S114</f>
        <v>0.8</v>
      </c>
      <c r="S114" s="785">
        <v>0.8</v>
      </c>
      <c r="T114" s="785">
        <v>0.8</v>
      </c>
      <c r="U114" s="783">
        <v>0</v>
      </c>
      <c r="V114" s="785">
        <v>0.3</v>
      </c>
      <c r="W114" s="783">
        <v>10</v>
      </c>
      <c r="X114" s="782"/>
      <c r="Y114" s="786">
        <v>1</v>
      </c>
      <c r="Z114" s="787">
        <v>50</v>
      </c>
      <c r="AA114" s="783">
        <v>50</v>
      </c>
      <c r="AB114" s="783">
        <v>400</v>
      </c>
      <c r="AC114" s="783">
        <v>400</v>
      </c>
      <c r="AD114" s="783">
        <v>400</v>
      </c>
      <c r="AE114" s="788">
        <v>400</v>
      </c>
      <c r="AF114" s="789"/>
      <c r="AG114" s="782"/>
      <c r="AH114" s="782"/>
      <c r="AI114" s="782"/>
      <c r="AJ114" s="782"/>
      <c r="AK114" s="782"/>
      <c r="AL114" s="782"/>
      <c r="AM114" s="782"/>
      <c r="AN114" s="782"/>
      <c r="AO114" s="782"/>
      <c r="AP114" s="777"/>
      <c r="AQ114" s="790"/>
      <c r="AR114" s="490"/>
      <c r="AS114" s="490"/>
      <c r="AT114" s="490"/>
    </row>
    <row r="115" spans="1:46" hidden="1" outlineLevel="2" x14ac:dyDescent="0.35">
      <c r="A115" s="444"/>
      <c r="B115" s="453"/>
      <c r="C115" s="446">
        <f>INT($C$40)+2</f>
        <v>3</v>
      </c>
      <c r="D115" s="475"/>
      <c r="E115" s="471"/>
      <c r="F115" s="471"/>
      <c r="G115" s="475"/>
      <c r="H115" s="497"/>
      <c r="I115" s="497"/>
      <c r="J115" s="497">
        <v>1</v>
      </c>
      <c r="K115" s="710">
        <f>Periods!J11</f>
        <v>43600</v>
      </c>
      <c r="L115" s="711">
        <f t="shared" ca="1" si="2"/>
        <v>28</v>
      </c>
      <c r="M115" s="513"/>
      <c r="N115" s="480"/>
      <c r="O115" s="480">
        <v>100</v>
      </c>
      <c r="P115" s="498">
        <v>400</v>
      </c>
      <c r="Q115" s="498">
        <v>500</v>
      </c>
      <c r="R115" s="514">
        <f>S115</f>
        <v>0.8</v>
      </c>
      <c r="S115" s="515">
        <v>0.8</v>
      </c>
      <c r="T115" s="515">
        <v>0.8</v>
      </c>
      <c r="U115" s="498">
        <v>1</v>
      </c>
      <c r="V115" s="515">
        <v>0.3</v>
      </c>
      <c r="W115" s="498">
        <v>10</v>
      </c>
      <c r="X115" s="480"/>
      <c r="Y115" s="695">
        <v>1</v>
      </c>
      <c r="Z115" s="698">
        <v>50</v>
      </c>
      <c r="AA115" s="498">
        <v>50</v>
      </c>
      <c r="AB115" s="498">
        <v>150</v>
      </c>
      <c r="AC115" s="498">
        <v>150</v>
      </c>
      <c r="AD115" s="498">
        <v>400</v>
      </c>
      <c r="AE115" s="699">
        <v>400</v>
      </c>
      <c r="AF115" s="579"/>
      <c r="AG115" s="480"/>
      <c r="AH115" s="480"/>
      <c r="AI115" s="480"/>
      <c r="AJ115" s="480"/>
      <c r="AK115" s="480"/>
      <c r="AL115" s="480"/>
      <c r="AM115" s="480"/>
      <c r="AN115" s="480"/>
      <c r="AO115" s="480"/>
      <c r="AP115" s="475"/>
      <c r="AQ115" s="456"/>
      <c r="AR115" s="444"/>
      <c r="AS115" s="444"/>
      <c r="AT115" s="444"/>
    </row>
    <row r="116" spans="1:46" hidden="1" outlineLevel="3" x14ac:dyDescent="0.35">
      <c r="A116" s="444"/>
      <c r="B116" s="453"/>
      <c r="C116" s="446">
        <f t="shared" si="1"/>
        <v>4</v>
      </c>
      <c r="D116" s="475"/>
      <c r="E116" s="471"/>
      <c r="F116" s="471"/>
      <c r="G116" s="475"/>
      <c r="H116" s="497"/>
      <c r="I116" s="497"/>
      <c r="J116" s="497">
        <v>2</v>
      </c>
      <c r="K116" s="710">
        <f>Periods!J12</f>
        <v>43628</v>
      </c>
      <c r="L116" s="711">
        <f t="shared" ca="1" si="2"/>
        <v>56</v>
      </c>
      <c r="M116" s="513"/>
      <c r="N116" s="480"/>
      <c r="O116" s="480">
        <v>100</v>
      </c>
      <c r="P116" s="498">
        <v>600</v>
      </c>
      <c r="Q116" s="498">
        <v>800</v>
      </c>
      <c r="R116" s="514">
        <f>S116</f>
        <v>0.8</v>
      </c>
      <c r="S116" s="515">
        <v>0.8</v>
      </c>
      <c r="T116" s="515">
        <v>0.8</v>
      </c>
      <c r="U116" s="498">
        <v>1</v>
      </c>
      <c r="V116" s="515">
        <v>0.3</v>
      </c>
      <c r="W116" s="498">
        <v>10</v>
      </c>
      <c r="X116" s="480"/>
      <c r="Y116" s="695">
        <v>1</v>
      </c>
      <c r="Z116" s="698">
        <v>50</v>
      </c>
      <c r="AA116" s="498">
        <v>50</v>
      </c>
      <c r="AB116" s="498">
        <v>150</v>
      </c>
      <c r="AC116" s="498">
        <v>150</v>
      </c>
      <c r="AD116" s="498">
        <v>400</v>
      </c>
      <c r="AE116" s="699">
        <v>400</v>
      </c>
      <c r="AF116" s="579"/>
      <c r="AG116" s="480"/>
      <c r="AH116" s="480"/>
      <c r="AI116" s="480"/>
      <c r="AJ116" s="480"/>
      <c r="AK116" s="480"/>
      <c r="AL116" s="480"/>
      <c r="AM116" s="480"/>
      <c r="AN116" s="480"/>
      <c r="AO116" s="480"/>
      <c r="AP116" s="475"/>
      <c r="AQ116" s="456"/>
      <c r="AR116" s="444"/>
      <c r="AS116" s="444"/>
      <c r="AT116" s="444"/>
    </row>
    <row r="117" spans="1:46" hidden="1" outlineLevel="3" x14ac:dyDescent="0.35">
      <c r="A117" s="444"/>
      <c r="B117" s="453"/>
      <c r="C117" s="446">
        <f t="shared" si="1"/>
        <v>4</v>
      </c>
      <c r="D117" s="475"/>
      <c r="E117" s="471"/>
      <c r="F117" s="471"/>
      <c r="G117" s="475"/>
      <c r="H117" s="497"/>
      <c r="I117" s="497"/>
      <c r="J117" s="497">
        <v>3</v>
      </c>
      <c r="K117" s="710">
        <f>Periods!J13</f>
        <v>43684</v>
      </c>
      <c r="L117" s="711">
        <f t="shared" ca="1" si="2"/>
        <v>49</v>
      </c>
      <c r="M117" s="513"/>
      <c r="N117" s="480"/>
      <c r="O117" s="480">
        <v>100</v>
      </c>
      <c r="P117" s="498">
        <v>1500</v>
      </c>
      <c r="Q117" s="498">
        <v>2500</v>
      </c>
      <c r="R117" s="514">
        <v>0.73</v>
      </c>
      <c r="S117" s="515">
        <v>0.75</v>
      </c>
      <c r="T117" s="515">
        <v>0.8</v>
      </c>
      <c r="U117" s="498">
        <v>1</v>
      </c>
      <c r="V117" s="515">
        <v>0.3</v>
      </c>
      <c r="W117" s="498">
        <v>10</v>
      </c>
      <c r="X117" s="480"/>
      <c r="Y117" s="695">
        <v>1</v>
      </c>
      <c r="Z117" s="698">
        <v>50</v>
      </c>
      <c r="AA117" s="498">
        <v>50</v>
      </c>
      <c r="AB117" s="498">
        <v>150</v>
      </c>
      <c r="AC117" s="498">
        <v>150</v>
      </c>
      <c r="AD117" s="498">
        <v>400</v>
      </c>
      <c r="AE117" s="699">
        <v>400</v>
      </c>
      <c r="AF117" s="579"/>
      <c r="AG117" s="480"/>
      <c r="AH117" s="480"/>
      <c r="AI117" s="480"/>
      <c r="AJ117" s="480"/>
      <c r="AK117" s="480"/>
      <c r="AL117" s="480"/>
      <c r="AM117" s="480"/>
      <c r="AN117" s="480"/>
      <c r="AO117" s="480"/>
      <c r="AP117" s="475"/>
      <c r="AQ117" s="456"/>
      <c r="AR117" s="444"/>
      <c r="AS117" s="444"/>
      <c r="AT117" s="444"/>
    </row>
    <row r="118" spans="1:46" hidden="1" outlineLevel="3" x14ac:dyDescent="0.35">
      <c r="A118" s="444"/>
      <c r="B118" s="453"/>
      <c r="C118" s="446">
        <f t="shared" si="1"/>
        <v>4</v>
      </c>
      <c r="D118" s="475"/>
      <c r="E118" s="471"/>
      <c r="F118" s="471"/>
      <c r="G118" s="475"/>
      <c r="H118" s="497"/>
      <c r="I118" s="497"/>
      <c r="J118" s="497">
        <v>4</v>
      </c>
      <c r="K118" s="710">
        <f>Periods!J14</f>
        <v>43733</v>
      </c>
      <c r="L118" s="711">
        <f t="shared" ca="1" si="2"/>
        <v>35</v>
      </c>
      <c r="M118" s="513"/>
      <c r="N118" s="480"/>
      <c r="O118" s="480">
        <v>100</v>
      </c>
      <c r="P118" s="498">
        <v>2990</v>
      </c>
      <c r="Q118" s="498">
        <v>4500</v>
      </c>
      <c r="R118" s="514">
        <v>0.64</v>
      </c>
      <c r="S118" s="515">
        <v>0.65500000000000003</v>
      </c>
      <c r="T118" s="515">
        <v>0.78</v>
      </c>
      <c r="U118" s="498">
        <v>1</v>
      </c>
      <c r="V118" s="515">
        <v>0.3</v>
      </c>
      <c r="W118" s="498">
        <v>10</v>
      </c>
      <c r="X118" s="480"/>
      <c r="Y118" s="695">
        <v>0.75</v>
      </c>
      <c r="Z118" s="698">
        <v>50</v>
      </c>
      <c r="AA118" s="498">
        <v>50</v>
      </c>
      <c r="AB118" s="498">
        <v>150</v>
      </c>
      <c r="AC118" s="498">
        <v>150</v>
      </c>
      <c r="AD118" s="498">
        <v>400</v>
      </c>
      <c r="AE118" s="699">
        <v>400</v>
      </c>
      <c r="AF118" s="579"/>
      <c r="AG118" s="480"/>
      <c r="AH118" s="480"/>
      <c r="AI118" s="480"/>
      <c r="AJ118" s="480"/>
      <c r="AK118" s="480"/>
      <c r="AL118" s="480"/>
      <c r="AM118" s="480"/>
      <c r="AN118" s="480"/>
      <c r="AO118" s="480"/>
      <c r="AP118" s="475"/>
      <c r="AQ118" s="456"/>
      <c r="AR118" s="444"/>
      <c r="AS118" s="444"/>
      <c r="AT118" s="444"/>
    </row>
    <row r="119" spans="1:46" hidden="1" outlineLevel="3" x14ac:dyDescent="0.35">
      <c r="A119" s="444"/>
      <c r="B119" s="453"/>
      <c r="C119" s="446">
        <f t="shared" si="1"/>
        <v>4</v>
      </c>
      <c r="D119" s="475"/>
      <c r="E119" s="471"/>
      <c r="F119" s="471"/>
      <c r="G119" s="475"/>
      <c r="H119" s="497"/>
      <c r="I119" s="497"/>
      <c r="J119" s="497">
        <v>5</v>
      </c>
      <c r="K119" s="710">
        <f>Periods!J15</f>
        <v>43768</v>
      </c>
      <c r="L119" s="711">
        <f t="shared" ca="1" si="2"/>
        <v>28</v>
      </c>
      <c r="M119" s="513"/>
      <c r="N119" s="480"/>
      <c r="O119" s="480">
        <v>100</v>
      </c>
      <c r="P119" s="498">
        <v>2000</v>
      </c>
      <c r="Q119" s="498">
        <v>4000</v>
      </c>
      <c r="R119" s="514">
        <v>0.55000000000000004</v>
      </c>
      <c r="S119" s="515">
        <v>0.56999999999999995</v>
      </c>
      <c r="T119" s="515">
        <v>0.68</v>
      </c>
      <c r="U119" s="498">
        <v>1</v>
      </c>
      <c r="V119" s="515">
        <v>0.3</v>
      </c>
      <c r="W119" s="498">
        <v>10</v>
      </c>
      <c r="X119" s="480"/>
      <c r="Y119" s="695">
        <v>0.75</v>
      </c>
      <c r="Z119" s="698">
        <v>50</v>
      </c>
      <c r="AA119" s="498">
        <v>50</v>
      </c>
      <c r="AB119" s="498">
        <v>150</v>
      </c>
      <c r="AC119" s="498">
        <v>150</v>
      </c>
      <c r="AD119" s="498">
        <v>400</v>
      </c>
      <c r="AE119" s="699">
        <v>400</v>
      </c>
      <c r="AF119" s="579"/>
      <c r="AG119" s="480"/>
      <c r="AH119" s="480"/>
      <c r="AI119" s="480"/>
      <c r="AJ119" s="480"/>
      <c r="AK119" s="480"/>
      <c r="AL119" s="480"/>
      <c r="AM119" s="480"/>
      <c r="AN119" s="480"/>
      <c r="AO119" s="480"/>
      <c r="AP119" s="475"/>
      <c r="AQ119" s="456"/>
      <c r="AR119" s="444"/>
      <c r="AS119" s="444"/>
      <c r="AT119" s="444"/>
    </row>
    <row r="120" spans="1:46" hidden="1" outlineLevel="3" x14ac:dyDescent="0.35">
      <c r="A120" s="444"/>
      <c r="B120" s="453"/>
      <c r="C120" s="446">
        <f t="shared" si="1"/>
        <v>4</v>
      </c>
      <c r="D120" s="475"/>
      <c r="E120" s="471"/>
      <c r="F120" s="471"/>
      <c r="G120" s="475"/>
      <c r="H120" s="497"/>
      <c r="I120" s="497"/>
      <c r="J120" s="497">
        <v>6</v>
      </c>
      <c r="K120" s="710">
        <f>Periods!J16</f>
        <v>43796</v>
      </c>
      <c r="L120" s="711">
        <f t="shared" ca="1" si="2"/>
        <v>56</v>
      </c>
      <c r="M120" s="513"/>
      <c r="N120" s="480"/>
      <c r="O120" s="480">
        <v>100</v>
      </c>
      <c r="P120" s="498">
        <v>1750</v>
      </c>
      <c r="Q120" s="498">
        <v>3500</v>
      </c>
      <c r="R120" s="514">
        <v>0.52</v>
      </c>
      <c r="S120" s="515">
        <v>0.54</v>
      </c>
      <c r="T120" s="515">
        <v>0.65</v>
      </c>
      <c r="U120" s="498">
        <v>1</v>
      </c>
      <c r="V120" s="515">
        <v>0.3</v>
      </c>
      <c r="W120" s="498">
        <v>10</v>
      </c>
      <c r="X120" s="480"/>
      <c r="Y120" s="695">
        <v>0.4</v>
      </c>
      <c r="Z120" s="698">
        <v>50</v>
      </c>
      <c r="AA120" s="498">
        <v>50</v>
      </c>
      <c r="AB120" s="498">
        <v>150</v>
      </c>
      <c r="AC120" s="498">
        <v>150</v>
      </c>
      <c r="AD120" s="498">
        <v>400</v>
      </c>
      <c r="AE120" s="699">
        <v>400</v>
      </c>
      <c r="AF120" s="579"/>
      <c r="AG120" s="480"/>
      <c r="AH120" s="480"/>
      <c r="AI120" s="480"/>
      <c r="AJ120" s="480"/>
      <c r="AK120" s="480"/>
      <c r="AL120" s="480"/>
      <c r="AM120" s="480"/>
      <c r="AN120" s="480"/>
      <c r="AO120" s="480"/>
      <c r="AP120" s="475"/>
      <c r="AQ120" s="456"/>
      <c r="AR120" s="444"/>
      <c r="AS120" s="444"/>
      <c r="AT120" s="444"/>
    </row>
    <row r="121" spans="1:46" hidden="1" outlineLevel="3" x14ac:dyDescent="0.35">
      <c r="A121" s="444"/>
      <c r="B121" s="453"/>
      <c r="C121" s="446">
        <f t="shared" si="1"/>
        <v>4</v>
      </c>
      <c r="D121" s="475"/>
      <c r="E121" s="471"/>
      <c r="F121" s="471"/>
      <c r="G121" s="475"/>
      <c r="H121" s="497"/>
      <c r="I121" s="497"/>
      <c r="J121" s="497">
        <v>7</v>
      </c>
      <c r="K121" s="710">
        <f>Periods!J17</f>
        <v>43852</v>
      </c>
      <c r="L121" s="711">
        <f t="shared" ca="1" si="2"/>
        <v>50</v>
      </c>
      <c r="M121" s="513"/>
      <c r="N121" s="480"/>
      <c r="O121" s="480">
        <v>100</v>
      </c>
      <c r="P121" s="498">
        <v>1100</v>
      </c>
      <c r="Q121" s="498">
        <v>2200</v>
      </c>
      <c r="R121" s="514">
        <v>0.51</v>
      </c>
      <c r="S121" s="515">
        <v>0.53</v>
      </c>
      <c r="T121" s="515">
        <v>0.59</v>
      </c>
      <c r="U121" s="498">
        <v>1</v>
      </c>
      <c r="V121" s="515">
        <v>0.3</v>
      </c>
      <c r="W121" s="498">
        <v>10</v>
      </c>
      <c r="X121" s="480"/>
      <c r="Y121" s="695">
        <v>0.33</v>
      </c>
      <c r="Z121" s="698">
        <v>50</v>
      </c>
      <c r="AA121" s="498">
        <v>50</v>
      </c>
      <c r="AB121" s="498">
        <v>400</v>
      </c>
      <c r="AC121" s="498">
        <v>400</v>
      </c>
      <c r="AD121" s="498">
        <v>400</v>
      </c>
      <c r="AE121" s="699">
        <v>400</v>
      </c>
      <c r="AF121" s="579"/>
      <c r="AG121" s="480"/>
      <c r="AH121" s="480"/>
      <c r="AI121" s="480"/>
      <c r="AJ121" s="480"/>
      <c r="AK121" s="480"/>
      <c r="AL121" s="480"/>
      <c r="AM121" s="480"/>
      <c r="AN121" s="480"/>
      <c r="AO121" s="480"/>
      <c r="AP121" s="475"/>
      <c r="AQ121" s="456"/>
      <c r="AR121" s="444"/>
      <c r="AS121" s="444"/>
      <c r="AT121" s="444"/>
    </row>
    <row r="122" spans="1:46" hidden="1" outlineLevel="3" x14ac:dyDescent="0.35">
      <c r="A122" s="444"/>
      <c r="B122" s="453"/>
      <c r="C122" s="446">
        <f t="shared" si="1"/>
        <v>4</v>
      </c>
      <c r="D122" s="475"/>
      <c r="E122" s="471"/>
      <c r="F122" s="471"/>
      <c r="G122" s="475"/>
      <c r="H122" s="497"/>
      <c r="I122" s="497"/>
      <c r="J122" s="497">
        <v>8</v>
      </c>
      <c r="K122" s="710">
        <f>Periods!J18</f>
        <v>43902</v>
      </c>
      <c r="L122" s="711">
        <f t="shared" ca="1" si="2"/>
        <v>28</v>
      </c>
      <c r="M122" s="513"/>
      <c r="N122" s="480"/>
      <c r="O122" s="480">
        <v>100</v>
      </c>
      <c r="P122" s="498">
        <v>600</v>
      </c>
      <c r="Q122" s="498">
        <v>1200</v>
      </c>
      <c r="R122" s="514">
        <v>0.49</v>
      </c>
      <c r="S122" s="515">
        <v>0.51</v>
      </c>
      <c r="T122" s="515">
        <v>0.56000000000000005</v>
      </c>
      <c r="U122" s="498">
        <v>1</v>
      </c>
      <c r="V122" s="515">
        <v>0.3</v>
      </c>
      <c r="W122" s="498">
        <v>10</v>
      </c>
      <c r="X122" s="480"/>
      <c r="Y122" s="695">
        <v>0.33</v>
      </c>
      <c r="Z122" s="698">
        <v>50</v>
      </c>
      <c r="AA122" s="498">
        <v>50</v>
      </c>
      <c r="AB122" s="498">
        <v>400</v>
      </c>
      <c r="AC122" s="498">
        <v>400</v>
      </c>
      <c r="AD122" s="498">
        <v>400</v>
      </c>
      <c r="AE122" s="699">
        <v>400</v>
      </c>
      <c r="AF122" s="579"/>
      <c r="AG122" s="480"/>
      <c r="AH122" s="480"/>
      <c r="AI122" s="480"/>
      <c r="AJ122" s="480"/>
      <c r="AK122" s="480"/>
      <c r="AL122" s="480"/>
      <c r="AM122" s="480"/>
      <c r="AN122" s="480"/>
      <c r="AO122" s="480"/>
      <c r="AP122" s="475"/>
      <c r="AQ122" s="456"/>
      <c r="AR122" s="444"/>
      <c r="AS122" s="444"/>
      <c r="AT122" s="444"/>
    </row>
    <row r="123" spans="1:46" hidden="1" outlineLevel="3" x14ac:dyDescent="0.35">
      <c r="A123" s="444"/>
      <c r="B123" s="453"/>
      <c r="C123" s="446">
        <f t="shared" si="1"/>
        <v>4</v>
      </c>
      <c r="D123" s="475"/>
      <c r="E123" s="766"/>
      <c r="F123" s="766"/>
      <c r="G123" s="475"/>
      <c r="H123" s="553"/>
      <c r="I123" s="553"/>
      <c r="J123" s="553">
        <v>9</v>
      </c>
      <c r="K123" s="767">
        <f>Periods!J19</f>
        <v>43930</v>
      </c>
      <c r="L123" s="711">
        <f t="shared" ca="1" si="2"/>
        <v>14</v>
      </c>
      <c r="M123" s="768"/>
      <c r="N123" s="554"/>
      <c r="O123" s="554">
        <v>100</v>
      </c>
      <c r="P123" s="769">
        <v>425</v>
      </c>
      <c r="Q123" s="769">
        <v>850</v>
      </c>
      <c r="R123" s="770">
        <v>0.48</v>
      </c>
      <c r="S123" s="771">
        <v>0.5</v>
      </c>
      <c r="T123" s="771">
        <v>0.53</v>
      </c>
      <c r="U123" s="769">
        <v>1</v>
      </c>
      <c r="V123" s="771">
        <v>0.3</v>
      </c>
      <c r="W123" s="769">
        <v>10</v>
      </c>
      <c r="X123" s="554"/>
      <c r="Y123" s="772">
        <v>0.33</v>
      </c>
      <c r="Z123" s="773">
        <v>50</v>
      </c>
      <c r="AA123" s="769">
        <v>50</v>
      </c>
      <c r="AB123" s="769">
        <v>400</v>
      </c>
      <c r="AC123" s="769">
        <v>400</v>
      </c>
      <c r="AD123" s="769">
        <v>400</v>
      </c>
      <c r="AE123" s="774">
        <v>400</v>
      </c>
      <c r="AF123" s="775"/>
      <c r="AG123" s="554"/>
      <c r="AH123" s="554"/>
      <c r="AI123" s="554"/>
      <c r="AJ123" s="554"/>
      <c r="AK123" s="554"/>
      <c r="AL123" s="554"/>
      <c r="AM123" s="554"/>
      <c r="AN123" s="554"/>
      <c r="AO123" s="554"/>
      <c r="AP123" s="475"/>
      <c r="AQ123" s="456"/>
      <c r="AR123" s="444"/>
      <c r="AS123" s="444"/>
      <c r="AT123" s="444"/>
    </row>
    <row r="124" spans="1:46" s="791" customFormat="1" hidden="1" outlineLevel="2" x14ac:dyDescent="0.35">
      <c r="A124" s="490"/>
      <c r="B124" s="776"/>
      <c r="C124" s="491">
        <f>INT($C$40)+2</f>
        <v>3</v>
      </c>
      <c r="D124" s="777"/>
      <c r="E124" s="778"/>
      <c r="F124" s="778"/>
      <c r="G124" s="777"/>
      <c r="H124" s="779"/>
      <c r="I124" s="779" t="s">
        <v>922</v>
      </c>
      <c r="J124" s="779">
        <v>0</v>
      </c>
      <c r="K124" s="780">
        <f>Periods!K10</f>
        <v>43579</v>
      </c>
      <c r="L124" s="711">
        <f t="shared" ca="1" si="2"/>
        <v>21</v>
      </c>
      <c r="M124" s="781"/>
      <c r="N124" s="782"/>
      <c r="O124" s="782">
        <v>100</v>
      </c>
      <c r="P124" s="783">
        <v>250</v>
      </c>
      <c r="Q124" s="783">
        <v>450</v>
      </c>
      <c r="R124" s="784">
        <f>S124</f>
        <v>0.8</v>
      </c>
      <c r="S124" s="785">
        <v>0.8</v>
      </c>
      <c r="T124" s="785">
        <v>0.8</v>
      </c>
      <c r="U124" s="783">
        <v>0</v>
      </c>
      <c r="V124" s="785">
        <v>0.3</v>
      </c>
      <c r="W124" s="783">
        <v>10</v>
      </c>
      <c r="X124" s="782"/>
      <c r="Y124" s="786">
        <v>1</v>
      </c>
      <c r="Z124" s="787">
        <v>50</v>
      </c>
      <c r="AA124" s="783">
        <v>50</v>
      </c>
      <c r="AB124" s="783">
        <v>400</v>
      </c>
      <c r="AC124" s="783">
        <v>400</v>
      </c>
      <c r="AD124" s="783">
        <v>400</v>
      </c>
      <c r="AE124" s="788">
        <v>400</v>
      </c>
      <c r="AF124" s="789"/>
      <c r="AG124" s="782"/>
      <c r="AH124" s="782"/>
      <c r="AI124" s="782"/>
      <c r="AJ124" s="782"/>
      <c r="AK124" s="782"/>
      <c r="AL124" s="782"/>
      <c r="AM124" s="782"/>
      <c r="AN124" s="782"/>
      <c r="AO124" s="782"/>
      <c r="AP124" s="777"/>
      <c r="AQ124" s="790"/>
      <c r="AR124" s="490"/>
      <c r="AS124" s="490"/>
      <c r="AT124" s="490"/>
    </row>
    <row r="125" spans="1:46" hidden="1" outlineLevel="2" x14ac:dyDescent="0.35">
      <c r="A125" s="444"/>
      <c r="B125" s="453"/>
      <c r="C125" s="446">
        <f>INT($C$40)+2</f>
        <v>3</v>
      </c>
      <c r="D125" s="475"/>
      <c r="E125" s="471"/>
      <c r="F125" s="471"/>
      <c r="G125" s="475"/>
      <c r="H125" s="497"/>
      <c r="I125" s="497"/>
      <c r="J125" s="497">
        <v>1</v>
      </c>
      <c r="K125" s="710">
        <f>Periods!K11</f>
        <v>43600</v>
      </c>
      <c r="L125" s="711">
        <f t="shared" ca="1" si="2"/>
        <v>28</v>
      </c>
      <c r="M125" s="513"/>
      <c r="N125" s="480"/>
      <c r="O125" s="480">
        <v>100</v>
      </c>
      <c r="P125" s="498">
        <v>400</v>
      </c>
      <c r="Q125" s="498">
        <v>500</v>
      </c>
      <c r="R125" s="514">
        <f>S125</f>
        <v>0.8</v>
      </c>
      <c r="S125" s="515">
        <v>0.8</v>
      </c>
      <c r="T125" s="515">
        <v>0.8</v>
      </c>
      <c r="U125" s="498">
        <v>1</v>
      </c>
      <c r="V125" s="515">
        <v>0.3</v>
      </c>
      <c r="W125" s="498">
        <v>10</v>
      </c>
      <c r="X125" s="480"/>
      <c r="Y125" s="695">
        <v>1</v>
      </c>
      <c r="Z125" s="698">
        <v>50</v>
      </c>
      <c r="AA125" s="498">
        <v>50</v>
      </c>
      <c r="AB125" s="498">
        <v>150</v>
      </c>
      <c r="AC125" s="498">
        <v>150</v>
      </c>
      <c r="AD125" s="498">
        <v>400</v>
      </c>
      <c r="AE125" s="699">
        <v>400</v>
      </c>
      <c r="AF125" s="579"/>
      <c r="AG125" s="480"/>
      <c r="AH125" s="480"/>
      <c r="AI125" s="480"/>
      <c r="AJ125" s="480"/>
      <c r="AK125" s="480"/>
      <c r="AL125" s="480"/>
      <c r="AM125" s="480"/>
      <c r="AN125" s="480"/>
      <c r="AO125" s="480"/>
      <c r="AP125" s="475"/>
      <c r="AQ125" s="456"/>
      <c r="AR125" s="444"/>
      <c r="AS125" s="444"/>
      <c r="AT125" s="444"/>
    </row>
    <row r="126" spans="1:46" hidden="1" outlineLevel="3" x14ac:dyDescent="0.35">
      <c r="A126" s="444"/>
      <c r="B126" s="453"/>
      <c r="C126" s="446">
        <f t="shared" si="1"/>
        <v>4</v>
      </c>
      <c r="D126" s="475"/>
      <c r="E126" s="471"/>
      <c r="F126" s="471"/>
      <c r="G126" s="475"/>
      <c r="H126" s="497"/>
      <c r="I126" s="497"/>
      <c r="J126" s="497">
        <v>2</v>
      </c>
      <c r="K126" s="710">
        <f>Periods!K12</f>
        <v>43628</v>
      </c>
      <c r="L126" s="711">
        <f t="shared" ca="1" si="2"/>
        <v>56</v>
      </c>
      <c r="M126" s="513"/>
      <c r="N126" s="480"/>
      <c r="O126" s="480">
        <v>100</v>
      </c>
      <c r="P126" s="498">
        <v>600</v>
      </c>
      <c r="Q126" s="498">
        <v>800</v>
      </c>
      <c r="R126" s="514">
        <f>S126</f>
        <v>0.8</v>
      </c>
      <c r="S126" s="515">
        <v>0.8</v>
      </c>
      <c r="T126" s="515">
        <v>0.8</v>
      </c>
      <c r="U126" s="498">
        <v>1</v>
      </c>
      <c r="V126" s="515">
        <v>0.3</v>
      </c>
      <c r="W126" s="498">
        <v>10</v>
      </c>
      <c r="X126" s="480"/>
      <c r="Y126" s="695">
        <v>1</v>
      </c>
      <c r="Z126" s="698">
        <v>50</v>
      </c>
      <c r="AA126" s="498">
        <v>50</v>
      </c>
      <c r="AB126" s="498">
        <v>150</v>
      </c>
      <c r="AC126" s="498">
        <v>150</v>
      </c>
      <c r="AD126" s="498">
        <v>400</v>
      </c>
      <c r="AE126" s="699">
        <v>400</v>
      </c>
      <c r="AF126" s="579"/>
      <c r="AG126" s="480"/>
      <c r="AH126" s="480"/>
      <c r="AI126" s="480"/>
      <c r="AJ126" s="480"/>
      <c r="AK126" s="480"/>
      <c r="AL126" s="480"/>
      <c r="AM126" s="480"/>
      <c r="AN126" s="480"/>
      <c r="AO126" s="480"/>
      <c r="AP126" s="475"/>
      <c r="AQ126" s="456"/>
      <c r="AR126" s="444"/>
      <c r="AS126" s="444"/>
      <c r="AT126" s="444"/>
    </row>
    <row r="127" spans="1:46" hidden="1" outlineLevel="3" x14ac:dyDescent="0.35">
      <c r="A127" s="444"/>
      <c r="B127" s="453"/>
      <c r="C127" s="446">
        <f t="shared" si="1"/>
        <v>4</v>
      </c>
      <c r="D127" s="475"/>
      <c r="E127" s="471"/>
      <c r="F127" s="471"/>
      <c r="G127" s="475"/>
      <c r="H127" s="497"/>
      <c r="I127" s="497"/>
      <c r="J127" s="497">
        <v>3</v>
      </c>
      <c r="K127" s="710">
        <f>Periods!K13</f>
        <v>43684</v>
      </c>
      <c r="L127" s="711">
        <f t="shared" ca="1" si="2"/>
        <v>49</v>
      </c>
      <c r="M127" s="513"/>
      <c r="N127" s="480"/>
      <c r="O127" s="480">
        <v>100</v>
      </c>
      <c r="P127" s="498">
        <v>1500</v>
      </c>
      <c r="Q127" s="498">
        <v>2500</v>
      </c>
      <c r="R127" s="514">
        <v>0.73</v>
      </c>
      <c r="S127" s="515">
        <v>0.75</v>
      </c>
      <c r="T127" s="515">
        <v>0.8</v>
      </c>
      <c r="U127" s="498">
        <v>1</v>
      </c>
      <c r="V127" s="515">
        <v>0.3</v>
      </c>
      <c r="W127" s="498">
        <v>10</v>
      </c>
      <c r="X127" s="480"/>
      <c r="Y127" s="695">
        <v>1</v>
      </c>
      <c r="Z127" s="698">
        <v>50</v>
      </c>
      <c r="AA127" s="498">
        <v>50</v>
      </c>
      <c r="AB127" s="498">
        <v>150</v>
      </c>
      <c r="AC127" s="498">
        <v>150</v>
      </c>
      <c r="AD127" s="498">
        <v>400</v>
      </c>
      <c r="AE127" s="699">
        <v>400</v>
      </c>
      <c r="AF127" s="579"/>
      <c r="AG127" s="480"/>
      <c r="AH127" s="480"/>
      <c r="AI127" s="480"/>
      <c r="AJ127" s="480"/>
      <c r="AK127" s="480"/>
      <c r="AL127" s="480"/>
      <c r="AM127" s="480"/>
      <c r="AN127" s="480"/>
      <c r="AO127" s="480"/>
      <c r="AP127" s="475"/>
      <c r="AQ127" s="456"/>
      <c r="AR127" s="444"/>
      <c r="AS127" s="444"/>
      <c r="AT127" s="444"/>
    </row>
    <row r="128" spans="1:46" hidden="1" outlineLevel="3" x14ac:dyDescent="0.35">
      <c r="A128" s="444"/>
      <c r="B128" s="453"/>
      <c r="C128" s="446">
        <f t="shared" si="1"/>
        <v>4</v>
      </c>
      <c r="D128" s="475"/>
      <c r="E128" s="471"/>
      <c r="F128" s="471"/>
      <c r="G128" s="475"/>
      <c r="H128" s="497"/>
      <c r="I128" s="497"/>
      <c r="J128" s="497">
        <v>4</v>
      </c>
      <c r="K128" s="710">
        <f>Periods!K14</f>
        <v>43733</v>
      </c>
      <c r="L128" s="711">
        <f t="shared" ca="1" si="2"/>
        <v>35</v>
      </c>
      <c r="M128" s="513"/>
      <c r="N128" s="480"/>
      <c r="O128" s="480">
        <v>100</v>
      </c>
      <c r="P128" s="498">
        <v>2990</v>
      </c>
      <c r="Q128" s="498">
        <v>4500</v>
      </c>
      <c r="R128" s="514">
        <v>0.64</v>
      </c>
      <c r="S128" s="515">
        <v>0.65500000000000003</v>
      </c>
      <c r="T128" s="515">
        <v>0.78</v>
      </c>
      <c r="U128" s="498">
        <v>1</v>
      </c>
      <c r="V128" s="515">
        <v>0.3</v>
      </c>
      <c r="W128" s="498">
        <v>10</v>
      </c>
      <c r="X128" s="480"/>
      <c r="Y128" s="695">
        <v>0.75</v>
      </c>
      <c r="Z128" s="698">
        <v>50</v>
      </c>
      <c r="AA128" s="498">
        <v>50</v>
      </c>
      <c r="AB128" s="498">
        <v>150</v>
      </c>
      <c r="AC128" s="498">
        <v>150</v>
      </c>
      <c r="AD128" s="498">
        <v>400</v>
      </c>
      <c r="AE128" s="699">
        <v>400</v>
      </c>
      <c r="AF128" s="579"/>
      <c r="AG128" s="480"/>
      <c r="AH128" s="480"/>
      <c r="AI128" s="480"/>
      <c r="AJ128" s="480"/>
      <c r="AK128" s="480"/>
      <c r="AL128" s="480"/>
      <c r="AM128" s="480"/>
      <c r="AN128" s="480"/>
      <c r="AO128" s="480"/>
      <c r="AP128" s="475"/>
      <c r="AQ128" s="456"/>
      <c r="AR128" s="444"/>
      <c r="AS128" s="444"/>
      <c r="AT128" s="444"/>
    </row>
    <row r="129" spans="1:46" hidden="1" outlineLevel="3" x14ac:dyDescent="0.35">
      <c r="A129" s="444"/>
      <c r="B129" s="453"/>
      <c r="C129" s="446">
        <f t="shared" si="1"/>
        <v>4</v>
      </c>
      <c r="D129" s="475"/>
      <c r="E129" s="471"/>
      <c r="F129" s="471"/>
      <c r="G129" s="475"/>
      <c r="H129" s="497"/>
      <c r="I129" s="497"/>
      <c r="J129" s="497">
        <v>5</v>
      </c>
      <c r="K129" s="710">
        <f>Periods!K15</f>
        <v>43768</v>
      </c>
      <c r="L129" s="711">
        <f t="shared" ca="1" si="2"/>
        <v>28</v>
      </c>
      <c r="M129" s="513"/>
      <c r="N129" s="480"/>
      <c r="O129" s="480">
        <v>100</v>
      </c>
      <c r="P129" s="498">
        <v>2000</v>
      </c>
      <c r="Q129" s="498">
        <v>4000</v>
      </c>
      <c r="R129" s="514">
        <v>0.55000000000000004</v>
      </c>
      <c r="S129" s="515">
        <v>0.56999999999999995</v>
      </c>
      <c r="T129" s="515">
        <v>0.68</v>
      </c>
      <c r="U129" s="498">
        <v>1</v>
      </c>
      <c r="V129" s="515">
        <v>0.3</v>
      </c>
      <c r="W129" s="498">
        <v>10</v>
      </c>
      <c r="X129" s="480"/>
      <c r="Y129" s="695">
        <v>0.75</v>
      </c>
      <c r="Z129" s="698">
        <v>50</v>
      </c>
      <c r="AA129" s="498">
        <v>50</v>
      </c>
      <c r="AB129" s="498">
        <v>150</v>
      </c>
      <c r="AC129" s="498">
        <v>150</v>
      </c>
      <c r="AD129" s="498">
        <v>400</v>
      </c>
      <c r="AE129" s="699">
        <v>400</v>
      </c>
      <c r="AF129" s="579"/>
      <c r="AG129" s="480"/>
      <c r="AH129" s="480"/>
      <c r="AI129" s="480"/>
      <c r="AJ129" s="480"/>
      <c r="AK129" s="480"/>
      <c r="AL129" s="480"/>
      <c r="AM129" s="480"/>
      <c r="AN129" s="480"/>
      <c r="AO129" s="480"/>
      <c r="AP129" s="475"/>
      <c r="AQ129" s="456"/>
      <c r="AR129" s="444"/>
      <c r="AS129" s="444"/>
      <c r="AT129" s="444"/>
    </row>
    <row r="130" spans="1:46" hidden="1" outlineLevel="3" x14ac:dyDescent="0.35">
      <c r="A130" s="444"/>
      <c r="B130" s="453"/>
      <c r="C130" s="446">
        <f t="shared" si="1"/>
        <v>4</v>
      </c>
      <c r="D130" s="475"/>
      <c r="E130" s="471"/>
      <c r="F130" s="471"/>
      <c r="G130" s="475"/>
      <c r="H130" s="497"/>
      <c r="I130" s="497"/>
      <c r="J130" s="497">
        <v>6</v>
      </c>
      <c r="K130" s="710">
        <f>Periods!K16</f>
        <v>43796</v>
      </c>
      <c r="L130" s="711">
        <f t="shared" ca="1" si="2"/>
        <v>56</v>
      </c>
      <c r="M130" s="513"/>
      <c r="N130" s="480"/>
      <c r="O130" s="480">
        <v>100</v>
      </c>
      <c r="P130" s="498">
        <v>1750</v>
      </c>
      <c r="Q130" s="498">
        <v>3500</v>
      </c>
      <c r="R130" s="514">
        <v>0.52</v>
      </c>
      <c r="S130" s="515">
        <v>0.54</v>
      </c>
      <c r="T130" s="515">
        <v>0.65</v>
      </c>
      <c r="U130" s="498">
        <v>1</v>
      </c>
      <c r="V130" s="515">
        <v>0.3</v>
      </c>
      <c r="W130" s="498">
        <v>10</v>
      </c>
      <c r="X130" s="480"/>
      <c r="Y130" s="695">
        <v>0.4</v>
      </c>
      <c r="Z130" s="698">
        <v>50</v>
      </c>
      <c r="AA130" s="498">
        <v>50</v>
      </c>
      <c r="AB130" s="498">
        <v>150</v>
      </c>
      <c r="AC130" s="498">
        <v>150</v>
      </c>
      <c r="AD130" s="498">
        <v>400</v>
      </c>
      <c r="AE130" s="699">
        <v>400</v>
      </c>
      <c r="AF130" s="579"/>
      <c r="AG130" s="480"/>
      <c r="AH130" s="480"/>
      <c r="AI130" s="480"/>
      <c r="AJ130" s="480"/>
      <c r="AK130" s="480"/>
      <c r="AL130" s="480"/>
      <c r="AM130" s="480"/>
      <c r="AN130" s="480"/>
      <c r="AO130" s="480"/>
      <c r="AP130" s="475"/>
      <c r="AQ130" s="456"/>
      <c r="AR130" s="444"/>
      <c r="AS130" s="444"/>
      <c r="AT130" s="444"/>
    </row>
    <row r="131" spans="1:46" hidden="1" outlineLevel="3" x14ac:dyDescent="0.35">
      <c r="A131" s="444"/>
      <c r="B131" s="453"/>
      <c r="C131" s="446">
        <f t="shared" si="1"/>
        <v>4</v>
      </c>
      <c r="D131" s="475"/>
      <c r="E131" s="471"/>
      <c r="F131" s="471"/>
      <c r="G131" s="475"/>
      <c r="H131" s="497"/>
      <c r="I131" s="497"/>
      <c r="J131" s="497">
        <v>7</v>
      </c>
      <c r="K131" s="710">
        <f>Periods!K17</f>
        <v>43852</v>
      </c>
      <c r="L131" s="711">
        <f t="shared" ca="1" si="2"/>
        <v>50</v>
      </c>
      <c r="M131" s="513"/>
      <c r="N131" s="480"/>
      <c r="O131" s="480">
        <v>100</v>
      </c>
      <c r="P131" s="498">
        <v>1100</v>
      </c>
      <c r="Q131" s="498">
        <v>2200</v>
      </c>
      <c r="R131" s="514">
        <v>0.51</v>
      </c>
      <c r="S131" s="515">
        <v>0.53</v>
      </c>
      <c r="T131" s="515">
        <v>0.59</v>
      </c>
      <c r="U131" s="498">
        <v>1</v>
      </c>
      <c r="V131" s="515">
        <v>0.3</v>
      </c>
      <c r="W131" s="498">
        <v>10</v>
      </c>
      <c r="X131" s="480"/>
      <c r="Y131" s="695">
        <v>0.33</v>
      </c>
      <c r="Z131" s="698">
        <v>50</v>
      </c>
      <c r="AA131" s="498">
        <v>50</v>
      </c>
      <c r="AB131" s="498">
        <v>400</v>
      </c>
      <c r="AC131" s="498">
        <v>400</v>
      </c>
      <c r="AD131" s="498">
        <v>400</v>
      </c>
      <c r="AE131" s="699">
        <v>400</v>
      </c>
      <c r="AF131" s="579"/>
      <c r="AG131" s="480"/>
      <c r="AH131" s="480"/>
      <c r="AI131" s="480"/>
      <c r="AJ131" s="480"/>
      <c r="AK131" s="480"/>
      <c r="AL131" s="480"/>
      <c r="AM131" s="480"/>
      <c r="AN131" s="480"/>
      <c r="AO131" s="480"/>
      <c r="AP131" s="475"/>
      <c r="AQ131" s="456"/>
      <c r="AR131" s="444"/>
      <c r="AS131" s="444"/>
      <c r="AT131" s="444"/>
    </row>
    <row r="132" spans="1:46" hidden="1" outlineLevel="3" x14ac:dyDescent="0.35">
      <c r="A132" s="444"/>
      <c r="B132" s="453"/>
      <c r="C132" s="446">
        <f t="shared" si="1"/>
        <v>4</v>
      </c>
      <c r="D132" s="475"/>
      <c r="E132" s="471"/>
      <c r="F132" s="471"/>
      <c r="G132" s="475"/>
      <c r="H132" s="497"/>
      <c r="I132" s="497"/>
      <c r="J132" s="497">
        <v>8</v>
      </c>
      <c r="K132" s="710">
        <f>Periods!K18</f>
        <v>43902</v>
      </c>
      <c r="L132" s="711">
        <f t="shared" ca="1" si="2"/>
        <v>28</v>
      </c>
      <c r="M132" s="513"/>
      <c r="N132" s="480"/>
      <c r="O132" s="480">
        <v>100</v>
      </c>
      <c r="P132" s="498">
        <v>600</v>
      </c>
      <c r="Q132" s="498">
        <v>1200</v>
      </c>
      <c r="R132" s="514">
        <v>0.49</v>
      </c>
      <c r="S132" s="515">
        <v>0.51</v>
      </c>
      <c r="T132" s="515">
        <v>0.56000000000000005</v>
      </c>
      <c r="U132" s="498">
        <v>1</v>
      </c>
      <c r="V132" s="515">
        <v>0.3</v>
      </c>
      <c r="W132" s="498">
        <v>10</v>
      </c>
      <c r="X132" s="480"/>
      <c r="Y132" s="695">
        <v>0.33</v>
      </c>
      <c r="Z132" s="698">
        <v>50</v>
      </c>
      <c r="AA132" s="498">
        <v>50</v>
      </c>
      <c r="AB132" s="498">
        <v>400</v>
      </c>
      <c r="AC132" s="498">
        <v>400</v>
      </c>
      <c r="AD132" s="498">
        <v>400</v>
      </c>
      <c r="AE132" s="699">
        <v>400</v>
      </c>
      <c r="AF132" s="579"/>
      <c r="AG132" s="480"/>
      <c r="AH132" s="480"/>
      <c r="AI132" s="480"/>
      <c r="AJ132" s="480"/>
      <c r="AK132" s="480"/>
      <c r="AL132" s="480"/>
      <c r="AM132" s="480"/>
      <c r="AN132" s="480"/>
      <c r="AO132" s="480"/>
      <c r="AP132" s="475"/>
      <c r="AQ132" s="456"/>
      <c r="AR132" s="444"/>
      <c r="AS132" s="444"/>
      <c r="AT132" s="444"/>
    </row>
    <row r="133" spans="1:46" hidden="1" outlineLevel="3" x14ac:dyDescent="0.35">
      <c r="A133" s="444"/>
      <c r="B133" s="453"/>
      <c r="C133" s="446">
        <f t="shared" si="1"/>
        <v>4</v>
      </c>
      <c r="D133" s="475"/>
      <c r="E133" s="766"/>
      <c r="F133" s="766"/>
      <c r="G133" s="475"/>
      <c r="H133" s="553"/>
      <c r="I133" s="553"/>
      <c r="J133" s="553">
        <v>9</v>
      </c>
      <c r="K133" s="767">
        <f>Periods!K19</f>
        <v>43930</v>
      </c>
      <c r="L133" s="711">
        <f t="shared" ca="1" si="2"/>
        <v>14</v>
      </c>
      <c r="M133" s="768"/>
      <c r="N133" s="554"/>
      <c r="O133" s="554">
        <v>100</v>
      </c>
      <c r="P133" s="769">
        <v>425</v>
      </c>
      <c r="Q133" s="769">
        <v>850</v>
      </c>
      <c r="R133" s="770">
        <v>0.48</v>
      </c>
      <c r="S133" s="771">
        <v>0.5</v>
      </c>
      <c r="T133" s="771">
        <v>0.53</v>
      </c>
      <c r="U133" s="769">
        <v>1</v>
      </c>
      <c r="V133" s="771">
        <v>0.3</v>
      </c>
      <c r="W133" s="769">
        <v>10</v>
      </c>
      <c r="X133" s="554"/>
      <c r="Y133" s="772">
        <v>0.33</v>
      </c>
      <c r="Z133" s="773">
        <v>50</v>
      </c>
      <c r="AA133" s="769">
        <v>50</v>
      </c>
      <c r="AB133" s="769">
        <v>400</v>
      </c>
      <c r="AC133" s="769">
        <v>400</v>
      </c>
      <c r="AD133" s="769">
        <v>400</v>
      </c>
      <c r="AE133" s="774">
        <v>400</v>
      </c>
      <c r="AF133" s="775"/>
      <c r="AG133" s="554"/>
      <c r="AH133" s="554"/>
      <c r="AI133" s="554"/>
      <c r="AJ133" s="554"/>
      <c r="AK133" s="554"/>
      <c r="AL133" s="554"/>
      <c r="AM133" s="554"/>
      <c r="AN133" s="554"/>
      <c r="AO133" s="554"/>
      <c r="AP133" s="475"/>
      <c r="AQ133" s="456"/>
      <c r="AR133" s="444"/>
      <c r="AS133" s="444"/>
      <c r="AT133" s="444"/>
    </row>
    <row r="134" spans="1:46" s="791" customFormat="1" hidden="1" outlineLevel="2" x14ac:dyDescent="0.35">
      <c r="A134" s="490"/>
      <c r="B134" s="776"/>
      <c r="C134" s="491">
        <f>INT($C$40)+2</f>
        <v>3</v>
      </c>
      <c r="D134" s="777"/>
      <c r="E134" s="778"/>
      <c r="F134" s="778"/>
      <c r="G134" s="777"/>
      <c r="H134" s="779"/>
      <c r="I134" s="779" t="s">
        <v>923</v>
      </c>
      <c r="J134" s="779">
        <v>0</v>
      </c>
      <c r="K134" s="780">
        <f>Periods!L10</f>
        <v>43579</v>
      </c>
      <c r="L134" s="711">
        <f t="shared" ca="1" si="2"/>
        <v>21</v>
      </c>
      <c r="M134" s="781"/>
      <c r="N134" s="782"/>
      <c r="O134" s="782">
        <v>100</v>
      </c>
      <c r="P134" s="783">
        <v>250</v>
      </c>
      <c r="Q134" s="783">
        <v>450</v>
      </c>
      <c r="R134" s="784">
        <f>S134</f>
        <v>0.8</v>
      </c>
      <c r="S134" s="785">
        <v>0.8</v>
      </c>
      <c r="T134" s="785">
        <v>0.8</v>
      </c>
      <c r="U134" s="783">
        <v>0</v>
      </c>
      <c r="V134" s="785">
        <v>0.3</v>
      </c>
      <c r="W134" s="783">
        <v>10</v>
      </c>
      <c r="X134" s="782"/>
      <c r="Y134" s="786">
        <v>1</v>
      </c>
      <c r="Z134" s="787">
        <v>50</v>
      </c>
      <c r="AA134" s="783">
        <v>50</v>
      </c>
      <c r="AB134" s="783">
        <v>400</v>
      </c>
      <c r="AC134" s="783">
        <v>400</v>
      </c>
      <c r="AD134" s="783">
        <v>400</v>
      </c>
      <c r="AE134" s="788">
        <v>400</v>
      </c>
      <c r="AF134" s="789"/>
      <c r="AG134" s="782"/>
      <c r="AH134" s="782"/>
      <c r="AI134" s="782"/>
      <c r="AJ134" s="782"/>
      <c r="AK134" s="782"/>
      <c r="AL134" s="782"/>
      <c r="AM134" s="782"/>
      <c r="AN134" s="782"/>
      <c r="AO134" s="782"/>
      <c r="AP134" s="777"/>
      <c r="AQ134" s="790"/>
      <c r="AR134" s="490"/>
      <c r="AS134" s="490"/>
      <c r="AT134" s="490"/>
    </row>
    <row r="135" spans="1:46" hidden="1" outlineLevel="2" x14ac:dyDescent="0.35">
      <c r="A135" s="444"/>
      <c r="B135" s="453"/>
      <c r="C135" s="446">
        <f>INT($C$40)+2</f>
        <v>3</v>
      </c>
      <c r="D135" s="475"/>
      <c r="E135" s="471"/>
      <c r="F135" s="471"/>
      <c r="G135" s="475"/>
      <c r="H135" s="497"/>
      <c r="I135" s="497"/>
      <c r="J135" s="497">
        <v>1</v>
      </c>
      <c r="K135" s="710">
        <f>Periods!L11</f>
        <v>43600</v>
      </c>
      <c r="L135" s="711">
        <f t="shared" ca="1" si="2"/>
        <v>28</v>
      </c>
      <c r="M135" s="513"/>
      <c r="N135" s="480"/>
      <c r="O135" s="480">
        <v>100</v>
      </c>
      <c r="P135" s="498">
        <v>400</v>
      </c>
      <c r="Q135" s="498">
        <v>500</v>
      </c>
      <c r="R135" s="514">
        <f>S135</f>
        <v>0.8</v>
      </c>
      <c r="S135" s="515">
        <v>0.8</v>
      </c>
      <c r="T135" s="515">
        <v>0.8</v>
      </c>
      <c r="U135" s="498">
        <v>1</v>
      </c>
      <c r="V135" s="515">
        <v>0.3</v>
      </c>
      <c r="W135" s="498">
        <v>10</v>
      </c>
      <c r="X135" s="480"/>
      <c r="Y135" s="695">
        <v>1</v>
      </c>
      <c r="Z135" s="698">
        <v>50</v>
      </c>
      <c r="AA135" s="498">
        <v>50</v>
      </c>
      <c r="AB135" s="498">
        <v>150</v>
      </c>
      <c r="AC135" s="498">
        <v>150</v>
      </c>
      <c r="AD135" s="498">
        <v>400</v>
      </c>
      <c r="AE135" s="699">
        <v>400</v>
      </c>
      <c r="AF135" s="579"/>
      <c r="AG135" s="480"/>
      <c r="AH135" s="480"/>
      <c r="AI135" s="480"/>
      <c r="AJ135" s="480"/>
      <c r="AK135" s="480"/>
      <c r="AL135" s="480"/>
      <c r="AM135" s="480"/>
      <c r="AN135" s="480"/>
      <c r="AO135" s="480"/>
      <c r="AP135" s="475"/>
      <c r="AQ135" s="456"/>
      <c r="AR135" s="444"/>
      <c r="AS135" s="444"/>
      <c r="AT135" s="444"/>
    </row>
    <row r="136" spans="1:46" hidden="1" outlineLevel="3" x14ac:dyDescent="0.35">
      <c r="A136" s="444"/>
      <c r="B136" s="453"/>
      <c r="C136" s="446">
        <f t="shared" si="1"/>
        <v>4</v>
      </c>
      <c r="D136" s="475"/>
      <c r="E136" s="471"/>
      <c r="F136" s="471"/>
      <c r="G136" s="475"/>
      <c r="H136" s="497"/>
      <c r="I136" s="497"/>
      <c r="J136" s="497">
        <v>2</v>
      </c>
      <c r="K136" s="710">
        <f>Periods!L12</f>
        <v>43628</v>
      </c>
      <c r="L136" s="711">
        <f t="shared" ca="1" si="2"/>
        <v>56</v>
      </c>
      <c r="M136" s="513"/>
      <c r="N136" s="480"/>
      <c r="O136" s="480">
        <v>100</v>
      </c>
      <c r="P136" s="498">
        <v>600</v>
      </c>
      <c r="Q136" s="498">
        <v>800</v>
      </c>
      <c r="R136" s="514">
        <f>S136</f>
        <v>0.8</v>
      </c>
      <c r="S136" s="515">
        <v>0.8</v>
      </c>
      <c r="T136" s="515">
        <v>0.8</v>
      </c>
      <c r="U136" s="498">
        <v>1</v>
      </c>
      <c r="V136" s="515">
        <v>0.3</v>
      </c>
      <c r="W136" s="498">
        <v>10</v>
      </c>
      <c r="X136" s="480"/>
      <c r="Y136" s="695">
        <v>1</v>
      </c>
      <c r="Z136" s="698">
        <v>50</v>
      </c>
      <c r="AA136" s="498">
        <v>50</v>
      </c>
      <c r="AB136" s="498">
        <v>150</v>
      </c>
      <c r="AC136" s="498">
        <v>150</v>
      </c>
      <c r="AD136" s="498">
        <v>400</v>
      </c>
      <c r="AE136" s="699">
        <v>400</v>
      </c>
      <c r="AF136" s="579"/>
      <c r="AG136" s="480"/>
      <c r="AH136" s="480"/>
      <c r="AI136" s="480"/>
      <c r="AJ136" s="480"/>
      <c r="AK136" s="480"/>
      <c r="AL136" s="480"/>
      <c r="AM136" s="480"/>
      <c r="AN136" s="480"/>
      <c r="AO136" s="480"/>
      <c r="AP136" s="475"/>
      <c r="AQ136" s="456"/>
      <c r="AR136" s="444"/>
      <c r="AS136" s="444"/>
      <c r="AT136" s="444"/>
    </row>
    <row r="137" spans="1:46" hidden="1" outlineLevel="3" x14ac:dyDescent="0.35">
      <c r="A137" s="444"/>
      <c r="B137" s="453"/>
      <c r="C137" s="446">
        <f t="shared" si="1"/>
        <v>4</v>
      </c>
      <c r="D137" s="475"/>
      <c r="E137" s="471"/>
      <c r="F137" s="471"/>
      <c r="G137" s="475"/>
      <c r="H137" s="497"/>
      <c r="I137" s="497"/>
      <c r="J137" s="497">
        <v>3</v>
      </c>
      <c r="K137" s="710">
        <f>Periods!L13</f>
        <v>43684</v>
      </c>
      <c r="L137" s="711">
        <f t="shared" ca="1" si="2"/>
        <v>49</v>
      </c>
      <c r="M137" s="513"/>
      <c r="N137" s="480"/>
      <c r="O137" s="480">
        <v>100</v>
      </c>
      <c r="P137" s="498">
        <v>1500</v>
      </c>
      <c r="Q137" s="498">
        <v>2500</v>
      </c>
      <c r="R137" s="514">
        <v>0.73</v>
      </c>
      <c r="S137" s="515">
        <v>0.75</v>
      </c>
      <c r="T137" s="515">
        <v>0.8</v>
      </c>
      <c r="U137" s="498">
        <v>1</v>
      </c>
      <c r="V137" s="515">
        <v>0.3</v>
      </c>
      <c r="W137" s="498">
        <v>10</v>
      </c>
      <c r="X137" s="480"/>
      <c r="Y137" s="695">
        <v>1</v>
      </c>
      <c r="Z137" s="698">
        <v>50</v>
      </c>
      <c r="AA137" s="498">
        <v>50</v>
      </c>
      <c r="AB137" s="498">
        <v>150</v>
      </c>
      <c r="AC137" s="498">
        <v>150</v>
      </c>
      <c r="AD137" s="498">
        <v>400</v>
      </c>
      <c r="AE137" s="699">
        <v>400</v>
      </c>
      <c r="AF137" s="579"/>
      <c r="AG137" s="480"/>
      <c r="AH137" s="480"/>
      <c r="AI137" s="480"/>
      <c r="AJ137" s="480"/>
      <c r="AK137" s="480"/>
      <c r="AL137" s="480"/>
      <c r="AM137" s="480"/>
      <c r="AN137" s="480"/>
      <c r="AO137" s="480"/>
      <c r="AP137" s="475"/>
      <c r="AQ137" s="456"/>
      <c r="AR137" s="444"/>
      <c r="AS137" s="444"/>
      <c r="AT137" s="444"/>
    </row>
    <row r="138" spans="1:46" hidden="1" outlineLevel="3" x14ac:dyDescent="0.35">
      <c r="A138" s="444"/>
      <c r="B138" s="453"/>
      <c r="C138" s="446">
        <f t="shared" si="1"/>
        <v>4</v>
      </c>
      <c r="D138" s="475"/>
      <c r="E138" s="471"/>
      <c r="F138" s="471"/>
      <c r="G138" s="475"/>
      <c r="H138" s="497"/>
      <c r="I138" s="497"/>
      <c r="J138" s="497">
        <v>4</v>
      </c>
      <c r="K138" s="710">
        <f>Periods!L14</f>
        <v>43733</v>
      </c>
      <c r="L138" s="711">
        <f t="shared" ref="L138:L169" ca="1" si="3">IF(K139-K138&gt;0,K139-K138,OFFSET(K139,-i_p6_len,0)+365-K138)</f>
        <v>35</v>
      </c>
      <c r="M138" s="513"/>
      <c r="N138" s="480"/>
      <c r="O138" s="480">
        <v>100</v>
      </c>
      <c r="P138" s="498">
        <v>2990</v>
      </c>
      <c r="Q138" s="498">
        <v>4500</v>
      </c>
      <c r="R138" s="514">
        <v>0.64</v>
      </c>
      <c r="S138" s="515">
        <v>0.65500000000000003</v>
      </c>
      <c r="T138" s="515">
        <v>0.78</v>
      </c>
      <c r="U138" s="498">
        <v>1</v>
      </c>
      <c r="V138" s="515">
        <v>0.3</v>
      </c>
      <c r="W138" s="498">
        <v>10</v>
      </c>
      <c r="X138" s="480"/>
      <c r="Y138" s="695">
        <v>0.75</v>
      </c>
      <c r="Z138" s="698">
        <v>50</v>
      </c>
      <c r="AA138" s="498">
        <v>50</v>
      </c>
      <c r="AB138" s="498">
        <v>150</v>
      </c>
      <c r="AC138" s="498">
        <v>150</v>
      </c>
      <c r="AD138" s="498">
        <v>400</v>
      </c>
      <c r="AE138" s="699">
        <v>400</v>
      </c>
      <c r="AF138" s="579"/>
      <c r="AG138" s="480"/>
      <c r="AH138" s="480"/>
      <c r="AI138" s="480"/>
      <c r="AJ138" s="480"/>
      <c r="AK138" s="480"/>
      <c r="AL138" s="480"/>
      <c r="AM138" s="480"/>
      <c r="AN138" s="480"/>
      <c r="AO138" s="480"/>
      <c r="AP138" s="475"/>
      <c r="AQ138" s="456"/>
      <c r="AR138" s="444"/>
      <c r="AS138" s="444"/>
      <c r="AT138" s="444"/>
    </row>
    <row r="139" spans="1:46" hidden="1" outlineLevel="3" x14ac:dyDescent="0.35">
      <c r="A139" s="444"/>
      <c r="B139" s="453"/>
      <c r="C139" s="446">
        <f t="shared" si="1"/>
        <v>4</v>
      </c>
      <c r="D139" s="475"/>
      <c r="E139" s="471"/>
      <c r="F139" s="471"/>
      <c r="G139" s="475"/>
      <c r="H139" s="497"/>
      <c r="I139" s="497"/>
      <c r="J139" s="497">
        <v>5</v>
      </c>
      <c r="K139" s="710">
        <f>Periods!L15</f>
        <v>43768</v>
      </c>
      <c r="L139" s="711">
        <f t="shared" ca="1" si="3"/>
        <v>28</v>
      </c>
      <c r="M139" s="513"/>
      <c r="N139" s="480"/>
      <c r="O139" s="480">
        <v>100</v>
      </c>
      <c r="P139" s="498">
        <v>2000</v>
      </c>
      <c r="Q139" s="498">
        <v>4000</v>
      </c>
      <c r="R139" s="514">
        <v>0.55000000000000004</v>
      </c>
      <c r="S139" s="515">
        <v>0.56999999999999995</v>
      </c>
      <c r="T139" s="515">
        <v>0.68</v>
      </c>
      <c r="U139" s="498">
        <v>1</v>
      </c>
      <c r="V139" s="515">
        <v>0.3</v>
      </c>
      <c r="W139" s="498">
        <v>10</v>
      </c>
      <c r="X139" s="480"/>
      <c r="Y139" s="695">
        <v>0.75</v>
      </c>
      <c r="Z139" s="698">
        <v>50</v>
      </c>
      <c r="AA139" s="498">
        <v>50</v>
      </c>
      <c r="AB139" s="498">
        <v>150</v>
      </c>
      <c r="AC139" s="498">
        <v>150</v>
      </c>
      <c r="AD139" s="498">
        <v>400</v>
      </c>
      <c r="AE139" s="699">
        <v>400</v>
      </c>
      <c r="AF139" s="579"/>
      <c r="AG139" s="480"/>
      <c r="AH139" s="480"/>
      <c r="AI139" s="480"/>
      <c r="AJ139" s="480"/>
      <c r="AK139" s="480"/>
      <c r="AL139" s="480"/>
      <c r="AM139" s="480"/>
      <c r="AN139" s="480"/>
      <c r="AO139" s="480"/>
      <c r="AP139" s="475"/>
      <c r="AQ139" s="456"/>
      <c r="AR139" s="444"/>
      <c r="AS139" s="444"/>
      <c r="AT139" s="444"/>
    </row>
    <row r="140" spans="1:46" hidden="1" outlineLevel="3" x14ac:dyDescent="0.35">
      <c r="A140" s="444"/>
      <c r="B140" s="453"/>
      <c r="C140" s="446">
        <f t="shared" si="1"/>
        <v>4</v>
      </c>
      <c r="D140" s="475"/>
      <c r="E140" s="471"/>
      <c r="F140" s="471"/>
      <c r="G140" s="475"/>
      <c r="H140" s="497"/>
      <c r="I140" s="497"/>
      <c r="J140" s="497">
        <v>6</v>
      </c>
      <c r="K140" s="710">
        <f>Periods!L16</f>
        <v>43796</v>
      </c>
      <c r="L140" s="711">
        <f t="shared" ca="1" si="3"/>
        <v>56</v>
      </c>
      <c r="M140" s="513"/>
      <c r="N140" s="480"/>
      <c r="O140" s="480">
        <v>100</v>
      </c>
      <c r="P140" s="498">
        <v>1750</v>
      </c>
      <c r="Q140" s="498">
        <v>3500</v>
      </c>
      <c r="R140" s="514">
        <v>0.52</v>
      </c>
      <c r="S140" s="515">
        <v>0.54</v>
      </c>
      <c r="T140" s="515">
        <v>0.65</v>
      </c>
      <c r="U140" s="498">
        <v>1</v>
      </c>
      <c r="V140" s="515">
        <v>0.3</v>
      </c>
      <c r="W140" s="498">
        <v>10</v>
      </c>
      <c r="X140" s="480"/>
      <c r="Y140" s="695">
        <v>0.4</v>
      </c>
      <c r="Z140" s="698">
        <v>50</v>
      </c>
      <c r="AA140" s="498">
        <v>50</v>
      </c>
      <c r="AB140" s="498">
        <v>150</v>
      </c>
      <c r="AC140" s="498">
        <v>150</v>
      </c>
      <c r="AD140" s="498">
        <v>400</v>
      </c>
      <c r="AE140" s="699">
        <v>400</v>
      </c>
      <c r="AF140" s="579"/>
      <c r="AG140" s="480"/>
      <c r="AH140" s="480"/>
      <c r="AI140" s="480"/>
      <c r="AJ140" s="480"/>
      <c r="AK140" s="480"/>
      <c r="AL140" s="480"/>
      <c r="AM140" s="480"/>
      <c r="AN140" s="480"/>
      <c r="AO140" s="480"/>
      <c r="AP140" s="475"/>
      <c r="AQ140" s="456"/>
      <c r="AR140" s="444"/>
      <c r="AS140" s="444"/>
      <c r="AT140" s="444"/>
    </row>
    <row r="141" spans="1:46" hidden="1" outlineLevel="3" x14ac:dyDescent="0.35">
      <c r="A141" s="444"/>
      <c r="B141" s="453"/>
      <c r="C141" s="446">
        <f t="shared" si="1"/>
        <v>4</v>
      </c>
      <c r="D141" s="475"/>
      <c r="E141" s="471"/>
      <c r="F141" s="471"/>
      <c r="G141" s="475"/>
      <c r="H141" s="497"/>
      <c r="I141" s="497"/>
      <c r="J141" s="497">
        <v>7</v>
      </c>
      <c r="K141" s="710">
        <f>Periods!L17</f>
        <v>43852</v>
      </c>
      <c r="L141" s="711">
        <f t="shared" ca="1" si="3"/>
        <v>50</v>
      </c>
      <c r="M141" s="513"/>
      <c r="N141" s="480"/>
      <c r="O141" s="480">
        <v>100</v>
      </c>
      <c r="P141" s="498">
        <v>1100</v>
      </c>
      <c r="Q141" s="498">
        <v>2200</v>
      </c>
      <c r="R141" s="514">
        <v>0.51</v>
      </c>
      <c r="S141" s="515">
        <v>0.53</v>
      </c>
      <c r="T141" s="515">
        <v>0.59</v>
      </c>
      <c r="U141" s="498">
        <v>1</v>
      </c>
      <c r="V141" s="515">
        <v>0.3</v>
      </c>
      <c r="W141" s="498">
        <v>10</v>
      </c>
      <c r="X141" s="480"/>
      <c r="Y141" s="695">
        <v>0.33</v>
      </c>
      <c r="Z141" s="698">
        <v>50</v>
      </c>
      <c r="AA141" s="498">
        <v>50</v>
      </c>
      <c r="AB141" s="498">
        <v>400</v>
      </c>
      <c r="AC141" s="498">
        <v>400</v>
      </c>
      <c r="AD141" s="498">
        <v>400</v>
      </c>
      <c r="AE141" s="699">
        <v>400</v>
      </c>
      <c r="AF141" s="579"/>
      <c r="AG141" s="480"/>
      <c r="AH141" s="480"/>
      <c r="AI141" s="480"/>
      <c r="AJ141" s="480"/>
      <c r="AK141" s="480"/>
      <c r="AL141" s="480"/>
      <c r="AM141" s="480"/>
      <c r="AN141" s="480"/>
      <c r="AO141" s="480"/>
      <c r="AP141" s="475"/>
      <c r="AQ141" s="456"/>
      <c r="AR141" s="444"/>
      <c r="AS141" s="444"/>
      <c r="AT141" s="444"/>
    </row>
    <row r="142" spans="1:46" hidden="1" outlineLevel="3" x14ac:dyDescent="0.35">
      <c r="A142" s="444"/>
      <c r="B142" s="453"/>
      <c r="C142" s="446">
        <f t="shared" si="1"/>
        <v>4</v>
      </c>
      <c r="D142" s="475"/>
      <c r="E142" s="471"/>
      <c r="F142" s="471"/>
      <c r="G142" s="475"/>
      <c r="H142" s="497"/>
      <c r="I142" s="497"/>
      <c r="J142" s="497">
        <v>8</v>
      </c>
      <c r="K142" s="710">
        <f>Periods!L18</f>
        <v>43902</v>
      </c>
      <c r="L142" s="711">
        <f t="shared" ca="1" si="3"/>
        <v>28</v>
      </c>
      <c r="M142" s="513"/>
      <c r="N142" s="480"/>
      <c r="O142" s="480">
        <v>100</v>
      </c>
      <c r="P142" s="498">
        <v>600</v>
      </c>
      <c r="Q142" s="498">
        <v>1200</v>
      </c>
      <c r="R142" s="514">
        <v>0.49</v>
      </c>
      <c r="S142" s="515">
        <v>0.51</v>
      </c>
      <c r="T142" s="515">
        <v>0.56000000000000005</v>
      </c>
      <c r="U142" s="498">
        <v>1</v>
      </c>
      <c r="V142" s="515">
        <v>0.3</v>
      </c>
      <c r="W142" s="498">
        <v>10</v>
      </c>
      <c r="X142" s="480"/>
      <c r="Y142" s="695">
        <v>0.33</v>
      </c>
      <c r="Z142" s="698">
        <v>50</v>
      </c>
      <c r="AA142" s="498">
        <v>50</v>
      </c>
      <c r="AB142" s="498">
        <v>400</v>
      </c>
      <c r="AC142" s="498">
        <v>400</v>
      </c>
      <c r="AD142" s="498">
        <v>400</v>
      </c>
      <c r="AE142" s="699">
        <v>400</v>
      </c>
      <c r="AF142" s="579"/>
      <c r="AG142" s="480"/>
      <c r="AH142" s="480"/>
      <c r="AI142" s="480"/>
      <c r="AJ142" s="480"/>
      <c r="AK142" s="480"/>
      <c r="AL142" s="480"/>
      <c r="AM142" s="480"/>
      <c r="AN142" s="480"/>
      <c r="AO142" s="480"/>
      <c r="AP142" s="475"/>
      <c r="AQ142" s="456"/>
      <c r="AR142" s="444"/>
      <c r="AS142" s="444"/>
      <c r="AT142" s="444"/>
    </row>
    <row r="143" spans="1:46" hidden="1" outlineLevel="3" x14ac:dyDescent="0.35">
      <c r="A143" s="444"/>
      <c r="B143" s="453"/>
      <c r="C143" s="446">
        <f t="shared" si="1"/>
        <v>4</v>
      </c>
      <c r="D143" s="475"/>
      <c r="E143" s="766"/>
      <c r="F143" s="766"/>
      <c r="G143" s="475"/>
      <c r="H143" s="553"/>
      <c r="I143" s="553"/>
      <c r="J143" s="553">
        <v>9</v>
      </c>
      <c r="K143" s="767">
        <f>Periods!L19</f>
        <v>43930</v>
      </c>
      <c r="L143" s="711">
        <f t="shared" ca="1" si="3"/>
        <v>14</v>
      </c>
      <c r="M143" s="768"/>
      <c r="N143" s="554"/>
      <c r="O143" s="554">
        <v>100</v>
      </c>
      <c r="P143" s="769">
        <v>425</v>
      </c>
      <c r="Q143" s="769">
        <v>850</v>
      </c>
      <c r="R143" s="770">
        <v>0.48</v>
      </c>
      <c r="S143" s="771">
        <v>0.5</v>
      </c>
      <c r="T143" s="771">
        <v>0.53</v>
      </c>
      <c r="U143" s="769">
        <v>1</v>
      </c>
      <c r="V143" s="771">
        <v>0.3</v>
      </c>
      <c r="W143" s="769">
        <v>10</v>
      </c>
      <c r="X143" s="554"/>
      <c r="Y143" s="772">
        <v>0.33</v>
      </c>
      <c r="Z143" s="773">
        <v>50</v>
      </c>
      <c r="AA143" s="769">
        <v>50</v>
      </c>
      <c r="AB143" s="769">
        <v>400</v>
      </c>
      <c r="AC143" s="769">
        <v>400</v>
      </c>
      <c r="AD143" s="769">
        <v>400</v>
      </c>
      <c r="AE143" s="774">
        <v>400</v>
      </c>
      <c r="AF143" s="775"/>
      <c r="AG143" s="554"/>
      <c r="AH143" s="554"/>
      <c r="AI143" s="554"/>
      <c r="AJ143" s="554"/>
      <c r="AK143" s="554"/>
      <c r="AL143" s="554"/>
      <c r="AM143" s="554"/>
      <c r="AN143" s="554"/>
      <c r="AO143" s="554"/>
      <c r="AP143" s="475"/>
      <c r="AQ143" s="456"/>
      <c r="AR143" s="444"/>
      <c r="AS143" s="444"/>
      <c r="AT143" s="444"/>
    </row>
    <row r="144" spans="1:46" s="791" customFormat="1" hidden="1" outlineLevel="2" x14ac:dyDescent="0.35">
      <c r="A144" s="490"/>
      <c r="B144" s="776"/>
      <c r="C144" s="491">
        <f>INT($C$40)+2</f>
        <v>3</v>
      </c>
      <c r="D144" s="777"/>
      <c r="E144" s="778"/>
      <c r="F144" s="778"/>
      <c r="G144" s="777"/>
      <c r="H144" s="779"/>
      <c r="I144" s="779" t="s">
        <v>924</v>
      </c>
      <c r="J144" s="779">
        <v>0</v>
      </c>
      <c r="K144" s="780">
        <f>Periods!M10</f>
        <v>43599</v>
      </c>
      <c r="L144" s="711">
        <f t="shared" ca="1" si="3"/>
        <v>1</v>
      </c>
      <c r="M144" s="781"/>
      <c r="N144" s="782"/>
      <c r="O144" s="782">
        <v>100</v>
      </c>
      <c r="P144" s="783">
        <v>250</v>
      </c>
      <c r="Q144" s="783">
        <v>450</v>
      </c>
      <c r="R144" s="784">
        <f>S144</f>
        <v>0.8</v>
      </c>
      <c r="S144" s="785">
        <v>0.8</v>
      </c>
      <c r="T144" s="785">
        <v>0.8</v>
      </c>
      <c r="U144" s="783">
        <v>0</v>
      </c>
      <c r="V144" s="785">
        <v>0.3</v>
      </c>
      <c r="W144" s="783">
        <v>10</v>
      </c>
      <c r="X144" s="782"/>
      <c r="Y144" s="786">
        <v>1</v>
      </c>
      <c r="Z144" s="787">
        <v>50</v>
      </c>
      <c r="AA144" s="783">
        <v>50</v>
      </c>
      <c r="AB144" s="783">
        <v>400</v>
      </c>
      <c r="AC144" s="783">
        <v>400</v>
      </c>
      <c r="AD144" s="783">
        <v>400</v>
      </c>
      <c r="AE144" s="788">
        <v>400</v>
      </c>
      <c r="AF144" s="789"/>
      <c r="AG144" s="782"/>
      <c r="AH144" s="782"/>
      <c r="AI144" s="782"/>
      <c r="AJ144" s="782"/>
      <c r="AK144" s="782"/>
      <c r="AL144" s="782"/>
      <c r="AM144" s="782"/>
      <c r="AN144" s="782"/>
      <c r="AO144" s="782"/>
      <c r="AP144" s="777"/>
      <c r="AQ144" s="790"/>
      <c r="AR144" s="490"/>
      <c r="AS144" s="490"/>
      <c r="AT144" s="490"/>
    </row>
    <row r="145" spans="1:46" hidden="1" outlineLevel="2" x14ac:dyDescent="0.35">
      <c r="A145" s="444"/>
      <c r="B145" s="453"/>
      <c r="C145" s="446">
        <f>INT($C$40)+2</f>
        <v>3</v>
      </c>
      <c r="D145" s="475"/>
      <c r="E145" s="471"/>
      <c r="F145" s="471"/>
      <c r="G145" s="475"/>
      <c r="H145" s="497"/>
      <c r="I145" s="497"/>
      <c r="J145" s="497">
        <v>1</v>
      </c>
      <c r="K145" s="710">
        <f>Periods!M11</f>
        <v>43600</v>
      </c>
      <c r="L145" s="711">
        <f t="shared" ca="1" si="3"/>
        <v>28</v>
      </c>
      <c r="M145" s="513"/>
      <c r="N145" s="480"/>
      <c r="O145" s="480">
        <v>100</v>
      </c>
      <c r="P145" s="498">
        <v>400</v>
      </c>
      <c r="Q145" s="498">
        <v>500</v>
      </c>
      <c r="R145" s="514">
        <f>S145</f>
        <v>0.8</v>
      </c>
      <c r="S145" s="515">
        <v>0.8</v>
      </c>
      <c r="T145" s="515">
        <v>0.8</v>
      </c>
      <c r="U145" s="498">
        <v>1</v>
      </c>
      <c r="V145" s="515">
        <v>0.3</v>
      </c>
      <c r="W145" s="498">
        <v>10</v>
      </c>
      <c r="X145" s="480"/>
      <c r="Y145" s="695">
        <v>1</v>
      </c>
      <c r="Z145" s="698">
        <v>50</v>
      </c>
      <c r="AA145" s="498">
        <v>50</v>
      </c>
      <c r="AB145" s="498">
        <v>150</v>
      </c>
      <c r="AC145" s="498">
        <v>150</v>
      </c>
      <c r="AD145" s="498">
        <v>400</v>
      </c>
      <c r="AE145" s="699">
        <v>400</v>
      </c>
      <c r="AF145" s="579"/>
      <c r="AG145" s="480"/>
      <c r="AH145" s="480"/>
      <c r="AI145" s="480"/>
      <c r="AJ145" s="480"/>
      <c r="AK145" s="480"/>
      <c r="AL145" s="480"/>
      <c r="AM145" s="480"/>
      <c r="AN145" s="480"/>
      <c r="AO145" s="480"/>
      <c r="AP145" s="475"/>
      <c r="AQ145" s="456"/>
      <c r="AR145" s="444"/>
      <c r="AS145" s="444"/>
      <c r="AT145" s="444"/>
    </row>
    <row r="146" spans="1:46" hidden="1" outlineLevel="3" x14ac:dyDescent="0.35">
      <c r="A146" s="444"/>
      <c r="B146" s="453"/>
      <c r="C146" s="446">
        <f t="shared" si="1"/>
        <v>4</v>
      </c>
      <c r="D146" s="475"/>
      <c r="E146" s="471"/>
      <c r="F146" s="471"/>
      <c r="G146" s="475"/>
      <c r="H146" s="497"/>
      <c r="I146" s="497"/>
      <c r="J146" s="497">
        <v>2</v>
      </c>
      <c r="K146" s="710">
        <f>Periods!M12</f>
        <v>43628</v>
      </c>
      <c r="L146" s="711">
        <f t="shared" ca="1" si="3"/>
        <v>56</v>
      </c>
      <c r="M146" s="513"/>
      <c r="N146" s="480"/>
      <c r="O146" s="480">
        <v>100</v>
      </c>
      <c r="P146" s="498">
        <v>600</v>
      </c>
      <c r="Q146" s="498">
        <v>800</v>
      </c>
      <c r="R146" s="514">
        <f>S146</f>
        <v>0.8</v>
      </c>
      <c r="S146" s="515">
        <v>0.8</v>
      </c>
      <c r="T146" s="515">
        <v>0.8</v>
      </c>
      <c r="U146" s="498">
        <v>1</v>
      </c>
      <c r="V146" s="515">
        <v>0.3</v>
      </c>
      <c r="W146" s="498">
        <v>10</v>
      </c>
      <c r="X146" s="480"/>
      <c r="Y146" s="695">
        <v>1</v>
      </c>
      <c r="Z146" s="698">
        <v>50</v>
      </c>
      <c r="AA146" s="498">
        <v>50</v>
      </c>
      <c r="AB146" s="498">
        <v>150</v>
      </c>
      <c r="AC146" s="498">
        <v>150</v>
      </c>
      <c r="AD146" s="498">
        <v>400</v>
      </c>
      <c r="AE146" s="699">
        <v>400</v>
      </c>
      <c r="AF146" s="579"/>
      <c r="AG146" s="480"/>
      <c r="AH146" s="480"/>
      <c r="AI146" s="480"/>
      <c r="AJ146" s="480"/>
      <c r="AK146" s="480"/>
      <c r="AL146" s="480"/>
      <c r="AM146" s="480"/>
      <c r="AN146" s="480"/>
      <c r="AO146" s="480"/>
      <c r="AP146" s="475"/>
      <c r="AQ146" s="456"/>
      <c r="AR146" s="444"/>
      <c r="AS146" s="444"/>
      <c r="AT146" s="444"/>
    </row>
    <row r="147" spans="1:46" hidden="1" outlineLevel="3" x14ac:dyDescent="0.35">
      <c r="A147" s="444"/>
      <c r="B147" s="453"/>
      <c r="C147" s="446">
        <f t="shared" si="1"/>
        <v>4</v>
      </c>
      <c r="D147" s="475"/>
      <c r="E147" s="471"/>
      <c r="F147" s="471"/>
      <c r="G147" s="475"/>
      <c r="H147" s="497"/>
      <c r="I147" s="497"/>
      <c r="J147" s="497">
        <v>3</v>
      </c>
      <c r="K147" s="710">
        <f>Periods!M13</f>
        <v>43684</v>
      </c>
      <c r="L147" s="711">
        <f t="shared" ca="1" si="3"/>
        <v>49</v>
      </c>
      <c r="M147" s="513"/>
      <c r="N147" s="480"/>
      <c r="O147" s="480">
        <v>100</v>
      </c>
      <c r="P147" s="498">
        <v>1500</v>
      </c>
      <c r="Q147" s="498">
        <v>2500</v>
      </c>
      <c r="R147" s="514">
        <v>0.73</v>
      </c>
      <c r="S147" s="515">
        <v>0.75</v>
      </c>
      <c r="T147" s="515">
        <v>0.8</v>
      </c>
      <c r="U147" s="498">
        <v>1</v>
      </c>
      <c r="V147" s="515">
        <v>0.3</v>
      </c>
      <c r="W147" s="498">
        <v>10</v>
      </c>
      <c r="X147" s="480"/>
      <c r="Y147" s="695">
        <v>1</v>
      </c>
      <c r="Z147" s="698">
        <v>50</v>
      </c>
      <c r="AA147" s="498">
        <v>50</v>
      </c>
      <c r="AB147" s="498">
        <v>150</v>
      </c>
      <c r="AC147" s="498">
        <v>150</v>
      </c>
      <c r="AD147" s="498">
        <v>400</v>
      </c>
      <c r="AE147" s="699">
        <v>400</v>
      </c>
      <c r="AF147" s="579"/>
      <c r="AG147" s="480"/>
      <c r="AH147" s="480"/>
      <c r="AI147" s="480"/>
      <c r="AJ147" s="480"/>
      <c r="AK147" s="480"/>
      <c r="AL147" s="480"/>
      <c r="AM147" s="480"/>
      <c r="AN147" s="480"/>
      <c r="AO147" s="480"/>
      <c r="AP147" s="475"/>
      <c r="AQ147" s="456"/>
      <c r="AR147" s="444"/>
      <c r="AS147" s="444"/>
      <c r="AT147" s="444"/>
    </row>
    <row r="148" spans="1:46" hidden="1" outlineLevel="3" x14ac:dyDescent="0.35">
      <c r="A148" s="444"/>
      <c r="B148" s="453"/>
      <c r="C148" s="446">
        <f t="shared" si="1"/>
        <v>4</v>
      </c>
      <c r="D148" s="475"/>
      <c r="E148" s="471"/>
      <c r="F148" s="471"/>
      <c r="G148" s="475"/>
      <c r="H148" s="497"/>
      <c r="I148" s="497"/>
      <c r="J148" s="497">
        <v>4</v>
      </c>
      <c r="K148" s="710">
        <f>Periods!M14</f>
        <v>43733</v>
      </c>
      <c r="L148" s="711">
        <f t="shared" ca="1" si="3"/>
        <v>35</v>
      </c>
      <c r="M148" s="513"/>
      <c r="N148" s="480"/>
      <c r="O148" s="480">
        <v>100</v>
      </c>
      <c r="P148" s="498">
        <v>2990</v>
      </c>
      <c r="Q148" s="498">
        <v>4500</v>
      </c>
      <c r="R148" s="514">
        <v>0.64</v>
      </c>
      <c r="S148" s="515">
        <v>0.65500000000000003</v>
      </c>
      <c r="T148" s="515">
        <v>0.78</v>
      </c>
      <c r="U148" s="498">
        <v>1</v>
      </c>
      <c r="V148" s="515">
        <v>0.3</v>
      </c>
      <c r="W148" s="498">
        <v>10</v>
      </c>
      <c r="X148" s="480"/>
      <c r="Y148" s="695">
        <v>0.75</v>
      </c>
      <c r="Z148" s="698">
        <v>50</v>
      </c>
      <c r="AA148" s="498">
        <v>50</v>
      </c>
      <c r="AB148" s="498">
        <v>150</v>
      </c>
      <c r="AC148" s="498">
        <v>150</v>
      </c>
      <c r="AD148" s="498">
        <v>400</v>
      </c>
      <c r="AE148" s="699">
        <v>400</v>
      </c>
      <c r="AF148" s="579"/>
      <c r="AG148" s="480"/>
      <c r="AH148" s="480"/>
      <c r="AI148" s="480"/>
      <c r="AJ148" s="480"/>
      <c r="AK148" s="480"/>
      <c r="AL148" s="480"/>
      <c r="AM148" s="480"/>
      <c r="AN148" s="480"/>
      <c r="AO148" s="480"/>
      <c r="AP148" s="475"/>
      <c r="AQ148" s="456"/>
      <c r="AR148" s="444"/>
      <c r="AS148" s="444"/>
      <c r="AT148" s="444"/>
    </row>
    <row r="149" spans="1:46" hidden="1" outlineLevel="3" x14ac:dyDescent="0.35">
      <c r="A149" s="444"/>
      <c r="B149" s="453"/>
      <c r="C149" s="446">
        <f t="shared" si="1"/>
        <v>4</v>
      </c>
      <c r="D149" s="475"/>
      <c r="E149" s="471"/>
      <c r="F149" s="471"/>
      <c r="G149" s="475"/>
      <c r="H149" s="497"/>
      <c r="I149" s="497"/>
      <c r="J149" s="497">
        <v>5</v>
      </c>
      <c r="K149" s="710">
        <f>Periods!M15</f>
        <v>43768</v>
      </c>
      <c r="L149" s="711">
        <f t="shared" ca="1" si="3"/>
        <v>28</v>
      </c>
      <c r="M149" s="513"/>
      <c r="N149" s="480"/>
      <c r="O149" s="480">
        <v>100</v>
      </c>
      <c r="P149" s="498">
        <v>2000</v>
      </c>
      <c r="Q149" s="498">
        <v>4000</v>
      </c>
      <c r="R149" s="514">
        <v>0.55000000000000004</v>
      </c>
      <c r="S149" s="515">
        <v>0.56999999999999995</v>
      </c>
      <c r="T149" s="515">
        <v>0.68</v>
      </c>
      <c r="U149" s="498">
        <v>1</v>
      </c>
      <c r="V149" s="515">
        <v>0.3</v>
      </c>
      <c r="W149" s="498">
        <v>10</v>
      </c>
      <c r="X149" s="480"/>
      <c r="Y149" s="695">
        <v>0.75</v>
      </c>
      <c r="Z149" s="698">
        <v>50</v>
      </c>
      <c r="AA149" s="498">
        <v>50</v>
      </c>
      <c r="AB149" s="498">
        <v>150</v>
      </c>
      <c r="AC149" s="498">
        <v>150</v>
      </c>
      <c r="AD149" s="498">
        <v>400</v>
      </c>
      <c r="AE149" s="699">
        <v>400</v>
      </c>
      <c r="AF149" s="579"/>
      <c r="AG149" s="480"/>
      <c r="AH149" s="480"/>
      <c r="AI149" s="480"/>
      <c r="AJ149" s="480"/>
      <c r="AK149" s="480"/>
      <c r="AL149" s="480"/>
      <c r="AM149" s="480"/>
      <c r="AN149" s="480"/>
      <c r="AO149" s="480"/>
      <c r="AP149" s="475"/>
      <c r="AQ149" s="456"/>
      <c r="AR149" s="444"/>
      <c r="AS149" s="444"/>
      <c r="AT149" s="444"/>
    </row>
    <row r="150" spans="1:46" hidden="1" outlineLevel="3" x14ac:dyDescent="0.35">
      <c r="A150" s="444"/>
      <c r="B150" s="453"/>
      <c r="C150" s="446">
        <f t="shared" si="1"/>
        <v>4</v>
      </c>
      <c r="D150" s="475"/>
      <c r="E150" s="471"/>
      <c r="F150" s="471"/>
      <c r="G150" s="475"/>
      <c r="H150" s="497"/>
      <c r="I150" s="497"/>
      <c r="J150" s="497">
        <v>6</v>
      </c>
      <c r="K150" s="710">
        <f>Periods!M16</f>
        <v>43796</v>
      </c>
      <c r="L150" s="711">
        <f t="shared" ca="1" si="3"/>
        <v>56</v>
      </c>
      <c r="M150" s="513"/>
      <c r="N150" s="480"/>
      <c r="O150" s="480">
        <v>100</v>
      </c>
      <c r="P150" s="498">
        <v>1750</v>
      </c>
      <c r="Q150" s="498">
        <v>3500</v>
      </c>
      <c r="R150" s="514">
        <v>0.52</v>
      </c>
      <c r="S150" s="515">
        <v>0.54</v>
      </c>
      <c r="T150" s="515">
        <v>0.65</v>
      </c>
      <c r="U150" s="498">
        <v>1</v>
      </c>
      <c r="V150" s="515">
        <v>0.3</v>
      </c>
      <c r="W150" s="498">
        <v>10</v>
      </c>
      <c r="X150" s="480"/>
      <c r="Y150" s="695">
        <v>0.4</v>
      </c>
      <c r="Z150" s="698">
        <v>50</v>
      </c>
      <c r="AA150" s="498">
        <v>50</v>
      </c>
      <c r="AB150" s="498">
        <v>150</v>
      </c>
      <c r="AC150" s="498">
        <v>150</v>
      </c>
      <c r="AD150" s="498">
        <v>400</v>
      </c>
      <c r="AE150" s="699">
        <v>400</v>
      </c>
      <c r="AF150" s="579"/>
      <c r="AG150" s="480"/>
      <c r="AH150" s="480"/>
      <c r="AI150" s="480"/>
      <c r="AJ150" s="480"/>
      <c r="AK150" s="480"/>
      <c r="AL150" s="480"/>
      <c r="AM150" s="480"/>
      <c r="AN150" s="480"/>
      <c r="AO150" s="480"/>
      <c r="AP150" s="475"/>
      <c r="AQ150" s="456"/>
      <c r="AR150" s="444"/>
      <c r="AS150" s="444"/>
      <c r="AT150" s="444"/>
    </row>
    <row r="151" spans="1:46" hidden="1" outlineLevel="3" x14ac:dyDescent="0.35">
      <c r="A151" s="444"/>
      <c r="B151" s="453"/>
      <c r="C151" s="446">
        <f t="shared" si="1"/>
        <v>4</v>
      </c>
      <c r="D151" s="475"/>
      <c r="E151" s="471"/>
      <c r="F151" s="471"/>
      <c r="G151" s="475"/>
      <c r="H151" s="497"/>
      <c r="I151" s="497"/>
      <c r="J151" s="497">
        <v>7</v>
      </c>
      <c r="K151" s="710">
        <f>Periods!M17</f>
        <v>43852</v>
      </c>
      <c r="L151" s="711">
        <f t="shared" ca="1" si="3"/>
        <v>50</v>
      </c>
      <c r="M151" s="513"/>
      <c r="N151" s="480"/>
      <c r="O151" s="480">
        <v>100</v>
      </c>
      <c r="P151" s="498">
        <v>1100</v>
      </c>
      <c r="Q151" s="498">
        <v>2200</v>
      </c>
      <c r="R151" s="514">
        <v>0.51</v>
      </c>
      <c r="S151" s="515">
        <v>0.53</v>
      </c>
      <c r="T151" s="515">
        <v>0.59</v>
      </c>
      <c r="U151" s="498">
        <v>1</v>
      </c>
      <c r="V151" s="515">
        <v>0.3</v>
      </c>
      <c r="W151" s="498">
        <v>10</v>
      </c>
      <c r="X151" s="480"/>
      <c r="Y151" s="695">
        <v>0.33</v>
      </c>
      <c r="Z151" s="698">
        <v>50</v>
      </c>
      <c r="AA151" s="498">
        <v>50</v>
      </c>
      <c r="AB151" s="498">
        <v>400</v>
      </c>
      <c r="AC151" s="498">
        <v>400</v>
      </c>
      <c r="AD151" s="498">
        <v>400</v>
      </c>
      <c r="AE151" s="699">
        <v>400</v>
      </c>
      <c r="AF151" s="579"/>
      <c r="AG151" s="480"/>
      <c r="AH151" s="480"/>
      <c r="AI151" s="480"/>
      <c r="AJ151" s="480"/>
      <c r="AK151" s="480"/>
      <c r="AL151" s="480"/>
      <c r="AM151" s="480"/>
      <c r="AN151" s="480"/>
      <c r="AO151" s="480"/>
      <c r="AP151" s="475"/>
      <c r="AQ151" s="456"/>
      <c r="AR151" s="444"/>
      <c r="AS151" s="444"/>
      <c r="AT151" s="444"/>
    </row>
    <row r="152" spans="1:46" hidden="1" outlineLevel="3" x14ac:dyDescent="0.35">
      <c r="A152" s="444"/>
      <c r="B152" s="453"/>
      <c r="C152" s="446">
        <f t="shared" si="1"/>
        <v>4</v>
      </c>
      <c r="D152" s="475"/>
      <c r="E152" s="471"/>
      <c r="F152" s="471"/>
      <c r="G152" s="475"/>
      <c r="H152" s="497"/>
      <c r="I152" s="497"/>
      <c r="J152" s="497">
        <v>8</v>
      </c>
      <c r="K152" s="710">
        <f>Periods!M18</f>
        <v>43902</v>
      </c>
      <c r="L152" s="711">
        <f t="shared" ca="1" si="3"/>
        <v>28</v>
      </c>
      <c r="M152" s="513"/>
      <c r="N152" s="480"/>
      <c r="O152" s="480">
        <v>100</v>
      </c>
      <c r="P152" s="498">
        <v>600</v>
      </c>
      <c r="Q152" s="498">
        <v>1200</v>
      </c>
      <c r="R152" s="514">
        <v>0.49</v>
      </c>
      <c r="S152" s="515">
        <v>0.51</v>
      </c>
      <c r="T152" s="515">
        <v>0.56000000000000005</v>
      </c>
      <c r="U152" s="498">
        <v>1</v>
      </c>
      <c r="V152" s="515">
        <v>0.3</v>
      </c>
      <c r="W152" s="498">
        <v>10</v>
      </c>
      <c r="X152" s="480"/>
      <c r="Y152" s="695">
        <v>0.33</v>
      </c>
      <c r="Z152" s="698">
        <v>50</v>
      </c>
      <c r="AA152" s="498">
        <v>50</v>
      </c>
      <c r="AB152" s="498">
        <v>400</v>
      </c>
      <c r="AC152" s="498">
        <v>400</v>
      </c>
      <c r="AD152" s="498">
        <v>400</v>
      </c>
      <c r="AE152" s="699">
        <v>400</v>
      </c>
      <c r="AF152" s="579"/>
      <c r="AG152" s="480"/>
      <c r="AH152" s="480"/>
      <c r="AI152" s="480"/>
      <c r="AJ152" s="480"/>
      <c r="AK152" s="480"/>
      <c r="AL152" s="480"/>
      <c r="AM152" s="480"/>
      <c r="AN152" s="480"/>
      <c r="AO152" s="480"/>
      <c r="AP152" s="475"/>
      <c r="AQ152" s="456"/>
      <c r="AR152" s="444"/>
      <c r="AS152" s="444"/>
      <c r="AT152" s="444"/>
    </row>
    <row r="153" spans="1:46" hidden="1" outlineLevel="3" x14ac:dyDescent="0.35">
      <c r="A153" s="444"/>
      <c r="B153" s="453"/>
      <c r="C153" s="446">
        <f t="shared" si="1"/>
        <v>4</v>
      </c>
      <c r="D153" s="475"/>
      <c r="E153" s="766"/>
      <c r="F153" s="766"/>
      <c r="G153" s="475"/>
      <c r="H153" s="553"/>
      <c r="I153" s="553"/>
      <c r="J153" s="553">
        <v>9</v>
      </c>
      <c r="K153" s="767">
        <f>Periods!M19</f>
        <v>43930</v>
      </c>
      <c r="L153" s="711">
        <f t="shared" ca="1" si="3"/>
        <v>34</v>
      </c>
      <c r="M153" s="768"/>
      <c r="N153" s="554"/>
      <c r="O153" s="554">
        <v>100</v>
      </c>
      <c r="P153" s="769">
        <v>425</v>
      </c>
      <c r="Q153" s="769">
        <v>850</v>
      </c>
      <c r="R153" s="770">
        <v>0.48</v>
      </c>
      <c r="S153" s="771">
        <v>0.5</v>
      </c>
      <c r="T153" s="771">
        <v>0.53</v>
      </c>
      <c r="U153" s="769">
        <v>1</v>
      </c>
      <c r="V153" s="771">
        <v>0.3</v>
      </c>
      <c r="W153" s="769">
        <v>10</v>
      </c>
      <c r="X153" s="554"/>
      <c r="Y153" s="772">
        <v>0.33</v>
      </c>
      <c r="Z153" s="773">
        <v>50</v>
      </c>
      <c r="AA153" s="769">
        <v>50</v>
      </c>
      <c r="AB153" s="769">
        <v>400</v>
      </c>
      <c r="AC153" s="769">
        <v>400</v>
      </c>
      <c r="AD153" s="769">
        <v>400</v>
      </c>
      <c r="AE153" s="774">
        <v>400</v>
      </c>
      <c r="AF153" s="775"/>
      <c r="AG153" s="554"/>
      <c r="AH153" s="554"/>
      <c r="AI153" s="554"/>
      <c r="AJ153" s="554"/>
      <c r="AK153" s="554"/>
      <c r="AL153" s="554"/>
      <c r="AM153" s="554"/>
      <c r="AN153" s="554"/>
      <c r="AO153" s="554"/>
      <c r="AP153" s="475"/>
      <c r="AQ153" s="456"/>
      <c r="AR153" s="444"/>
      <c r="AS153" s="444"/>
      <c r="AT153" s="444"/>
    </row>
    <row r="154" spans="1:46" s="791" customFormat="1" hidden="1" outlineLevel="2" x14ac:dyDescent="0.35">
      <c r="A154" s="490"/>
      <c r="B154" s="776"/>
      <c r="C154" s="491">
        <f>INT($C$40)+2</f>
        <v>3</v>
      </c>
      <c r="D154" s="777"/>
      <c r="E154" s="778"/>
      <c r="F154" s="778"/>
      <c r="G154" s="777"/>
      <c r="H154" s="779"/>
      <c r="I154" s="779" t="s">
        <v>925</v>
      </c>
      <c r="J154" s="779">
        <v>0</v>
      </c>
      <c r="K154" s="780">
        <f>Periods!N10</f>
        <v>43599</v>
      </c>
      <c r="L154" s="711">
        <f t="shared" ca="1" si="3"/>
        <v>1</v>
      </c>
      <c r="M154" s="781"/>
      <c r="N154" s="782"/>
      <c r="O154" s="782">
        <v>100</v>
      </c>
      <c r="P154" s="783">
        <v>250</v>
      </c>
      <c r="Q154" s="783">
        <v>450</v>
      </c>
      <c r="R154" s="784">
        <f>S154</f>
        <v>0.8</v>
      </c>
      <c r="S154" s="785">
        <v>0.8</v>
      </c>
      <c r="T154" s="785">
        <v>0.8</v>
      </c>
      <c r="U154" s="783">
        <v>0</v>
      </c>
      <c r="V154" s="785">
        <v>0.3</v>
      </c>
      <c r="W154" s="783">
        <v>10</v>
      </c>
      <c r="X154" s="782"/>
      <c r="Y154" s="786">
        <v>1</v>
      </c>
      <c r="Z154" s="787">
        <v>50</v>
      </c>
      <c r="AA154" s="783">
        <v>50</v>
      </c>
      <c r="AB154" s="783">
        <v>400</v>
      </c>
      <c r="AC154" s="783">
        <v>400</v>
      </c>
      <c r="AD154" s="783">
        <v>400</v>
      </c>
      <c r="AE154" s="788">
        <v>400</v>
      </c>
      <c r="AF154" s="789"/>
      <c r="AG154" s="782"/>
      <c r="AH154" s="782"/>
      <c r="AI154" s="782"/>
      <c r="AJ154" s="782"/>
      <c r="AK154" s="782"/>
      <c r="AL154" s="782"/>
      <c r="AM154" s="782"/>
      <c r="AN154" s="782"/>
      <c r="AO154" s="782"/>
      <c r="AP154" s="777"/>
      <c r="AQ154" s="790"/>
      <c r="AR154" s="490"/>
      <c r="AS154" s="490"/>
      <c r="AT154" s="490"/>
    </row>
    <row r="155" spans="1:46" hidden="1" outlineLevel="2" x14ac:dyDescent="0.35">
      <c r="A155" s="444"/>
      <c r="B155" s="453"/>
      <c r="C155" s="446">
        <f>INT($C$40)+2</f>
        <v>3</v>
      </c>
      <c r="D155" s="475"/>
      <c r="E155" s="471"/>
      <c r="F155" s="471"/>
      <c r="G155" s="475"/>
      <c r="H155" s="497"/>
      <c r="I155" s="497"/>
      <c r="J155" s="497">
        <v>1</v>
      </c>
      <c r="K155" s="710">
        <f>Periods!N11</f>
        <v>43600</v>
      </c>
      <c r="L155" s="711">
        <f t="shared" ca="1" si="3"/>
        <v>28</v>
      </c>
      <c r="M155" s="513"/>
      <c r="N155" s="480"/>
      <c r="O155" s="480">
        <v>100</v>
      </c>
      <c r="P155" s="498">
        <v>400</v>
      </c>
      <c r="Q155" s="498">
        <v>500</v>
      </c>
      <c r="R155" s="514">
        <f>S155</f>
        <v>0.8</v>
      </c>
      <c r="S155" s="515">
        <v>0.8</v>
      </c>
      <c r="T155" s="515">
        <v>0.8</v>
      </c>
      <c r="U155" s="498">
        <v>1</v>
      </c>
      <c r="V155" s="515">
        <v>0.3</v>
      </c>
      <c r="W155" s="498">
        <v>10</v>
      </c>
      <c r="X155" s="480"/>
      <c r="Y155" s="695">
        <v>1</v>
      </c>
      <c r="Z155" s="698">
        <v>50</v>
      </c>
      <c r="AA155" s="498">
        <v>50</v>
      </c>
      <c r="AB155" s="498">
        <v>150</v>
      </c>
      <c r="AC155" s="498">
        <v>150</v>
      </c>
      <c r="AD155" s="498">
        <v>400</v>
      </c>
      <c r="AE155" s="699">
        <v>400</v>
      </c>
      <c r="AF155" s="579"/>
      <c r="AG155" s="480"/>
      <c r="AH155" s="480"/>
      <c r="AI155" s="480"/>
      <c r="AJ155" s="480"/>
      <c r="AK155" s="480"/>
      <c r="AL155" s="480"/>
      <c r="AM155" s="480"/>
      <c r="AN155" s="480"/>
      <c r="AO155" s="480"/>
      <c r="AP155" s="475"/>
      <c r="AQ155" s="456"/>
      <c r="AR155" s="444"/>
      <c r="AS155" s="444"/>
      <c r="AT155" s="444"/>
    </row>
    <row r="156" spans="1:46" hidden="1" outlineLevel="3" x14ac:dyDescent="0.35">
      <c r="A156" s="444"/>
      <c r="B156" s="453"/>
      <c r="C156" s="446">
        <f t="shared" si="1"/>
        <v>4</v>
      </c>
      <c r="D156" s="475"/>
      <c r="E156" s="471"/>
      <c r="F156" s="471"/>
      <c r="G156" s="475"/>
      <c r="H156" s="497"/>
      <c r="I156" s="497"/>
      <c r="J156" s="497">
        <v>2</v>
      </c>
      <c r="K156" s="710">
        <f>Periods!N12</f>
        <v>43628</v>
      </c>
      <c r="L156" s="711">
        <f t="shared" ca="1" si="3"/>
        <v>56</v>
      </c>
      <c r="M156" s="513"/>
      <c r="N156" s="480"/>
      <c r="O156" s="480">
        <v>100</v>
      </c>
      <c r="P156" s="498">
        <v>600</v>
      </c>
      <c r="Q156" s="498">
        <v>800</v>
      </c>
      <c r="R156" s="514">
        <f>S156</f>
        <v>0.8</v>
      </c>
      <c r="S156" s="515">
        <v>0.8</v>
      </c>
      <c r="T156" s="515">
        <v>0.8</v>
      </c>
      <c r="U156" s="498">
        <v>1</v>
      </c>
      <c r="V156" s="515">
        <v>0.3</v>
      </c>
      <c r="W156" s="498">
        <v>10</v>
      </c>
      <c r="X156" s="480"/>
      <c r="Y156" s="695">
        <v>1</v>
      </c>
      <c r="Z156" s="698">
        <v>50</v>
      </c>
      <c r="AA156" s="498">
        <v>50</v>
      </c>
      <c r="AB156" s="498">
        <v>150</v>
      </c>
      <c r="AC156" s="498">
        <v>150</v>
      </c>
      <c r="AD156" s="498">
        <v>400</v>
      </c>
      <c r="AE156" s="699">
        <v>400</v>
      </c>
      <c r="AF156" s="579"/>
      <c r="AG156" s="480"/>
      <c r="AH156" s="480"/>
      <c r="AI156" s="480"/>
      <c r="AJ156" s="480"/>
      <c r="AK156" s="480"/>
      <c r="AL156" s="480"/>
      <c r="AM156" s="480"/>
      <c r="AN156" s="480"/>
      <c r="AO156" s="480"/>
      <c r="AP156" s="475"/>
      <c r="AQ156" s="456"/>
      <c r="AR156" s="444"/>
      <c r="AS156" s="444"/>
      <c r="AT156" s="444"/>
    </row>
    <row r="157" spans="1:46" hidden="1" outlineLevel="3" x14ac:dyDescent="0.35">
      <c r="A157" s="444"/>
      <c r="B157" s="453"/>
      <c r="C157" s="446">
        <f t="shared" si="1"/>
        <v>4</v>
      </c>
      <c r="D157" s="475"/>
      <c r="E157" s="471"/>
      <c r="F157" s="471"/>
      <c r="G157" s="475"/>
      <c r="H157" s="497"/>
      <c r="I157" s="497"/>
      <c r="J157" s="497">
        <v>3</v>
      </c>
      <c r="K157" s="710">
        <f>Periods!N13</f>
        <v>43684</v>
      </c>
      <c r="L157" s="711">
        <f t="shared" ca="1" si="3"/>
        <v>49</v>
      </c>
      <c r="M157" s="513"/>
      <c r="N157" s="480"/>
      <c r="O157" s="480">
        <v>100</v>
      </c>
      <c r="P157" s="498">
        <v>1500</v>
      </c>
      <c r="Q157" s="498">
        <v>2500</v>
      </c>
      <c r="R157" s="514">
        <v>0.73</v>
      </c>
      <c r="S157" s="515">
        <v>0.75</v>
      </c>
      <c r="T157" s="515">
        <v>0.8</v>
      </c>
      <c r="U157" s="498">
        <v>1</v>
      </c>
      <c r="V157" s="515">
        <v>0.3</v>
      </c>
      <c r="W157" s="498">
        <v>10</v>
      </c>
      <c r="X157" s="480"/>
      <c r="Y157" s="695">
        <v>1</v>
      </c>
      <c r="Z157" s="698">
        <v>50</v>
      </c>
      <c r="AA157" s="498">
        <v>50</v>
      </c>
      <c r="AB157" s="498">
        <v>150</v>
      </c>
      <c r="AC157" s="498">
        <v>150</v>
      </c>
      <c r="AD157" s="498">
        <v>400</v>
      </c>
      <c r="AE157" s="699">
        <v>400</v>
      </c>
      <c r="AF157" s="579"/>
      <c r="AG157" s="480"/>
      <c r="AH157" s="480"/>
      <c r="AI157" s="480"/>
      <c r="AJ157" s="480"/>
      <c r="AK157" s="480"/>
      <c r="AL157" s="480"/>
      <c r="AM157" s="480"/>
      <c r="AN157" s="480"/>
      <c r="AO157" s="480"/>
      <c r="AP157" s="475"/>
      <c r="AQ157" s="456"/>
      <c r="AR157" s="444"/>
      <c r="AS157" s="444"/>
      <c r="AT157" s="444"/>
    </row>
    <row r="158" spans="1:46" hidden="1" outlineLevel="3" x14ac:dyDescent="0.35">
      <c r="A158" s="444"/>
      <c r="B158" s="453"/>
      <c r="C158" s="446">
        <f t="shared" si="1"/>
        <v>4</v>
      </c>
      <c r="D158" s="475"/>
      <c r="E158" s="471"/>
      <c r="F158" s="471"/>
      <c r="G158" s="475"/>
      <c r="H158" s="497"/>
      <c r="I158" s="497"/>
      <c r="J158" s="497">
        <v>4</v>
      </c>
      <c r="K158" s="710">
        <f>Periods!N14</f>
        <v>43733</v>
      </c>
      <c r="L158" s="711">
        <f t="shared" ca="1" si="3"/>
        <v>35</v>
      </c>
      <c r="M158" s="513"/>
      <c r="N158" s="480"/>
      <c r="O158" s="480">
        <v>100</v>
      </c>
      <c r="P158" s="498">
        <v>2990</v>
      </c>
      <c r="Q158" s="498">
        <v>4500</v>
      </c>
      <c r="R158" s="514">
        <v>0.64</v>
      </c>
      <c r="S158" s="515">
        <v>0.65500000000000003</v>
      </c>
      <c r="T158" s="515">
        <v>0.78</v>
      </c>
      <c r="U158" s="498">
        <v>1</v>
      </c>
      <c r="V158" s="515">
        <v>0.3</v>
      </c>
      <c r="W158" s="498">
        <v>10</v>
      </c>
      <c r="X158" s="480"/>
      <c r="Y158" s="695">
        <v>0.75</v>
      </c>
      <c r="Z158" s="698">
        <v>50</v>
      </c>
      <c r="AA158" s="498">
        <v>50</v>
      </c>
      <c r="AB158" s="498">
        <v>150</v>
      </c>
      <c r="AC158" s="498">
        <v>150</v>
      </c>
      <c r="AD158" s="498">
        <v>400</v>
      </c>
      <c r="AE158" s="699">
        <v>400</v>
      </c>
      <c r="AF158" s="579"/>
      <c r="AG158" s="480"/>
      <c r="AH158" s="480"/>
      <c r="AI158" s="480"/>
      <c r="AJ158" s="480"/>
      <c r="AK158" s="480"/>
      <c r="AL158" s="480"/>
      <c r="AM158" s="480"/>
      <c r="AN158" s="480"/>
      <c r="AO158" s="480"/>
      <c r="AP158" s="475"/>
      <c r="AQ158" s="456"/>
      <c r="AR158" s="444"/>
      <c r="AS158" s="444"/>
      <c r="AT158" s="444"/>
    </row>
    <row r="159" spans="1:46" hidden="1" outlineLevel="3" x14ac:dyDescent="0.35">
      <c r="A159" s="444"/>
      <c r="B159" s="453"/>
      <c r="C159" s="446">
        <f t="shared" si="1"/>
        <v>4</v>
      </c>
      <c r="D159" s="475"/>
      <c r="E159" s="471"/>
      <c r="F159" s="471"/>
      <c r="G159" s="475"/>
      <c r="H159" s="497"/>
      <c r="I159" s="497"/>
      <c r="J159" s="497">
        <v>5</v>
      </c>
      <c r="K159" s="710">
        <f>Periods!N15</f>
        <v>43768</v>
      </c>
      <c r="L159" s="711">
        <f t="shared" ca="1" si="3"/>
        <v>28</v>
      </c>
      <c r="M159" s="513"/>
      <c r="N159" s="480"/>
      <c r="O159" s="480">
        <v>100</v>
      </c>
      <c r="P159" s="498">
        <v>2000</v>
      </c>
      <c r="Q159" s="498">
        <v>4000</v>
      </c>
      <c r="R159" s="514">
        <v>0.55000000000000004</v>
      </c>
      <c r="S159" s="515">
        <v>0.56999999999999995</v>
      </c>
      <c r="T159" s="515">
        <v>0.68</v>
      </c>
      <c r="U159" s="498">
        <v>1</v>
      </c>
      <c r="V159" s="515">
        <v>0.3</v>
      </c>
      <c r="W159" s="498">
        <v>10</v>
      </c>
      <c r="X159" s="480"/>
      <c r="Y159" s="695">
        <v>0.75</v>
      </c>
      <c r="Z159" s="698">
        <v>50</v>
      </c>
      <c r="AA159" s="498">
        <v>50</v>
      </c>
      <c r="AB159" s="498">
        <v>150</v>
      </c>
      <c r="AC159" s="498">
        <v>150</v>
      </c>
      <c r="AD159" s="498">
        <v>400</v>
      </c>
      <c r="AE159" s="699">
        <v>400</v>
      </c>
      <c r="AF159" s="579"/>
      <c r="AG159" s="480"/>
      <c r="AH159" s="480"/>
      <c r="AI159" s="480"/>
      <c r="AJ159" s="480"/>
      <c r="AK159" s="480"/>
      <c r="AL159" s="480"/>
      <c r="AM159" s="480"/>
      <c r="AN159" s="480"/>
      <c r="AO159" s="480"/>
      <c r="AP159" s="475"/>
      <c r="AQ159" s="456"/>
      <c r="AR159" s="444"/>
      <c r="AS159" s="444"/>
      <c r="AT159" s="444"/>
    </row>
    <row r="160" spans="1:46" hidden="1" outlineLevel="3" x14ac:dyDescent="0.35">
      <c r="A160" s="444"/>
      <c r="B160" s="453"/>
      <c r="C160" s="446">
        <f t="shared" si="1"/>
        <v>4</v>
      </c>
      <c r="D160" s="475"/>
      <c r="E160" s="471"/>
      <c r="F160" s="471"/>
      <c r="G160" s="475"/>
      <c r="H160" s="497"/>
      <c r="I160" s="497"/>
      <c r="J160" s="497">
        <v>6</v>
      </c>
      <c r="K160" s="710">
        <f>Periods!N16</f>
        <v>43796</v>
      </c>
      <c r="L160" s="711">
        <f t="shared" ca="1" si="3"/>
        <v>56</v>
      </c>
      <c r="M160" s="513"/>
      <c r="N160" s="480"/>
      <c r="O160" s="480">
        <v>100</v>
      </c>
      <c r="P160" s="498">
        <v>1750</v>
      </c>
      <c r="Q160" s="498">
        <v>3500</v>
      </c>
      <c r="R160" s="514">
        <v>0.52</v>
      </c>
      <c r="S160" s="515">
        <v>0.54</v>
      </c>
      <c r="T160" s="515">
        <v>0.65</v>
      </c>
      <c r="U160" s="498">
        <v>1</v>
      </c>
      <c r="V160" s="515">
        <v>0.3</v>
      </c>
      <c r="W160" s="498">
        <v>10</v>
      </c>
      <c r="X160" s="480"/>
      <c r="Y160" s="695">
        <v>0.4</v>
      </c>
      <c r="Z160" s="698">
        <v>50</v>
      </c>
      <c r="AA160" s="498">
        <v>50</v>
      </c>
      <c r="AB160" s="498">
        <v>150</v>
      </c>
      <c r="AC160" s="498">
        <v>150</v>
      </c>
      <c r="AD160" s="498">
        <v>400</v>
      </c>
      <c r="AE160" s="699">
        <v>400</v>
      </c>
      <c r="AF160" s="579"/>
      <c r="AG160" s="480"/>
      <c r="AH160" s="480"/>
      <c r="AI160" s="480"/>
      <c r="AJ160" s="480"/>
      <c r="AK160" s="480"/>
      <c r="AL160" s="480"/>
      <c r="AM160" s="480"/>
      <c r="AN160" s="480"/>
      <c r="AO160" s="480"/>
      <c r="AP160" s="475"/>
      <c r="AQ160" s="456"/>
      <c r="AR160" s="444"/>
      <c r="AS160" s="444"/>
      <c r="AT160" s="444"/>
    </row>
    <row r="161" spans="1:46" hidden="1" outlineLevel="3" x14ac:dyDescent="0.35">
      <c r="A161" s="444"/>
      <c r="B161" s="453"/>
      <c r="C161" s="446">
        <f t="shared" si="1"/>
        <v>4</v>
      </c>
      <c r="D161" s="475"/>
      <c r="E161" s="471"/>
      <c r="F161" s="471"/>
      <c r="G161" s="475"/>
      <c r="H161" s="497"/>
      <c r="I161" s="497"/>
      <c r="J161" s="497">
        <v>7</v>
      </c>
      <c r="K161" s="710">
        <f>Periods!N17</f>
        <v>43852</v>
      </c>
      <c r="L161" s="711">
        <f t="shared" ca="1" si="3"/>
        <v>50</v>
      </c>
      <c r="M161" s="513"/>
      <c r="N161" s="480"/>
      <c r="O161" s="480">
        <v>100</v>
      </c>
      <c r="P161" s="498">
        <v>1100</v>
      </c>
      <c r="Q161" s="498">
        <v>2200</v>
      </c>
      <c r="R161" s="514">
        <v>0.51</v>
      </c>
      <c r="S161" s="515">
        <v>0.53</v>
      </c>
      <c r="T161" s="515">
        <v>0.59</v>
      </c>
      <c r="U161" s="498">
        <v>1</v>
      </c>
      <c r="V161" s="515">
        <v>0.3</v>
      </c>
      <c r="W161" s="498">
        <v>10</v>
      </c>
      <c r="X161" s="480"/>
      <c r="Y161" s="695">
        <v>0.33</v>
      </c>
      <c r="Z161" s="698">
        <v>50</v>
      </c>
      <c r="AA161" s="498">
        <v>50</v>
      </c>
      <c r="AB161" s="498">
        <v>400</v>
      </c>
      <c r="AC161" s="498">
        <v>400</v>
      </c>
      <c r="AD161" s="498">
        <v>400</v>
      </c>
      <c r="AE161" s="699">
        <v>400</v>
      </c>
      <c r="AF161" s="579"/>
      <c r="AG161" s="480"/>
      <c r="AH161" s="480"/>
      <c r="AI161" s="480"/>
      <c r="AJ161" s="480"/>
      <c r="AK161" s="480"/>
      <c r="AL161" s="480"/>
      <c r="AM161" s="480"/>
      <c r="AN161" s="480"/>
      <c r="AO161" s="480"/>
      <c r="AP161" s="475"/>
      <c r="AQ161" s="456"/>
      <c r="AR161" s="444"/>
      <c r="AS161" s="444"/>
      <c r="AT161" s="444"/>
    </row>
    <row r="162" spans="1:46" hidden="1" outlineLevel="3" x14ac:dyDescent="0.35">
      <c r="A162" s="444"/>
      <c r="B162" s="453"/>
      <c r="C162" s="446">
        <f t="shared" si="1"/>
        <v>4</v>
      </c>
      <c r="D162" s="475"/>
      <c r="E162" s="471"/>
      <c r="F162" s="471"/>
      <c r="G162" s="475"/>
      <c r="H162" s="497"/>
      <c r="I162" s="497"/>
      <c r="J162" s="497">
        <v>8</v>
      </c>
      <c r="K162" s="710">
        <f>Periods!N18</f>
        <v>43902</v>
      </c>
      <c r="L162" s="711">
        <f t="shared" ca="1" si="3"/>
        <v>28</v>
      </c>
      <c r="M162" s="513"/>
      <c r="N162" s="480"/>
      <c r="O162" s="480">
        <v>100</v>
      </c>
      <c r="P162" s="498">
        <v>600</v>
      </c>
      <c r="Q162" s="498">
        <v>1200</v>
      </c>
      <c r="R162" s="514">
        <v>0.49</v>
      </c>
      <c r="S162" s="515">
        <v>0.51</v>
      </c>
      <c r="T162" s="515">
        <v>0.56000000000000005</v>
      </c>
      <c r="U162" s="498">
        <v>1</v>
      </c>
      <c r="V162" s="515">
        <v>0.3</v>
      </c>
      <c r="W162" s="498">
        <v>10</v>
      </c>
      <c r="X162" s="480"/>
      <c r="Y162" s="695">
        <v>0.33</v>
      </c>
      <c r="Z162" s="698">
        <v>50</v>
      </c>
      <c r="AA162" s="498">
        <v>50</v>
      </c>
      <c r="AB162" s="498">
        <v>400</v>
      </c>
      <c r="AC162" s="498">
        <v>400</v>
      </c>
      <c r="AD162" s="498">
        <v>400</v>
      </c>
      <c r="AE162" s="699">
        <v>400</v>
      </c>
      <c r="AF162" s="579"/>
      <c r="AG162" s="480"/>
      <c r="AH162" s="480"/>
      <c r="AI162" s="480"/>
      <c r="AJ162" s="480"/>
      <c r="AK162" s="480"/>
      <c r="AL162" s="480"/>
      <c r="AM162" s="480"/>
      <c r="AN162" s="480"/>
      <c r="AO162" s="480"/>
      <c r="AP162" s="475"/>
      <c r="AQ162" s="456"/>
      <c r="AR162" s="444"/>
      <c r="AS162" s="444"/>
      <c r="AT162" s="444"/>
    </row>
    <row r="163" spans="1:46" hidden="1" outlineLevel="3" x14ac:dyDescent="0.35">
      <c r="A163" s="444"/>
      <c r="B163" s="453"/>
      <c r="C163" s="446">
        <f t="shared" si="1"/>
        <v>4</v>
      </c>
      <c r="D163" s="475"/>
      <c r="E163" s="766"/>
      <c r="F163" s="766"/>
      <c r="G163" s="475"/>
      <c r="H163" s="553"/>
      <c r="I163" s="553"/>
      <c r="J163" s="553">
        <v>9</v>
      </c>
      <c r="K163" s="767">
        <f>Periods!N19</f>
        <v>43930</v>
      </c>
      <c r="L163" s="711">
        <f t="shared" ca="1" si="3"/>
        <v>34</v>
      </c>
      <c r="M163" s="768"/>
      <c r="N163" s="554"/>
      <c r="O163" s="554">
        <v>100</v>
      </c>
      <c r="P163" s="769">
        <v>425</v>
      </c>
      <c r="Q163" s="769">
        <v>850</v>
      </c>
      <c r="R163" s="770">
        <v>0.48</v>
      </c>
      <c r="S163" s="771">
        <v>0.5</v>
      </c>
      <c r="T163" s="771">
        <v>0.53</v>
      </c>
      <c r="U163" s="769">
        <v>1</v>
      </c>
      <c r="V163" s="771">
        <v>0.3</v>
      </c>
      <c r="W163" s="769">
        <v>10</v>
      </c>
      <c r="X163" s="554"/>
      <c r="Y163" s="772">
        <v>0.33</v>
      </c>
      <c r="Z163" s="773">
        <v>50</v>
      </c>
      <c r="AA163" s="769">
        <v>50</v>
      </c>
      <c r="AB163" s="769">
        <v>400</v>
      </c>
      <c r="AC163" s="769">
        <v>400</v>
      </c>
      <c r="AD163" s="769">
        <v>400</v>
      </c>
      <c r="AE163" s="774">
        <v>400</v>
      </c>
      <c r="AF163" s="775"/>
      <c r="AG163" s="554"/>
      <c r="AH163" s="554"/>
      <c r="AI163" s="554"/>
      <c r="AJ163" s="554"/>
      <c r="AK163" s="554"/>
      <c r="AL163" s="554"/>
      <c r="AM163" s="554"/>
      <c r="AN163" s="554"/>
      <c r="AO163" s="554"/>
      <c r="AP163" s="475"/>
      <c r="AQ163" s="456"/>
      <c r="AR163" s="444"/>
      <c r="AS163" s="444"/>
      <c r="AT163" s="444"/>
    </row>
    <row r="164" spans="1:46" s="791" customFormat="1" hidden="1" outlineLevel="2" x14ac:dyDescent="0.35">
      <c r="A164" s="490"/>
      <c r="B164" s="776"/>
      <c r="C164" s="491">
        <f>INT($C$40)+2</f>
        <v>3</v>
      </c>
      <c r="D164" s="777"/>
      <c r="E164" s="778"/>
      <c r="F164" s="778"/>
      <c r="G164" s="777"/>
      <c r="H164" s="779"/>
      <c r="I164" s="779" t="s">
        <v>926</v>
      </c>
      <c r="J164" s="779">
        <v>0</v>
      </c>
      <c r="K164" s="780">
        <f>Periods!O10</f>
        <v>43599</v>
      </c>
      <c r="L164" s="711">
        <f t="shared" ca="1" si="3"/>
        <v>1</v>
      </c>
      <c r="M164" s="781"/>
      <c r="N164" s="782"/>
      <c r="O164" s="782">
        <v>100</v>
      </c>
      <c r="P164" s="783">
        <v>250</v>
      </c>
      <c r="Q164" s="783">
        <v>450</v>
      </c>
      <c r="R164" s="784">
        <f>S164</f>
        <v>0.8</v>
      </c>
      <c r="S164" s="785">
        <v>0.8</v>
      </c>
      <c r="T164" s="785">
        <v>0.8</v>
      </c>
      <c r="U164" s="783">
        <v>0</v>
      </c>
      <c r="V164" s="785">
        <v>0.3</v>
      </c>
      <c r="W164" s="783">
        <v>10</v>
      </c>
      <c r="X164" s="782"/>
      <c r="Y164" s="786">
        <v>1</v>
      </c>
      <c r="Z164" s="787">
        <v>50</v>
      </c>
      <c r="AA164" s="783">
        <v>50</v>
      </c>
      <c r="AB164" s="783">
        <v>400</v>
      </c>
      <c r="AC164" s="783">
        <v>400</v>
      </c>
      <c r="AD164" s="783">
        <v>400</v>
      </c>
      <c r="AE164" s="788">
        <v>400</v>
      </c>
      <c r="AF164" s="789"/>
      <c r="AG164" s="782"/>
      <c r="AH164" s="782"/>
      <c r="AI164" s="782"/>
      <c r="AJ164" s="782"/>
      <c r="AK164" s="782"/>
      <c r="AL164" s="782"/>
      <c r="AM164" s="782"/>
      <c r="AN164" s="782"/>
      <c r="AO164" s="782"/>
      <c r="AP164" s="777"/>
      <c r="AQ164" s="790"/>
      <c r="AR164" s="490"/>
      <c r="AS164" s="490"/>
      <c r="AT164" s="490"/>
    </row>
    <row r="165" spans="1:46" hidden="1" outlineLevel="2" x14ac:dyDescent="0.35">
      <c r="A165" s="444"/>
      <c r="B165" s="453"/>
      <c r="C165" s="446">
        <f>INT($C$40)+2</f>
        <v>3</v>
      </c>
      <c r="D165" s="475"/>
      <c r="E165" s="471"/>
      <c r="F165" s="471"/>
      <c r="G165" s="475"/>
      <c r="H165" s="497"/>
      <c r="I165" s="497"/>
      <c r="J165" s="497">
        <v>1</v>
      </c>
      <c r="K165" s="710">
        <f>Periods!O11</f>
        <v>43600</v>
      </c>
      <c r="L165" s="711">
        <f t="shared" ca="1" si="3"/>
        <v>28</v>
      </c>
      <c r="M165" s="513"/>
      <c r="N165" s="480"/>
      <c r="O165" s="480">
        <v>100</v>
      </c>
      <c r="P165" s="498">
        <v>400</v>
      </c>
      <c r="Q165" s="498">
        <v>500</v>
      </c>
      <c r="R165" s="514">
        <f>S165</f>
        <v>0.8</v>
      </c>
      <c r="S165" s="515">
        <v>0.8</v>
      </c>
      <c r="T165" s="515">
        <v>0.8</v>
      </c>
      <c r="U165" s="498">
        <v>1</v>
      </c>
      <c r="V165" s="515">
        <v>0.3</v>
      </c>
      <c r="W165" s="498">
        <v>10</v>
      </c>
      <c r="X165" s="480"/>
      <c r="Y165" s="695">
        <v>1</v>
      </c>
      <c r="Z165" s="698">
        <v>50</v>
      </c>
      <c r="AA165" s="498">
        <v>50</v>
      </c>
      <c r="AB165" s="498">
        <v>150</v>
      </c>
      <c r="AC165" s="498">
        <v>150</v>
      </c>
      <c r="AD165" s="498">
        <v>400</v>
      </c>
      <c r="AE165" s="699">
        <v>400</v>
      </c>
      <c r="AF165" s="579"/>
      <c r="AG165" s="480"/>
      <c r="AH165" s="480"/>
      <c r="AI165" s="480"/>
      <c r="AJ165" s="480"/>
      <c r="AK165" s="480"/>
      <c r="AL165" s="480"/>
      <c r="AM165" s="480"/>
      <c r="AN165" s="480"/>
      <c r="AO165" s="480"/>
      <c r="AP165" s="475"/>
      <c r="AQ165" s="456"/>
      <c r="AR165" s="444"/>
      <c r="AS165" s="444"/>
      <c r="AT165" s="444"/>
    </row>
    <row r="166" spans="1:46" hidden="1" outlineLevel="3" x14ac:dyDescent="0.35">
      <c r="A166" s="444"/>
      <c r="B166" s="453"/>
      <c r="C166" s="446">
        <f t="shared" si="1"/>
        <v>4</v>
      </c>
      <c r="D166" s="475"/>
      <c r="E166" s="471"/>
      <c r="F166" s="471"/>
      <c r="G166" s="475"/>
      <c r="H166" s="497"/>
      <c r="I166" s="497"/>
      <c r="J166" s="497">
        <v>2</v>
      </c>
      <c r="K166" s="710">
        <f>Periods!O12</f>
        <v>43628</v>
      </c>
      <c r="L166" s="711">
        <f t="shared" ca="1" si="3"/>
        <v>56</v>
      </c>
      <c r="M166" s="513"/>
      <c r="N166" s="480"/>
      <c r="O166" s="480">
        <v>100</v>
      </c>
      <c r="P166" s="498">
        <v>600</v>
      </c>
      <c r="Q166" s="498">
        <v>800</v>
      </c>
      <c r="R166" s="514">
        <f>S166</f>
        <v>0.8</v>
      </c>
      <c r="S166" s="515">
        <v>0.8</v>
      </c>
      <c r="T166" s="515">
        <v>0.8</v>
      </c>
      <c r="U166" s="498">
        <v>1</v>
      </c>
      <c r="V166" s="515">
        <v>0.3</v>
      </c>
      <c r="W166" s="498">
        <v>10</v>
      </c>
      <c r="X166" s="480"/>
      <c r="Y166" s="695">
        <v>1</v>
      </c>
      <c r="Z166" s="698">
        <v>50</v>
      </c>
      <c r="AA166" s="498">
        <v>50</v>
      </c>
      <c r="AB166" s="498">
        <v>150</v>
      </c>
      <c r="AC166" s="498">
        <v>150</v>
      </c>
      <c r="AD166" s="498">
        <v>400</v>
      </c>
      <c r="AE166" s="699">
        <v>400</v>
      </c>
      <c r="AF166" s="579"/>
      <c r="AG166" s="480"/>
      <c r="AH166" s="480"/>
      <c r="AI166" s="480"/>
      <c r="AJ166" s="480"/>
      <c r="AK166" s="480"/>
      <c r="AL166" s="480"/>
      <c r="AM166" s="480"/>
      <c r="AN166" s="480"/>
      <c r="AO166" s="480"/>
      <c r="AP166" s="475"/>
      <c r="AQ166" s="456"/>
      <c r="AR166" s="444"/>
      <c r="AS166" s="444"/>
      <c r="AT166" s="444"/>
    </row>
    <row r="167" spans="1:46" hidden="1" outlineLevel="3" x14ac:dyDescent="0.35">
      <c r="A167" s="444"/>
      <c r="B167" s="453"/>
      <c r="C167" s="446">
        <f t="shared" si="1"/>
        <v>4</v>
      </c>
      <c r="D167" s="475"/>
      <c r="E167" s="471"/>
      <c r="F167" s="471"/>
      <c r="G167" s="475"/>
      <c r="H167" s="497"/>
      <c r="I167" s="497"/>
      <c r="J167" s="497">
        <v>3</v>
      </c>
      <c r="K167" s="710">
        <f>Periods!O13</f>
        <v>43684</v>
      </c>
      <c r="L167" s="711">
        <f t="shared" ca="1" si="3"/>
        <v>49</v>
      </c>
      <c r="M167" s="513"/>
      <c r="N167" s="480"/>
      <c r="O167" s="480">
        <v>100</v>
      </c>
      <c r="P167" s="498">
        <v>1500</v>
      </c>
      <c r="Q167" s="498">
        <v>2500</v>
      </c>
      <c r="R167" s="514">
        <v>0.73</v>
      </c>
      <c r="S167" s="515">
        <v>0.75</v>
      </c>
      <c r="T167" s="515">
        <v>0.8</v>
      </c>
      <c r="U167" s="498">
        <v>1</v>
      </c>
      <c r="V167" s="515">
        <v>0.3</v>
      </c>
      <c r="W167" s="498">
        <v>10</v>
      </c>
      <c r="X167" s="480"/>
      <c r="Y167" s="695">
        <v>1</v>
      </c>
      <c r="Z167" s="698">
        <v>50</v>
      </c>
      <c r="AA167" s="498">
        <v>50</v>
      </c>
      <c r="AB167" s="498">
        <v>150</v>
      </c>
      <c r="AC167" s="498">
        <v>150</v>
      </c>
      <c r="AD167" s="498">
        <v>400</v>
      </c>
      <c r="AE167" s="699">
        <v>400</v>
      </c>
      <c r="AF167" s="579"/>
      <c r="AG167" s="480"/>
      <c r="AH167" s="480"/>
      <c r="AI167" s="480"/>
      <c r="AJ167" s="480"/>
      <c r="AK167" s="480"/>
      <c r="AL167" s="480"/>
      <c r="AM167" s="480"/>
      <c r="AN167" s="480"/>
      <c r="AO167" s="480"/>
      <c r="AP167" s="475"/>
      <c r="AQ167" s="456"/>
      <c r="AR167" s="444"/>
      <c r="AS167" s="444"/>
      <c r="AT167" s="444"/>
    </row>
    <row r="168" spans="1:46" hidden="1" outlineLevel="3" x14ac:dyDescent="0.35">
      <c r="A168" s="444"/>
      <c r="B168" s="453"/>
      <c r="C168" s="446">
        <f t="shared" si="1"/>
        <v>4</v>
      </c>
      <c r="D168" s="475"/>
      <c r="E168" s="471"/>
      <c r="F168" s="471"/>
      <c r="G168" s="475"/>
      <c r="H168" s="497"/>
      <c r="I168" s="497"/>
      <c r="J168" s="497">
        <v>4</v>
      </c>
      <c r="K168" s="710">
        <f>Periods!O14</f>
        <v>43733</v>
      </c>
      <c r="L168" s="711">
        <f t="shared" ca="1" si="3"/>
        <v>35</v>
      </c>
      <c r="M168" s="513"/>
      <c r="N168" s="480"/>
      <c r="O168" s="480">
        <v>100</v>
      </c>
      <c r="P168" s="498">
        <v>2990</v>
      </c>
      <c r="Q168" s="498">
        <v>4500</v>
      </c>
      <c r="R168" s="514">
        <v>0.64</v>
      </c>
      <c r="S168" s="515">
        <v>0.65500000000000003</v>
      </c>
      <c r="T168" s="515">
        <v>0.78</v>
      </c>
      <c r="U168" s="498">
        <v>1</v>
      </c>
      <c r="V168" s="515">
        <v>0.3</v>
      </c>
      <c r="W168" s="498">
        <v>10</v>
      </c>
      <c r="X168" s="480"/>
      <c r="Y168" s="695">
        <v>0.75</v>
      </c>
      <c r="Z168" s="698">
        <v>50</v>
      </c>
      <c r="AA168" s="498">
        <v>50</v>
      </c>
      <c r="AB168" s="498">
        <v>150</v>
      </c>
      <c r="AC168" s="498">
        <v>150</v>
      </c>
      <c r="AD168" s="498">
        <v>400</v>
      </c>
      <c r="AE168" s="699">
        <v>400</v>
      </c>
      <c r="AF168" s="579"/>
      <c r="AG168" s="480"/>
      <c r="AH168" s="480"/>
      <c r="AI168" s="480"/>
      <c r="AJ168" s="480"/>
      <c r="AK168" s="480"/>
      <c r="AL168" s="480"/>
      <c r="AM168" s="480"/>
      <c r="AN168" s="480"/>
      <c r="AO168" s="480"/>
      <c r="AP168" s="475"/>
      <c r="AQ168" s="456"/>
      <c r="AR168" s="444"/>
      <c r="AS168" s="444"/>
      <c r="AT168" s="444"/>
    </row>
    <row r="169" spans="1:46" hidden="1" outlineLevel="3" x14ac:dyDescent="0.35">
      <c r="A169" s="444"/>
      <c r="B169" s="453"/>
      <c r="C169" s="446">
        <f t="shared" si="1"/>
        <v>4</v>
      </c>
      <c r="D169" s="475"/>
      <c r="E169" s="471"/>
      <c r="F169" s="471"/>
      <c r="G169" s="475"/>
      <c r="H169" s="497"/>
      <c r="I169" s="497"/>
      <c r="J169" s="497">
        <v>5</v>
      </c>
      <c r="K169" s="710">
        <f>Periods!O15</f>
        <v>43768</v>
      </c>
      <c r="L169" s="711">
        <f t="shared" ca="1" si="3"/>
        <v>28</v>
      </c>
      <c r="M169" s="513"/>
      <c r="N169" s="480"/>
      <c r="O169" s="480">
        <v>100</v>
      </c>
      <c r="P169" s="498">
        <v>2000</v>
      </c>
      <c r="Q169" s="498">
        <v>4000</v>
      </c>
      <c r="R169" s="514">
        <v>0.55000000000000004</v>
      </c>
      <c r="S169" s="515">
        <v>0.56999999999999995</v>
      </c>
      <c r="T169" s="515">
        <v>0.68</v>
      </c>
      <c r="U169" s="498">
        <v>1</v>
      </c>
      <c r="V169" s="515">
        <v>0.3</v>
      </c>
      <c r="W169" s="498">
        <v>10</v>
      </c>
      <c r="X169" s="480"/>
      <c r="Y169" s="695">
        <v>0.75</v>
      </c>
      <c r="Z169" s="698">
        <v>50</v>
      </c>
      <c r="AA169" s="498">
        <v>50</v>
      </c>
      <c r="AB169" s="498">
        <v>150</v>
      </c>
      <c r="AC169" s="498">
        <v>150</v>
      </c>
      <c r="AD169" s="498">
        <v>400</v>
      </c>
      <c r="AE169" s="699">
        <v>400</v>
      </c>
      <c r="AF169" s="579"/>
      <c r="AG169" s="480"/>
      <c r="AH169" s="480"/>
      <c r="AI169" s="480"/>
      <c r="AJ169" s="480"/>
      <c r="AK169" s="480"/>
      <c r="AL169" s="480"/>
      <c r="AM169" s="480"/>
      <c r="AN169" s="480"/>
      <c r="AO169" s="480"/>
      <c r="AP169" s="475"/>
      <c r="AQ169" s="456"/>
      <c r="AR169" s="444"/>
      <c r="AS169" s="444"/>
      <c r="AT169" s="444"/>
    </row>
    <row r="170" spans="1:46" hidden="1" outlineLevel="3" x14ac:dyDescent="0.35">
      <c r="A170" s="444"/>
      <c r="B170" s="453"/>
      <c r="C170" s="446">
        <f t="shared" si="1"/>
        <v>4</v>
      </c>
      <c r="D170" s="475"/>
      <c r="E170" s="471"/>
      <c r="F170" s="471"/>
      <c r="G170" s="475"/>
      <c r="H170" s="497"/>
      <c r="I170" s="497"/>
      <c r="J170" s="497">
        <v>6</v>
      </c>
      <c r="K170" s="710">
        <f>Periods!O16</f>
        <v>43796</v>
      </c>
      <c r="L170" s="711">
        <f t="shared" ref="L170:L173" ca="1" si="4">IF(K171-K170&gt;0,K171-K170,OFFSET(K171,-i_p6_len,0)+365-K170)</f>
        <v>56</v>
      </c>
      <c r="M170" s="513"/>
      <c r="N170" s="480"/>
      <c r="O170" s="480">
        <v>100</v>
      </c>
      <c r="P170" s="498">
        <v>1750</v>
      </c>
      <c r="Q170" s="498">
        <v>3500</v>
      </c>
      <c r="R170" s="514">
        <v>0.52</v>
      </c>
      <c r="S170" s="515">
        <v>0.54</v>
      </c>
      <c r="T170" s="515">
        <v>0.65</v>
      </c>
      <c r="U170" s="498">
        <v>1</v>
      </c>
      <c r="V170" s="515">
        <v>0.3</v>
      </c>
      <c r="W170" s="498">
        <v>10</v>
      </c>
      <c r="X170" s="480"/>
      <c r="Y170" s="695">
        <v>0.4</v>
      </c>
      <c r="Z170" s="698">
        <v>50</v>
      </c>
      <c r="AA170" s="498">
        <v>50</v>
      </c>
      <c r="AB170" s="498">
        <v>150</v>
      </c>
      <c r="AC170" s="498">
        <v>150</v>
      </c>
      <c r="AD170" s="498">
        <v>400</v>
      </c>
      <c r="AE170" s="699">
        <v>400</v>
      </c>
      <c r="AF170" s="579"/>
      <c r="AG170" s="480"/>
      <c r="AH170" s="480"/>
      <c r="AI170" s="480"/>
      <c r="AJ170" s="480"/>
      <c r="AK170" s="480"/>
      <c r="AL170" s="480"/>
      <c r="AM170" s="480"/>
      <c r="AN170" s="480"/>
      <c r="AO170" s="480"/>
      <c r="AP170" s="475"/>
      <c r="AQ170" s="456"/>
      <c r="AR170" s="444"/>
      <c r="AS170" s="444"/>
      <c r="AT170" s="444"/>
    </row>
    <row r="171" spans="1:46" hidden="1" outlineLevel="3" x14ac:dyDescent="0.35">
      <c r="A171" s="444"/>
      <c r="B171" s="453"/>
      <c r="C171" s="446">
        <f t="shared" si="1"/>
        <v>4</v>
      </c>
      <c r="D171" s="475"/>
      <c r="E171" s="471"/>
      <c r="F171" s="471"/>
      <c r="G171" s="475"/>
      <c r="H171" s="497"/>
      <c r="I171" s="497"/>
      <c r="J171" s="497">
        <v>7</v>
      </c>
      <c r="K171" s="710">
        <f>Periods!O17</f>
        <v>43852</v>
      </c>
      <c r="L171" s="711">
        <f t="shared" ca="1" si="4"/>
        <v>50</v>
      </c>
      <c r="M171" s="513"/>
      <c r="N171" s="480"/>
      <c r="O171" s="480">
        <v>100</v>
      </c>
      <c r="P171" s="498">
        <v>1100</v>
      </c>
      <c r="Q171" s="498">
        <v>2200</v>
      </c>
      <c r="R171" s="514">
        <v>0.51</v>
      </c>
      <c r="S171" s="515">
        <v>0.53</v>
      </c>
      <c r="T171" s="515">
        <v>0.59</v>
      </c>
      <c r="U171" s="498">
        <v>1</v>
      </c>
      <c r="V171" s="515">
        <v>0.3</v>
      </c>
      <c r="W171" s="498">
        <v>10</v>
      </c>
      <c r="X171" s="480"/>
      <c r="Y171" s="695">
        <v>0.33</v>
      </c>
      <c r="Z171" s="698">
        <v>50</v>
      </c>
      <c r="AA171" s="498">
        <v>50</v>
      </c>
      <c r="AB171" s="498">
        <v>400</v>
      </c>
      <c r="AC171" s="498">
        <v>400</v>
      </c>
      <c r="AD171" s="498">
        <v>400</v>
      </c>
      <c r="AE171" s="699">
        <v>400</v>
      </c>
      <c r="AF171" s="579"/>
      <c r="AG171" s="480"/>
      <c r="AH171" s="480"/>
      <c r="AI171" s="480"/>
      <c r="AJ171" s="480"/>
      <c r="AK171" s="480"/>
      <c r="AL171" s="480"/>
      <c r="AM171" s="480"/>
      <c r="AN171" s="480"/>
      <c r="AO171" s="480"/>
      <c r="AP171" s="475"/>
      <c r="AQ171" s="456"/>
      <c r="AR171" s="444"/>
      <c r="AS171" s="444"/>
      <c r="AT171" s="444"/>
    </row>
    <row r="172" spans="1:46" hidden="1" outlineLevel="3" x14ac:dyDescent="0.35">
      <c r="A172" s="444"/>
      <c r="B172" s="453"/>
      <c r="C172" s="446">
        <f t="shared" si="1"/>
        <v>4</v>
      </c>
      <c r="D172" s="475"/>
      <c r="E172" s="471"/>
      <c r="F172" s="471"/>
      <c r="G172" s="475"/>
      <c r="H172" s="497"/>
      <c r="I172" s="497"/>
      <c r="J172" s="497">
        <v>8</v>
      </c>
      <c r="K172" s="710">
        <f>Periods!O18</f>
        <v>43902</v>
      </c>
      <c r="L172" s="711">
        <f t="shared" ca="1" si="4"/>
        <v>28</v>
      </c>
      <c r="M172" s="513"/>
      <c r="N172" s="480"/>
      <c r="O172" s="480">
        <v>100</v>
      </c>
      <c r="P172" s="498">
        <v>600</v>
      </c>
      <c r="Q172" s="498">
        <v>1200</v>
      </c>
      <c r="R172" s="514">
        <v>0.49</v>
      </c>
      <c r="S172" s="515">
        <v>0.51</v>
      </c>
      <c r="T172" s="515">
        <v>0.56000000000000005</v>
      </c>
      <c r="U172" s="498">
        <v>1</v>
      </c>
      <c r="V172" s="515">
        <v>0.3</v>
      </c>
      <c r="W172" s="498">
        <v>10</v>
      </c>
      <c r="X172" s="480"/>
      <c r="Y172" s="695">
        <v>0.33</v>
      </c>
      <c r="Z172" s="698">
        <v>50</v>
      </c>
      <c r="AA172" s="498">
        <v>50</v>
      </c>
      <c r="AB172" s="498">
        <v>400</v>
      </c>
      <c r="AC172" s="498">
        <v>400</v>
      </c>
      <c r="AD172" s="498">
        <v>400</v>
      </c>
      <c r="AE172" s="699">
        <v>400</v>
      </c>
      <c r="AF172" s="579"/>
      <c r="AG172" s="480"/>
      <c r="AH172" s="480"/>
      <c r="AI172" s="480"/>
      <c r="AJ172" s="480"/>
      <c r="AK172" s="480"/>
      <c r="AL172" s="480"/>
      <c r="AM172" s="480"/>
      <c r="AN172" s="480"/>
      <c r="AO172" s="480"/>
      <c r="AP172" s="475"/>
      <c r="AQ172" s="456"/>
      <c r="AR172" s="444"/>
      <c r="AS172" s="444"/>
      <c r="AT172" s="444"/>
    </row>
    <row r="173" spans="1:46" hidden="1" outlineLevel="3" x14ac:dyDescent="0.35">
      <c r="A173" s="444"/>
      <c r="B173" s="453"/>
      <c r="C173" s="446">
        <f t="shared" si="1"/>
        <v>4</v>
      </c>
      <c r="D173" s="475"/>
      <c r="E173" s="471"/>
      <c r="F173" s="471"/>
      <c r="G173" s="475"/>
      <c r="H173" s="497"/>
      <c r="I173" s="497"/>
      <c r="J173" s="497">
        <v>9</v>
      </c>
      <c r="K173" s="710">
        <f>Periods!O19</f>
        <v>43930</v>
      </c>
      <c r="L173" s="711">
        <f t="shared" ca="1" si="4"/>
        <v>34</v>
      </c>
      <c r="M173" s="517"/>
      <c r="N173" s="480"/>
      <c r="O173" s="480">
        <v>100</v>
      </c>
      <c r="P173" s="498">
        <v>425</v>
      </c>
      <c r="Q173" s="498">
        <v>850</v>
      </c>
      <c r="R173" s="514">
        <v>0.48</v>
      </c>
      <c r="S173" s="515">
        <v>0.5</v>
      </c>
      <c r="T173" s="515">
        <v>0.53</v>
      </c>
      <c r="U173" s="498">
        <v>1</v>
      </c>
      <c r="V173" s="515">
        <v>0.3</v>
      </c>
      <c r="W173" s="498">
        <v>10</v>
      </c>
      <c r="X173" s="480"/>
      <c r="Y173" s="695">
        <v>0.33</v>
      </c>
      <c r="Z173" s="698">
        <v>50</v>
      </c>
      <c r="AA173" s="498">
        <v>50</v>
      </c>
      <c r="AB173" s="498">
        <v>400</v>
      </c>
      <c r="AC173" s="498">
        <v>400</v>
      </c>
      <c r="AD173" s="498">
        <v>400</v>
      </c>
      <c r="AE173" s="699">
        <v>400</v>
      </c>
      <c r="AF173" s="579"/>
      <c r="AG173" s="480"/>
      <c r="AH173" s="480"/>
      <c r="AI173" s="480"/>
      <c r="AJ173" s="480"/>
      <c r="AK173" s="480"/>
      <c r="AL173" s="480"/>
      <c r="AM173" s="480"/>
      <c r="AN173" s="480"/>
      <c r="AO173" s="480"/>
      <c r="AP173" s="475"/>
      <c r="AQ173" s="456"/>
      <c r="AR173" s="444"/>
      <c r="AS173" s="444"/>
      <c r="AT173" s="444"/>
    </row>
    <row r="174" spans="1:46" hidden="1" outlineLevel="3" x14ac:dyDescent="0.35">
      <c r="A174" s="444"/>
      <c r="B174" s="453"/>
      <c r="C174" s="446">
        <f>INT($C$40)+2</f>
        <v>3</v>
      </c>
      <c r="D174" s="475"/>
      <c r="E174" s="471"/>
      <c r="F174" s="471"/>
      <c r="G174" s="475"/>
      <c r="H174" s="497"/>
      <c r="I174" s="497"/>
      <c r="J174" s="497"/>
      <c r="K174" s="710"/>
      <c r="L174" s="480"/>
      <c r="M174" s="480"/>
      <c r="N174" s="480"/>
      <c r="O174" s="480"/>
      <c r="P174" s="480"/>
      <c r="Q174" s="480"/>
      <c r="R174" s="480"/>
      <c r="S174" s="480"/>
      <c r="T174" s="480"/>
      <c r="U174" s="480"/>
      <c r="V174" s="480"/>
      <c r="W174" s="480"/>
      <c r="X174" s="480"/>
      <c r="Y174" s="480"/>
      <c r="Z174" s="480"/>
      <c r="AA174" s="480"/>
      <c r="AB174" s="480"/>
      <c r="AC174" s="480"/>
      <c r="AD174" s="480"/>
      <c r="AE174" s="480"/>
      <c r="AF174" s="480"/>
      <c r="AG174" s="480"/>
      <c r="AH174" s="480"/>
      <c r="AI174" s="480"/>
      <c r="AJ174" s="480"/>
      <c r="AK174" s="480"/>
      <c r="AL174" s="480"/>
      <c r="AM174" s="480"/>
      <c r="AN174" s="480"/>
      <c r="AO174" s="480"/>
      <c r="AP174" s="475"/>
      <c r="AQ174" s="456"/>
      <c r="AR174" s="444"/>
      <c r="AS174" s="444"/>
      <c r="AT174" s="444"/>
    </row>
    <row r="175" spans="1:46" ht="5.15" hidden="1" customHeight="1" outlineLevel="2" x14ac:dyDescent="0.35">
      <c r="A175" s="444"/>
      <c r="B175" s="453"/>
      <c r="C175" s="446">
        <f>INT($C$40)+2.005</f>
        <v>3.0049999999999999</v>
      </c>
      <c r="D175" s="475"/>
      <c r="E175" s="475"/>
      <c r="F175" s="475"/>
      <c r="G175" s="475"/>
      <c r="H175" s="475"/>
      <c r="I175" s="475"/>
      <c r="J175" s="475"/>
      <c r="K175" s="512"/>
      <c r="L175" s="512"/>
      <c r="M175" s="512"/>
      <c r="N175" s="475"/>
      <c r="O175" s="475"/>
      <c r="P175" s="475"/>
      <c r="Q175" s="475"/>
      <c r="R175" s="475"/>
      <c r="S175" s="475"/>
      <c r="T175" s="475"/>
      <c r="U175" s="475"/>
      <c r="V175" s="475"/>
      <c r="W175" s="475"/>
      <c r="X175" s="475"/>
      <c r="Y175" s="475"/>
      <c r="Z175" s="475"/>
      <c r="AA175" s="475"/>
      <c r="AB175" s="475"/>
      <c r="AC175" s="475"/>
      <c r="AD175" s="475"/>
      <c r="AE175" s="475"/>
      <c r="AF175" s="475"/>
      <c r="AG175" s="475"/>
      <c r="AH175" s="475"/>
      <c r="AI175" s="475"/>
      <c r="AJ175" s="475"/>
      <c r="AK175" s="475"/>
      <c r="AL175" s="475"/>
      <c r="AM175" s="475"/>
      <c r="AN175" s="475"/>
      <c r="AO175" s="475"/>
      <c r="AP175" s="475" t="s">
        <v>512</v>
      </c>
      <c r="AQ175" s="456"/>
      <c r="AR175" s="444"/>
      <c r="AS175" s="444"/>
      <c r="AT175" s="444"/>
    </row>
    <row r="176" spans="1:46" ht="5.15" hidden="1" customHeight="1" outlineLevel="3" x14ac:dyDescent="0.35">
      <c r="A176" s="444"/>
      <c r="B176" s="453"/>
      <c r="C176" s="446">
        <f>INT($C$40)+3.005</f>
        <v>4.0049999999999999</v>
      </c>
      <c r="D176" s="475" t="s">
        <v>506</v>
      </c>
      <c r="E176" s="475"/>
      <c r="F176" s="475"/>
      <c r="G176" s="475"/>
      <c r="H176" s="475"/>
      <c r="I176" s="475"/>
      <c r="J176" s="512"/>
      <c r="K176" s="512"/>
      <c r="L176" s="512"/>
      <c r="M176" s="475"/>
      <c r="N176" s="475"/>
      <c r="O176" s="475"/>
      <c r="P176" s="475"/>
      <c r="Q176" s="475"/>
      <c r="R176" s="475"/>
      <c r="S176" s="475"/>
      <c r="T176" s="475"/>
      <c r="U176" s="475"/>
      <c r="V176" s="475"/>
      <c r="W176" s="475"/>
      <c r="X176" s="475"/>
      <c r="Y176" s="475"/>
      <c r="Z176" s="475"/>
      <c r="AA176" s="475"/>
      <c r="AB176" s="475"/>
      <c r="AC176" s="475"/>
      <c r="AD176" s="475"/>
      <c r="AE176" s="475"/>
      <c r="AF176" s="475"/>
      <c r="AG176" s="475"/>
      <c r="AH176" s="475"/>
      <c r="AI176" s="475"/>
      <c r="AJ176" s="475"/>
      <c r="AK176" s="475"/>
      <c r="AL176" s="475"/>
      <c r="AM176" s="475"/>
      <c r="AN176" s="475"/>
      <c r="AO176" s="475"/>
      <c r="AP176" s="475"/>
      <c r="AQ176" s="456"/>
      <c r="AR176" s="444"/>
      <c r="AS176" s="444"/>
      <c r="AT176" s="444"/>
    </row>
    <row r="177" spans="1:46" hidden="1" outlineLevel="2" x14ac:dyDescent="0.35">
      <c r="A177" s="444"/>
      <c r="B177" s="453"/>
      <c r="C177" s="446">
        <f>INT($C$40)+2</f>
        <v>3</v>
      </c>
      <c r="D177" s="475"/>
      <c r="E177" s="471"/>
      <c r="F177" s="471"/>
      <c r="G177" s="475"/>
      <c r="H177" s="497" t="s">
        <v>568</v>
      </c>
      <c r="I177" s="497"/>
      <c r="J177" s="499"/>
      <c r="K177" s="499">
        <f ca="1">SUM(L$70:L$175)</f>
        <v>3650</v>
      </c>
      <c r="L177" s="499"/>
      <c r="M177" s="480"/>
      <c r="N177" s="480"/>
      <c r="O177" s="480"/>
      <c r="P177" s="480"/>
      <c r="Q177" s="480"/>
      <c r="R177" s="480"/>
      <c r="S177" s="480"/>
      <c r="T177" s="480"/>
      <c r="U177" s="480"/>
      <c r="V177" s="480"/>
      <c r="W177" s="480"/>
      <c r="X177" s="480"/>
      <c r="Y177" s="480"/>
      <c r="Z177" s="480"/>
      <c r="AA177" s="480"/>
      <c r="AB177" s="480"/>
      <c r="AC177" s="480"/>
      <c r="AD177" s="480"/>
      <c r="AE177" s="480"/>
      <c r="AF177" s="480"/>
      <c r="AG177" s="480"/>
      <c r="AH177" s="480"/>
      <c r="AI177" s="480"/>
      <c r="AJ177" s="480"/>
      <c r="AK177" s="480"/>
      <c r="AL177" s="480"/>
      <c r="AM177" s="480"/>
      <c r="AN177" s="480"/>
      <c r="AO177" s="480"/>
      <c r="AP177" s="475"/>
      <c r="AQ177" s="456"/>
      <c r="AR177" s="444"/>
      <c r="AS177" s="444"/>
      <c r="AT177" s="444"/>
    </row>
    <row r="178" spans="1:46" ht="5.15" hidden="1" customHeight="1" outlineLevel="2" x14ac:dyDescent="0.35">
      <c r="A178" s="444"/>
      <c r="B178" s="453"/>
      <c r="C178" s="446">
        <f>INT($C$40)+2.005</f>
        <v>3.0049999999999999</v>
      </c>
      <c r="D178" s="475"/>
      <c r="E178" s="475"/>
      <c r="F178" s="475"/>
      <c r="G178" s="475"/>
      <c r="H178" s="475"/>
      <c r="I178" s="475"/>
      <c r="J178" s="475"/>
      <c r="K178" s="475"/>
      <c r="L178" s="475"/>
      <c r="M178" s="475"/>
      <c r="N178" s="475"/>
      <c r="O178" s="475"/>
      <c r="P178" s="475"/>
      <c r="Q178" s="475"/>
      <c r="R178" s="475"/>
      <c r="S178" s="475"/>
      <c r="T178" s="475"/>
      <c r="U178" s="475"/>
      <c r="V178" s="475"/>
      <c r="W178" s="475"/>
      <c r="X178" s="475"/>
      <c r="Y178" s="475"/>
      <c r="Z178" s="475"/>
      <c r="AA178" s="475"/>
      <c r="AB178" s="475"/>
      <c r="AC178" s="475"/>
      <c r="AD178" s="475"/>
      <c r="AE178" s="475"/>
      <c r="AF178" s="475"/>
      <c r="AG178" s="475"/>
      <c r="AH178" s="475"/>
      <c r="AI178" s="475"/>
      <c r="AJ178" s="475"/>
      <c r="AK178" s="475"/>
      <c r="AL178" s="475"/>
      <c r="AM178" s="475"/>
      <c r="AN178" s="475"/>
      <c r="AO178" s="475"/>
      <c r="AP178" s="475" t="s">
        <v>512</v>
      </c>
      <c r="AQ178" s="456"/>
      <c r="AR178" s="444"/>
      <c r="AS178" s="444"/>
      <c r="AT178" s="444"/>
    </row>
    <row r="179" spans="1:46" outlineLevel="1" x14ac:dyDescent="0.35">
      <c r="A179" s="444"/>
      <c r="B179" s="453"/>
      <c r="C179" s="446">
        <f>INT($C$40)+1</f>
        <v>2</v>
      </c>
      <c r="D179" s="475"/>
      <c r="E179" s="471"/>
      <c r="F179" s="471"/>
      <c r="G179" s="475"/>
      <c r="H179" s="493" t="s">
        <v>569</v>
      </c>
      <c r="I179" s="495"/>
      <c r="J179" s="495"/>
      <c r="K179" s="495"/>
      <c r="L179" s="495"/>
      <c r="M179" s="495"/>
      <c r="N179" s="495"/>
      <c r="O179" s="495"/>
      <c r="P179" s="495"/>
      <c r="Q179" s="495"/>
      <c r="R179" s="495"/>
      <c r="S179" s="495"/>
      <c r="T179" s="495"/>
      <c r="U179" s="495"/>
      <c r="V179" s="495"/>
      <c r="W179" s="495"/>
      <c r="X179" s="495"/>
      <c r="Y179" s="495"/>
      <c r="Z179" s="495"/>
      <c r="AA179" s="495"/>
      <c r="AB179" s="495"/>
      <c r="AC179" s="495"/>
      <c r="AD179" s="495"/>
      <c r="AE179" s="495"/>
      <c r="AF179" s="495"/>
      <c r="AG179" s="495"/>
      <c r="AH179" s="495"/>
      <c r="AI179" s="495"/>
      <c r="AJ179" s="495"/>
      <c r="AK179" s="495"/>
      <c r="AL179" s="495"/>
      <c r="AM179" s="495"/>
      <c r="AN179" s="495"/>
      <c r="AO179" s="495"/>
      <c r="AP179" s="475"/>
      <c r="AQ179" s="456"/>
      <c r="AR179" s="444"/>
      <c r="AS179" s="444"/>
      <c r="AT179" s="444"/>
    </row>
    <row r="180" spans="1:46" ht="5.15" customHeight="1" outlineLevel="3" x14ac:dyDescent="0.35">
      <c r="A180" s="444"/>
      <c r="B180" s="453"/>
      <c r="C180" s="446">
        <f>INT($C$40)+3.005</f>
        <v>4.0049999999999999</v>
      </c>
      <c r="D180" s="475" t="s">
        <v>506</v>
      </c>
      <c r="E180" s="475"/>
      <c r="F180" s="475"/>
      <c r="G180" s="475"/>
      <c r="H180" s="475"/>
      <c r="I180" s="475"/>
      <c r="J180" s="512"/>
      <c r="K180" s="512"/>
      <c r="L180" s="512"/>
      <c r="M180" s="475"/>
      <c r="N180" s="475"/>
      <c r="O180" s="475"/>
      <c r="P180" s="475"/>
      <c r="Q180" s="475"/>
      <c r="R180" s="475"/>
      <c r="S180" s="475"/>
      <c r="T180" s="475"/>
      <c r="U180" s="475"/>
      <c r="V180" s="475"/>
      <c r="W180" s="475"/>
      <c r="X180" s="475"/>
      <c r="Y180" s="475"/>
      <c r="Z180" s="475"/>
      <c r="AA180" s="475"/>
      <c r="AB180" s="475"/>
      <c r="AC180" s="475"/>
      <c r="AD180" s="475"/>
      <c r="AE180" s="475"/>
      <c r="AF180" s="475"/>
      <c r="AG180" s="475"/>
      <c r="AH180" s="475"/>
      <c r="AI180" s="475"/>
      <c r="AJ180" s="475"/>
      <c r="AK180" s="475"/>
      <c r="AL180" s="475"/>
      <c r="AM180" s="475"/>
      <c r="AN180" s="475"/>
      <c r="AO180" s="475"/>
      <c r="AP180" s="475"/>
      <c r="AQ180" s="456"/>
      <c r="AR180" s="444"/>
      <c r="AS180" s="444"/>
      <c r="AT180" s="444"/>
    </row>
    <row r="181" spans="1:46" outlineLevel="2" x14ac:dyDescent="0.35">
      <c r="A181" s="444"/>
      <c r="B181" s="453"/>
      <c r="C181" s="446">
        <f>INT($C$40)+2</f>
        <v>3</v>
      </c>
      <c r="D181" s="475"/>
      <c r="E181" s="471"/>
      <c r="F181" s="471"/>
      <c r="G181" s="475"/>
      <c r="H181" s="480" t="s">
        <v>547</v>
      </c>
      <c r="I181" s="480"/>
      <c r="J181" s="480"/>
      <c r="K181" s="480"/>
      <c r="L181" s="480"/>
      <c r="M181" s="480"/>
      <c r="N181" s="480"/>
      <c r="O181" s="480"/>
      <c r="P181" s="480"/>
      <c r="Q181" s="480"/>
      <c r="R181" s="480"/>
      <c r="S181" s="480"/>
      <c r="T181" s="480"/>
      <c r="U181" s="480"/>
      <c r="V181" s="480"/>
      <c r="W181" s="480"/>
      <c r="X181" s="480"/>
      <c r="Y181" s="480"/>
      <c r="Z181" s="480"/>
      <c r="AA181" s="480"/>
      <c r="AB181" s="480"/>
      <c r="AC181" s="480"/>
      <c r="AD181" s="480"/>
      <c r="AE181" s="480"/>
      <c r="AF181" s="480"/>
      <c r="AG181" s="480"/>
      <c r="AH181" s="480"/>
      <c r="AI181" s="480"/>
      <c r="AJ181" s="480"/>
      <c r="AK181" s="480"/>
      <c r="AL181" s="480"/>
      <c r="AM181" s="480"/>
      <c r="AN181" s="480"/>
      <c r="AO181" s="480"/>
      <c r="AP181" s="475"/>
      <c r="AQ181" s="456"/>
      <c r="AR181" s="444"/>
      <c r="AS181" s="444"/>
      <c r="AT181" s="444"/>
    </row>
    <row r="182" spans="1:46" outlineLevel="2" x14ac:dyDescent="0.35">
      <c r="A182" s="444"/>
      <c r="B182" s="453"/>
      <c r="C182" s="446">
        <f>INT($C$40)+2</f>
        <v>3</v>
      </c>
      <c r="D182" s="475"/>
      <c r="E182" s="471"/>
      <c r="F182" s="471"/>
      <c r="G182" s="475"/>
      <c r="H182" s="483" t="s">
        <v>570</v>
      </c>
      <c r="I182" s="503"/>
      <c r="J182" s="483" t="s">
        <v>571</v>
      </c>
      <c r="K182" s="498">
        <v>0</v>
      </c>
      <c r="L182" s="498">
        <v>2</v>
      </c>
      <c r="M182" s="498">
        <v>4</v>
      </c>
      <c r="N182" s="498">
        <v>6</v>
      </c>
      <c r="O182" s="498">
        <v>9</v>
      </c>
      <c r="P182" s="498">
        <v>12</v>
      </c>
      <c r="Q182" s="498">
        <v>15</v>
      </c>
      <c r="R182" s="498">
        <v>18</v>
      </c>
      <c r="S182" s="480"/>
      <c r="T182" s="480"/>
      <c r="U182" s="480"/>
      <c r="V182" s="480"/>
      <c r="W182" s="480"/>
      <c r="X182" s="480"/>
      <c r="Y182" s="480"/>
      <c r="Z182" s="480"/>
      <c r="AA182" s="480"/>
      <c r="AB182" s="480"/>
      <c r="AC182" s="480"/>
      <c r="AD182" s="480"/>
      <c r="AE182" s="480"/>
      <c r="AF182" s="480"/>
      <c r="AG182" s="480"/>
      <c r="AH182" s="480"/>
      <c r="AI182" s="480"/>
      <c r="AJ182" s="480"/>
      <c r="AK182" s="480"/>
      <c r="AL182" s="480"/>
      <c r="AM182" s="480"/>
      <c r="AN182" s="480"/>
      <c r="AO182" s="480"/>
      <c r="AP182" s="475"/>
      <c r="AQ182" s="456"/>
      <c r="AR182" s="444"/>
      <c r="AS182" s="444"/>
      <c r="AT182" s="444"/>
    </row>
    <row r="183" spans="1:46" outlineLevel="3" x14ac:dyDescent="0.35">
      <c r="A183" s="444"/>
      <c r="B183" s="453"/>
      <c r="C183" s="446">
        <f>INT($C$40)+3</f>
        <v>4</v>
      </c>
      <c r="D183" s="475"/>
      <c r="E183" s="471"/>
      <c r="F183" s="471"/>
      <c r="G183" s="475"/>
      <c r="H183" s="483" t="s">
        <v>572</v>
      </c>
      <c r="I183" s="503"/>
      <c r="J183" s="483" t="s">
        <v>573</v>
      </c>
      <c r="K183" s="498">
        <v>1</v>
      </c>
      <c r="L183" s="498">
        <v>4</v>
      </c>
      <c r="M183" s="498">
        <v>6</v>
      </c>
      <c r="N183" s="480"/>
      <c r="O183" s="480"/>
      <c r="P183" s="480"/>
      <c r="Q183" s="480"/>
      <c r="R183" s="480"/>
      <c r="S183" s="480"/>
      <c r="T183" s="480"/>
      <c r="U183" s="480"/>
      <c r="V183" s="480"/>
      <c r="W183" s="480"/>
      <c r="X183" s="480"/>
      <c r="Y183" s="480"/>
      <c r="Z183" s="480"/>
      <c r="AA183" s="480"/>
      <c r="AB183" s="480"/>
      <c r="AC183" s="480"/>
      <c r="AD183" s="480"/>
      <c r="AE183" s="480"/>
      <c r="AF183" s="480"/>
      <c r="AG183" s="480"/>
      <c r="AH183" s="480"/>
      <c r="AI183" s="480"/>
      <c r="AJ183" s="480"/>
      <c r="AK183" s="480"/>
      <c r="AL183" s="480"/>
      <c r="AM183" s="480"/>
      <c r="AN183" s="480"/>
      <c r="AO183" s="480"/>
      <c r="AP183" s="475"/>
      <c r="AQ183" s="456"/>
      <c r="AR183" s="444"/>
      <c r="AS183" s="444"/>
      <c r="AT183" s="444"/>
    </row>
    <row r="184" spans="1:46" ht="5.15" customHeight="1" outlineLevel="2" x14ac:dyDescent="0.35">
      <c r="A184" s="444"/>
      <c r="B184" s="453"/>
      <c r="C184" s="446">
        <f>INT($C$40)+2.005</f>
        <v>3.0049999999999999</v>
      </c>
      <c r="D184" s="475"/>
      <c r="E184" s="475"/>
      <c r="F184" s="475"/>
      <c r="G184" s="475"/>
      <c r="H184" s="475"/>
      <c r="I184" s="475"/>
      <c r="J184" s="512"/>
      <c r="K184" s="512"/>
      <c r="L184" s="512"/>
      <c r="M184" s="475"/>
      <c r="N184" s="475"/>
      <c r="O184" s="475"/>
      <c r="P184" s="475"/>
      <c r="Q184" s="475"/>
      <c r="R184" s="475"/>
      <c r="S184" s="475"/>
      <c r="T184" s="475"/>
      <c r="U184" s="475"/>
      <c r="V184" s="475"/>
      <c r="W184" s="475"/>
      <c r="X184" s="475"/>
      <c r="Y184" s="475"/>
      <c r="Z184" s="475"/>
      <c r="AA184" s="475"/>
      <c r="AB184" s="475"/>
      <c r="AC184" s="475"/>
      <c r="AD184" s="475"/>
      <c r="AE184" s="475"/>
      <c r="AF184" s="475"/>
      <c r="AG184" s="475"/>
      <c r="AH184" s="475"/>
      <c r="AI184" s="475"/>
      <c r="AJ184" s="475"/>
      <c r="AK184" s="475"/>
      <c r="AL184" s="475"/>
      <c r="AM184" s="475"/>
      <c r="AN184" s="475"/>
      <c r="AO184" s="475"/>
      <c r="AP184" s="475" t="s">
        <v>512</v>
      </c>
      <c r="AQ184" s="456"/>
      <c r="AR184" s="444"/>
      <c r="AS184" s="444"/>
      <c r="AT184" s="444"/>
    </row>
    <row r="185" spans="1:46" outlineLevel="1" x14ac:dyDescent="0.35">
      <c r="A185" s="444"/>
      <c r="B185" s="453"/>
      <c r="C185" s="446">
        <f>INT($C$40)+1</f>
        <v>2</v>
      </c>
      <c r="D185" s="475"/>
      <c r="E185" s="471"/>
      <c r="F185" s="471"/>
      <c r="G185" s="475"/>
      <c r="H185" s="493" t="s">
        <v>574</v>
      </c>
      <c r="I185" s="518"/>
      <c r="J185" s="510" t="s">
        <v>575</v>
      </c>
      <c r="K185" s="462" t="s">
        <v>576</v>
      </c>
      <c r="L185" s="462"/>
      <c r="M185" s="462"/>
      <c r="N185" s="510"/>
      <c r="O185" s="462" t="s">
        <v>577</v>
      </c>
      <c r="P185" s="462"/>
      <c r="Q185" s="462"/>
      <c r="R185" s="462"/>
      <c r="S185" s="462"/>
      <c r="T185" s="462"/>
      <c r="U185" s="462" t="s">
        <v>578</v>
      </c>
      <c r="V185" s="462"/>
      <c r="W185" s="462"/>
      <c r="X185" s="462"/>
      <c r="Y185" s="511"/>
      <c r="Z185" s="511"/>
      <c r="AA185" s="511"/>
      <c r="AB185" s="519"/>
      <c r="AC185" s="519"/>
      <c r="AD185" s="519"/>
      <c r="AE185" s="519"/>
      <c r="AF185" s="519"/>
      <c r="AG185" s="519"/>
      <c r="AH185" s="519"/>
      <c r="AI185" s="519"/>
      <c r="AJ185" s="519"/>
      <c r="AK185" s="519"/>
      <c r="AL185" s="519"/>
      <c r="AM185" s="519"/>
      <c r="AN185" s="519"/>
      <c r="AO185" s="519"/>
      <c r="AP185" s="475"/>
      <c r="AQ185" s="456"/>
      <c r="AR185" s="444"/>
      <c r="AS185" s="444"/>
      <c r="AT185" s="444"/>
    </row>
    <row r="186" spans="1:46" outlineLevel="1" x14ac:dyDescent="0.35">
      <c r="A186" s="444"/>
      <c r="B186" s="453"/>
      <c r="C186" s="446">
        <f>INT($C$40)+1</f>
        <v>2</v>
      </c>
      <c r="D186" s="475"/>
      <c r="E186" s="471"/>
      <c r="F186" s="471"/>
      <c r="G186" s="475"/>
      <c r="H186" s="493"/>
      <c r="I186" s="518"/>
      <c r="J186" s="510"/>
      <c r="K186" s="510">
        <v>6</v>
      </c>
      <c r="L186" s="510">
        <v>8</v>
      </c>
      <c r="M186" s="510">
        <v>12</v>
      </c>
      <c r="N186" s="510"/>
      <c r="O186" s="510" t="s">
        <v>579</v>
      </c>
      <c r="P186" s="510" t="s">
        <v>580</v>
      </c>
      <c r="Q186" s="510" t="s">
        <v>581</v>
      </c>
      <c r="R186" s="510" t="s">
        <v>582</v>
      </c>
      <c r="S186" s="510" t="s">
        <v>583</v>
      </c>
      <c r="T186" s="510" t="s">
        <v>584</v>
      </c>
      <c r="U186" s="462" t="s">
        <v>585</v>
      </c>
      <c r="V186" s="462"/>
      <c r="W186" s="462"/>
      <c r="X186" s="462"/>
      <c r="Y186" s="511"/>
      <c r="Z186" s="511"/>
      <c r="AA186" s="511"/>
      <c r="AB186" s="519"/>
      <c r="AC186" s="519"/>
      <c r="AD186" s="519"/>
      <c r="AE186" s="519"/>
      <c r="AF186" s="519"/>
      <c r="AG186" s="519"/>
      <c r="AH186" s="519"/>
      <c r="AI186" s="519"/>
      <c r="AJ186" s="519"/>
      <c r="AK186" s="519"/>
      <c r="AL186" s="519"/>
      <c r="AM186" s="519"/>
      <c r="AN186" s="519"/>
      <c r="AO186" s="519"/>
      <c r="AP186" s="475"/>
      <c r="AQ186" s="456"/>
      <c r="AR186" s="444"/>
      <c r="AS186" s="444"/>
      <c r="AT186" s="444"/>
    </row>
    <row r="187" spans="1:46" ht="5.15" customHeight="1" outlineLevel="3" x14ac:dyDescent="0.35">
      <c r="A187" s="444"/>
      <c r="B187" s="453"/>
      <c r="C187" s="446">
        <f>INT($C$40)+3.005</f>
        <v>4.0049999999999999</v>
      </c>
      <c r="D187" s="475" t="s">
        <v>506</v>
      </c>
      <c r="E187" s="475"/>
      <c r="F187" s="475"/>
      <c r="G187" s="475"/>
      <c r="H187" s="475"/>
      <c r="I187" s="475"/>
      <c r="J187" s="475"/>
      <c r="K187" s="475"/>
      <c r="L187" s="475"/>
      <c r="M187" s="475"/>
      <c r="N187" s="475"/>
      <c r="O187" s="475"/>
      <c r="P187" s="475"/>
      <c r="Q187" s="475"/>
      <c r="R187" s="475"/>
      <c r="S187" s="475"/>
      <c r="T187" s="475"/>
      <c r="U187" s="475"/>
      <c r="V187" s="475"/>
      <c r="W187" s="475"/>
      <c r="X187" s="475"/>
      <c r="Y187" s="475"/>
      <c r="Z187" s="475"/>
      <c r="AA187" s="475"/>
      <c r="AB187" s="475"/>
      <c r="AC187" s="475"/>
      <c r="AD187" s="475"/>
      <c r="AE187" s="475"/>
      <c r="AF187" s="475"/>
      <c r="AG187" s="475"/>
      <c r="AH187" s="475"/>
      <c r="AI187" s="475"/>
      <c r="AJ187" s="475"/>
      <c r="AK187" s="475"/>
      <c r="AL187" s="475"/>
      <c r="AM187" s="475"/>
      <c r="AN187" s="475"/>
      <c r="AO187" s="475"/>
      <c r="AP187" s="475"/>
      <c r="AQ187" s="456"/>
      <c r="AR187" s="444"/>
      <c r="AS187" s="444"/>
      <c r="AT187" s="444"/>
    </row>
    <row r="188" spans="1:46" outlineLevel="2" x14ac:dyDescent="0.35">
      <c r="A188" s="444"/>
      <c r="B188" s="453"/>
      <c r="C188" s="446">
        <f>INT($C$40)+2</f>
        <v>3</v>
      </c>
      <c r="D188" s="475"/>
      <c r="E188" s="471"/>
      <c r="F188" s="471"/>
      <c r="G188" s="475"/>
      <c r="H188" s="497" t="s">
        <v>586</v>
      </c>
      <c r="I188" s="497"/>
      <c r="J188" s="498">
        <v>1.65</v>
      </c>
      <c r="K188" s="498">
        <v>0.4</v>
      </c>
      <c r="L188" s="498">
        <v>0.4</v>
      </c>
      <c r="M188" s="498">
        <v>0.6</v>
      </c>
      <c r="N188" s="480"/>
      <c r="O188" s="498">
        <v>13.1</v>
      </c>
      <c r="P188" s="498">
        <v>29.4</v>
      </c>
      <c r="Q188" s="480">
        <f t="shared" ref="Q188:Q199" si="5">IFERROR(AVERAGE(O188:P188),0)</f>
        <v>21.25</v>
      </c>
      <c r="R188" s="498">
        <v>1</v>
      </c>
      <c r="S188" s="498">
        <v>15.4</v>
      </c>
      <c r="T188" s="520">
        <v>3.2</v>
      </c>
      <c r="U188" s="516">
        <v>1</v>
      </c>
      <c r="V188" s="516">
        <v>0</v>
      </c>
      <c r="W188" s="516">
        <v>0</v>
      </c>
      <c r="X188" s="516">
        <v>0</v>
      </c>
      <c r="Y188" s="516">
        <v>0</v>
      </c>
      <c r="Z188" s="516">
        <v>0</v>
      </c>
      <c r="AA188" s="516">
        <v>0</v>
      </c>
      <c r="AB188" s="480"/>
      <c r="AC188" s="480"/>
      <c r="AD188" s="480"/>
      <c r="AE188" s="480"/>
      <c r="AF188" s="480"/>
      <c r="AG188" s="480"/>
      <c r="AH188" s="480"/>
      <c r="AI188" s="480"/>
      <c r="AJ188" s="480"/>
      <c r="AK188" s="480"/>
      <c r="AL188" s="480"/>
      <c r="AM188" s="480"/>
      <c r="AN188" s="480"/>
      <c r="AO188" s="480"/>
      <c r="AP188" s="475"/>
      <c r="AQ188" s="456"/>
      <c r="AR188" s="444"/>
      <c r="AS188" s="444"/>
      <c r="AT188" s="444"/>
    </row>
    <row r="189" spans="1:46" outlineLevel="2" x14ac:dyDescent="0.35">
      <c r="A189" s="444"/>
      <c r="B189" s="453"/>
      <c r="C189" s="446">
        <f>INT($C$40)+2</f>
        <v>3</v>
      </c>
      <c r="D189" s="475"/>
      <c r="E189" s="471"/>
      <c r="F189" s="471"/>
      <c r="G189" s="475"/>
      <c r="H189" s="497" t="s">
        <v>587</v>
      </c>
      <c r="I189" s="497"/>
      <c r="J189" s="498">
        <v>1.9</v>
      </c>
      <c r="K189" s="498">
        <v>0.4</v>
      </c>
      <c r="L189" s="498">
        <v>0.4</v>
      </c>
      <c r="M189" s="498">
        <v>0.5</v>
      </c>
      <c r="N189" s="480"/>
      <c r="O189" s="498">
        <v>13.7</v>
      </c>
      <c r="P189" s="498">
        <v>28.8</v>
      </c>
      <c r="Q189" s="480">
        <f t="shared" si="5"/>
        <v>21.25</v>
      </c>
      <c r="R189" s="498">
        <v>1</v>
      </c>
      <c r="S189" s="498">
        <v>13.9</v>
      </c>
      <c r="T189" s="520">
        <v>3.2</v>
      </c>
      <c r="U189" s="516">
        <v>1</v>
      </c>
      <c r="V189" s="516">
        <v>0</v>
      </c>
      <c r="W189" s="516">
        <v>0</v>
      </c>
      <c r="X189" s="516">
        <v>0</v>
      </c>
      <c r="Y189" s="516">
        <v>0</v>
      </c>
      <c r="Z189" s="516">
        <v>0</v>
      </c>
      <c r="AA189" s="516">
        <v>0</v>
      </c>
      <c r="AB189" s="480"/>
      <c r="AC189" s="480"/>
      <c r="AD189" s="480"/>
      <c r="AE189" s="480"/>
      <c r="AF189" s="480"/>
      <c r="AG189" s="480"/>
      <c r="AH189" s="480"/>
      <c r="AI189" s="480"/>
      <c r="AJ189" s="480"/>
      <c r="AK189" s="480"/>
      <c r="AL189" s="480"/>
      <c r="AM189" s="480"/>
      <c r="AN189" s="480"/>
      <c r="AO189" s="480"/>
      <c r="AP189" s="475"/>
      <c r="AQ189" s="456"/>
      <c r="AR189" s="444"/>
      <c r="AS189" s="444"/>
      <c r="AT189" s="444"/>
    </row>
    <row r="190" spans="1:46" outlineLevel="3" x14ac:dyDescent="0.35">
      <c r="A190" s="444"/>
      <c r="B190" s="453"/>
      <c r="C190" s="446">
        <f t="shared" ref="C190:C199" si="6">INT($C$40)+3</f>
        <v>4</v>
      </c>
      <c r="D190" s="475"/>
      <c r="E190" s="471"/>
      <c r="F190" s="471"/>
      <c r="G190" s="475"/>
      <c r="H190" s="497" t="s">
        <v>588</v>
      </c>
      <c r="I190" s="497"/>
      <c r="J190" s="498">
        <v>2</v>
      </c>
      <c r="K190" s="498">
        <v>0.4</v>
      </c>
      <c r="L190" s="498">
        <v>0.4</v>
      </c>
      <c r="M190" s="498">
        <v>0.4</v>
      </c>
      <c r="N190" s="480"/>
      <c r="O190" s="498">
        <v>12.7</v>
      </c>
      <c r="P190" s="498">
        <v>26.2</v>
      </c>
      <c r="Q190" s="480">
        <f t="shared" si="5"/>
        <v>19.45</v>
      </c>
      <c r="R190" s="498">
        <v>1</v>
      </c>
      <c r="S190" s="498">
        <v>22.8</v>
      </c>
      <c r="T190" s="520">
        <v>4.7</v>
      </c>
      <c r="U190" s="516">
        <v>1</v>
      </c>
      <c r="V190" s="516">
        <v>0</v>
      </c>
      <c r="W190" s="516">
        <v>0</v>
      </c>
      <c r="X190" s="516">
        <v>0</v>
      </c>
      <c r="Y190" s="516">
        <v>0</v>
      </c>
      <c r="Z190" s="516">
        <v>0</v>
      </c>
      <c r="AA190" s="516">
        <v>0</v>
      </c>
      <c r="AB190" s="480"/>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3" x14ac:dyDescent="0.35">
      <c r="A191" s="444"/>
      <c r="B191" s="453"/>
      <c r="C191" s="446">
        <f t="shared" si="6"/>
        <v>4</v>
      </c>
      <c r="D191" s="475"/>
      <c r="E191" s="471"/>
      <c r="F191" s="471"/>
      <c r="G191" s="475"/>
      <c r="H191" s="497" t="s">
        <v>589</v>
      </c>
      <c r="I191" s="497"/>
      <c r="J191" s="498">
        <v>2.1</v>
      </c>
      <c r="K191" s="498">
        <v>0.4</v>
      </c>
      <c r="L191" s="498">
        <v>0.4</v>
      </c>
      <c r="M191" s="498">
        <v>0.3</v>
      </c>
      <c r="N191" s="480"/>
      <c r="O191" s="498">
        <v>10.6</v>
      </c>
      <c r="P191" s="498">
        <v>22.2</v>
      </c>
      <c r="Q191" s="480">
        <f t="shared" si="5"/>
        <v>16.399999999999999</v>
      </c>
      <c r="R191" s="498">
        <v>1</v>
      </c>
      <c r="S191" s="498">
        <v>31.5</v>
      </c>
      <c r="T191" s="520">
        <v>7.4</v>
      </c>
      <c r="U191" s="516">
        <v>0.75</v>
      </c>
      <c r="V191" s="516">
        <v>0.25</v>
      </c>
      <c r="W191" s="516">
        <v>0</v>
      </c>
      <c r="X191" s="516">
        <v>0</v>
      </c>
      <c r="Y191" s="516">
        <v>0</v>
      </c>
      <c r="Z191" s="516">
        <v>0</v>
      </c>
      <c r="AA191" s="516">
        <v>0</v>
      </c>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35">
      <c r="A192" s="444"/>
      <c r="B192" s="453"/>
      <c r="C192" s="446">
        <f t="shared" si="6"/>
        <v>4</v>
      </c>
      <c r="D192" s="475"/>
      <c r="E192" s="471"/>
      <c r="F192" s="471"/>
      <c r="G192" s="475"/>
      <c r="H192" s="497" t="s">
        <v>590</v>
      </c>
      <c r="I192" s="497"/>
      <c r="J192" s="498">
        <v>2.2999999999999998</v>
      </c>
      <c r="K192" s="498">
        <v>0.4</v>
      </c>
      <c r="L192" s="498">
        <v>0.4</v>
      </c>
      <c r="M192" s="498">
        <v>0.3</v>
      </c>
      <c r="N192" s="480"/>
      <c r="O192" s="498">
        <v>8.1999999999999993</v>
      </c>
      <c r="P192" s="498">
        <v>18.100000000000001</v>
      </c>
      <c r="Q192" s="480">
        <f t="shared" si="5"/>
        <v>13.15</v>
      </c>
      <c r="R192" s="498">
        <v>1</v>
      </c>
      <c r="S192" s="498">
        <v>66.599999999999994</v>
      </c>
      <c r="T192" s="520">
        <v>13</v>
      </c>
      <c r="U192" s="516">
        <v>0.75</v>
      </c>
      <c r="V192" s="516">
        <v>0.2</v>
      </c>
      <c r="W192" s="516">
        <v>0.05</v>
      </c>
      <c r="X192" s="516">
        <v>0</v>
      </c>
      <c r="Y192" s="516">
        <v>0</v>
      </c>
      <c r="Z192" s="516">
        <v>0</v>
      </c>
      <c r="AA192" s="516">
        <v>0</v>
      </c>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35">
      <c r="A193" s="444"/>
      <c r="B193" s="453"/>
      <c r="C193" s="446">
        <f t="shared" si="6"/>
        <v>4</v>
      </c>
      <c r="D193" s="475"/>
      <c r="E193" s="471"/>
      <c r="F193" s="471"/>
      <c r="G193" s="475"/>
      <c r="H193" s="497" t="s">
        <v>591</v>
      </c>
      <c r="I193" s="497"/>
      <c r="J193" s="498">
        <v>2</v>
      </c>
      <c r="K193" s="498">
        <v>0.4</v>
      </c>
      <c r="L193" s="498">
        <v>0.4</v>
      </c>
      <c r="M193" s="498">
        <v>0.3</v>
      </c>
      <c r="N193" s="480"/>
      <c r="O193" s="498">
        <v>6.7</v>
      </c>
      <c r="P193" s="498">
        <v>15.2</v>
      </c>
      <c r="Q193" s="480">
        <f t="shared" si="5"/>
        <v>10.95</v>
      </c>
      <c r="R193" s="498">
        <v>1</v>
      </c>
      <c r="S193" s="498">
        <v>87.5</v>
      </c>
      <c r="T193" s="520">
        <v>16.399999999999999</v>
      </c>
      <c r="U193" s="516">
        <v>0.75</v>
      </c>
      <c r="V193" s="516">
        <v>0.15</v>
      </c>
      <c r="W193" s="516">
        <v>0.05</v>
      </c>
      <c r="X193" s="516">
        <v>0.05</v>
      </c>
      <c r="Y193" s="516">
        <v>0</v>
      </c>
      <c r="Z193" s="516">
        <v>0</v>
      </c>
      <c r="AA193" s="516">
        <v>0</v>
      </c>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35">
      <c r="A194" s="444"/>
      <c r="B194" s="453"/>
      <c r="C194" s="446">
        <f t="shared" si="6"/>
        <v>4</v>
      </c>
      <c r="D194" s="475"/>
      <c r="E194" s="471"/>
      <c r="F194" s="471"/>
      <c r="G194" s="475"/>
      <c r="H194" s="497" t="s">
        <v>592</v>
      </c>
      <c r="I194" s="497"/>
      <c r="J194" s="498">
        <v>1.9</v>
      </c>
      <c r="K194" s="498">
        <v>0.4</v>
      </c>
      <c r="L194" s="498">
        <v>0.4</v>
      </c>
      <c r="M194" s="498">
        <v>0.5</v>
      </c>
      <c r="N194" s="480"/>
      <c r="O194" s="498">
        <v>5.8</v>
      </c>
      <c r="P194" s="498">
        <v>14.4</v>
      </c>
      <c r="Q194" s="480">
        <f t="shared" si="5"/>
        <v>10.1</v>
      </c>
      <c r="R194" s="498">
        <v>1</v>
      </c>
      <c r="S194" s="498">
        <v>88.4</v>
      </c>
      <c r="T194" s="520">
        <v>17.8</v>
      </c>
      <c r="U194" s="516">
        <v>0.75</v>
      </c>
      <c r="V194" s="516">
        <v>0.15</v>
      </c>
      <c r="W194" s="516">
        <v>0.05</v>
      </c>
      <c r="X194" s="516">
        <v>0.05</v>
      </c>
      <c r="Y194" s="516">
        <v>0</v>
      </c>
      <c r="Z194" s="516">
        <v>0</v>
      </c>
      <c r="AA194" s="516">
        <v>0</v>
      </c>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35">
      <c r="A195" s="444"/>
      <c r="B195" s="453"/>
      <c r="C195" s="446">
        <f t="shared" si="6"/>
        <v>4</v>
      </c>
      <c r="D195" s="475"/>
      <c r="E195" s="471"/>
      <c r="F195" s="471"/>
      <c r="G195" s="475"/>
      <c r="H195" s="497" t="s">
        <v>593</v>
      </c>
      <c r="I195" s="497"/>
      <c r="J195" s="498">
        <v>1.8</v>
      </c>
      <c r="K195" s="498">
        <v>0.4</v>
      </c>
      <c r="L195" s="498">
        <v>0.4</v>
      </c>
      <c r="M195" s="498">
        <v>0.65</v>
      </c>
      <c r="N195" s="480"/>
      <c r="O195" s="498">
        <v>5.6</v>
      </c>
      <c r="P195" s="498">
        <v>14.9</v>
      </c>
      <c r="Q195" s="480">
        <f t="shared" si="5"/>
        <v>10.25</v>
      </c>
      <c r="R195" s="498">
        <v>1</v>
      </c>
      <c r="S195" s="498">
        <v>73.7</v>
      </c>
      <c r="T195" s="520">
        <v>16.2</v>
      </c>
      <c r="U195" s="516">
        <v>0.75</v>
      </c>
      <c r="V195" s="516">
        <v>0.15</v>
      </c>
      <c r="W195" s="516">
        <v>0.05</v>
      </c>
      <c r="X195" s="516">
        <v>0.05</v>
      </c>
      <c r="Y195" s="516">
        <v>0</v>
      </c>
      <c r="Z195" s="516">
        <v>0</v>
      </c>
      <c r="AA195" s="516">
        <v>0</v>
      </c>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35">
      <c r="A196" s="444"/>
      <c r="B196" s="453"/>
      <c r="C196" s="446">
        <f t="shared" si="6"/>
        <v>4</v>
      </c>
      <c r="D196" s="475"/>
      <c r="E196" s="471"/>
      <c r="F196" s="471"/>
      <c r="G196" s="475"/>
      <c r="H196" s="497" t="s">
        <v>594</v>
      </c>
      <c r="I196" s="497"/>
      <c r="J196" s="498">
        <v>1.6</v>
      </c>
      <c r="K196" s="498">
        <v>0.4</v>
      </c>
      <c r="L196" s="498">
        <v>0.4</v>
      </c>
      <c r="M196" s="498">
        <v>0.8</v>
      </c>
      <c r="N196" s="480"/>
      <c r="O196" s="498">
        <v>6.3</v>
      </c>
      <c r="P196" s="498">
        <v>17</v>
      </c>
      <c r="Q196" s="480">
        <f t="shared" si="5"/>
        <v>11.65</v>
      </c>
      <c r="R196" s="498">
        <v>1</v>
      </c>
      <c r="S196" s="498">
        <v>50.2</v>
      </c>
      <c r="T196" s="520">
        <v>13.5</v>
      </c>
      <c r="U196" s="516">
        <v>0.75</v>
      </c>
      <c r="V196" s="516">
        <v>0.2</v>
      </c>
      <c r="W196" s="516">
        <v>0.05</v>
      </c>
      <c r="X196" s="516">
        <v>0</v>
      </c>
      <c r="Y196" s="516">
        <v>0</v>
      </c>
      <c r="Z196" s="516">
        <v>0</v>
      </c>
      <c r="AA196" s="516">
        <v>0</v>
      </c>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35">
      <c r="A197" s="444"/>
      <c r="B197" s="453"/>
      <c r="C197" s="446">
        <f t="shared" si="6"/>
        <v>4</v>
      </c>
      <c r="D197" s="475"/>
      <c r="E197" s="471"/>
      <c r="F197" s="471"/>
      <c r="G197" s="475"/>
      <c r="H197" s="497" t="s">
        <v>595</v>
      </c>
      <c r="I197" s="497"/>
      <c r="J197" s="498">
        <v>1.3</v>
      </c>
      <c r="K197" s="498">
        <v>0.4</v>
      </c>
      <c r="L197" s="498">
        <v>0.4</v>
      </c>
      <c r="M197" s="498">
        <v>0.8</v>
      </c>
      <c r="N197" s="480"/>
      <c r="O197" s="498">
        <v>7.5</v>
      </c>
      <c r="P197" s="498">
        <v>19.899999999999999</v>
      </c>
      <c r="Q197" s="480">
        <f t="shared" si="5"/>
        <v>13.7</v>
      </c>
      <c r="R197" s="498">
        <v>1</v>
      </c>
      <c r="S197" s="498">
        <v>37.4</v>
      </c>
      <c r="T197" s="520">
        <v>10.5</v>
      </c>
      <c r="U197" s="516">
        <v>0.75</v>
      </c>
      <c r="V197" s="516">
        <v>0.25</v>
      </c>
      <c r="W197" s="516">
        <v>0</v>
      </c>
      <c r="X197" s="516">
        <v>0</v>
      </c>
      <c r="Y197" s="516">
        <v>0</v>
      </c>
      <c r="Z197" s="516">
        <v>0</v>
      </c>
      <c r="AA197" s="516">
        <v>0</v>
      </c>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35">
      <c r="A198" s="444"/>
      <c r="B198" s="453"/>
      <c r="C198" s="446">
        <f t="shared" si="6"/>
        <v>4</v>
      </c>
      <c r="D198" s="475"/>
      <c r="E198" s="471"/>
      <c r="F198" s="471"/>
      <c r="G198" s="475"/>
      <c r="H198" s="497" t="s">
        <v>596</v>
      </c>
      <c r="I198" s="497"/>
      <c r="J198" s="498">
        <v>1.3</v>
      </c>
      <c r="K198" s="498">
        <v>0.4</v>
      </c>
      <c r="L198" s="498">
        <v>0.4</v>
      </c>
      <c r="M198" s="498">
        <v>0.7</v>
      </c>
      <c r="N198" s="480"/>
      <c r="O198" s="498">
        <v>9.6999999999999993</v>
      </c>
      <c r="P198" s="498">
        <v>23.7</v>
      </c>
      <c r="Q198" s="480">
        <f t="shared" si="5"/>
        <v>16.7</v>
      </c>
      <c r="R198" s="498">
        <v>1</v>
      </c>
      <c r="S198" s="498">
        <v>23.7</v>
      </c>
      <c r="T198" s="520">
        <v>6.6</v>
      </c>
      <c r="U198" s="516">
        <v>0.75</v>
      </c>
      <c r="V198" s="516">
        <v>0.25</v>
      </c>
      <c r="W198" s="516">
        <v>0</v>
      </c>
      <c r="X198" s="516">
        <v>0</v>
      </c>
      <c r="Y198" s="516">
        <v>0</v>
      </c>
      <c r="Z198" s="516">
        <v>0</v>
      </c>
      <c r="AA198" s="516">
        <v>0</v>
      </c>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3" x14ac:dyDescent="0.35">
      <c r="A199" s="444"/>
      <c r="B199" s="453"/>
      <c r="C199" s="446">
        <f t="shared" si="6"/>
        <v>4</v>
      </c>
      <c r="D199" s="475"/>
      <c r="E199" s="471"/>
      <c r="F199" s="471"/>
      <c r="G199" s="475"/>
      <c r="H199" s="497" t="s">
        <v>597</v>
      </c>
      <c r="I199" s="497"/>
      <c r="J199" s="498">
        <v>1.4</v>
      </c>
      <c r="K199" s="498">
        <v>0.4</v>
      </c>
      <c r="L199" s="498">
        <v>0.4</v>
      </c>
      <c r="M199" s="498">
        <v>0.65</v>
      </c>
      <c r="N199" s="480"/>
      <c r="O199" s="498">
        <v>11.8</v>
      </c>
      <c r="P199" s="498">
        <v>27.6</v>
      </c>
      <c r="Q199" s="480">
        <f t="shared" si="5"/>
        <v>19.700000000000003</v>
      </c>
      <c r="R199" s="498">
        <v>1</v>
      </c>
      <c r="S199" s="498">
        <v>15.4</v>
      </c>
      <c r="T199" s="520">
        <v>4</v>
      </c>
      <c r="U199" s="516">
        <v>1</v>
      </c>
      <c r="V199" s="516">
        <v>0</v>
      </c>
      <c r="W199" s="516">
        <v>0</v>
      </c>
      <c r="X199" s="516">
        <v>0</v>
      </c>
      <c r="Y199" s="516">
        <v>0</v>
      </c>
      <c r="Z199" s="516">
        <v>0</v>
      </c>
      <c r="AA199" s="516">
        <v>0</v>
      </c>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ht="5.15" customHeight="1" outlineLevel="2" x14ac:dyDescent="0.35">
      <c r="A200" s="444"/>
      <c r="B200" s="453"/>
      <c r="C200" s="446">
        <f>INT($C$40)+2.005</f>
        <v>3.0049999999999999</v>
      </c>
      <c r="D200" s="475"/>
      <c r="E200" s="475"/>
      <c r="F200" s="475"/>
      <c r="G200" s="475"/>
      <c r="H200" s="475"/>
      <c r="I200" s="475"/>
      <c r="J200" s="475"/>
      <c r="K200" s="475"/>
      <c r="L200" s="475"/>
      <c r="M200" s="475"/>
      <c r="N200" s="475"/>
      <c r="O200" s="475"/>
      <c r="P200" s="475"/>
      <c r="Q200" s="475"/>
      <c r="R200" s="475"/>
      <c r="S200" s="475"/>
      <c r="T200" s="475"/>
      <c r="U200" s="475"/>
      <c r="V200" s="475"/>
      <c r="W200" s="475"/>
      <c r="X200" s="475"/>
      <c r="Y200" s="475"/>
      <c r="Z200" s="475"/>
      <c r="AA200" s="475"/>
      <c r="AB200" s="475"/>
      <c r="AC200" s="475"/>
      <c r="AD200" s="475"/>
      <c r="AE200" s="475"/>
      <c r="AF200" s="475"/>
      <c r="AG200" s="475"/>
      <c r="AH200" s="475"/>
      <c r="AI200" s="475"/>
      <c r="AJ200" s="475"/>
      <c r="AK200" s="475"/>
      <c r="AL200" s="475"/>
      <c r="AM200" s="475"/>
      <c r="AN200" s="475"/>
      <c r="AO200" s="475"/>
      <c r="AP200" s="475" t="s">
        <v>512</v>
      </c>
      <c r="AQ200" s="456"/>
      <c r="AR200" s="444"/>
      <c r="AS200" s="444"/>
      <c r="AT200" s="444"/>
    </row>
    <row r="201" spans="1:46" ht="5.15" customHeight="1" outlineLevel="3" x14ac:dyDescent="0.35">
      <c r="A201" s="444"/>
      <c r="B201" s="453"/>
      <c r="C201" s="446">
        <f>INT($C$40)+3.005</f>
        <v>4.0049999999999999</v>
      </c>
      <c r="D201" s="475" t="s">
        <v>506</v>
      </c>
      <c r="E201" s="475"/>
      <c r="F201" s="475"/>
      <c r="G201" s="475"/>
      <c r="H201" s="475"/>
      <c r="I201" s="475"/>
      <c r="J201" s="475"/>
      <c r="K201" s="475"/>
      <c r="L201" s="475"/>
      <c r="M201" s="475"/>
      <c r="N201" s="475"/>
      <c r="O201" s="475"/>
      <c r="P201" s="475"/>
      <c r="Q201" s="475"/>
      <c r="R201" s="475"/>
      <c r="S201" s="475"/>
      <c r="T201" s="475"/>
      <c r="U201" s="475"/>
      <c r="V201" s="475"/>
      <c r="W201" s="475"/>
      <c r="X201" s="475"/>
      <c r="Y201" s="475"/>
      <c r="Z201" s="475"/>
      <c r="AA201" s="475"/>
      <c r="AB201" s="475"/>
      <c r="AC201" s="475"/>
      <c r="AD201" s="475"/>
      <c r="AE201" s="475"/>
      <c r="AF201" s="475"/>
      <c r="AG201" s="475"/>
      <c r="AH201" s="475"/>
      <c r="AI201" s="475"/>
      <c r="AJ201" s="475"/>
      <c r="AK201" s="475"/>
      <c r="AL201" s="475"/>
      <c r="AM201" s="475"/>
      <c r="AN201" s="475"/>
      <c r="AO201" s="475"/>
      <c r="AP201" s="475"/>
      <c r="AQ201" s="456"/>
      <c r="AR201" s="444"/>
      <c r="AS201" s="444"/>
      <c r="AT201" s="444"/>
    </row>
    <row r="202" spans="1:46" outlineLevel="2" x14ac:dyDescent="0.35">
      <c r="A202" s="444"/>
      <c r="B202" s="453"/>
      <c r="C202" s="446">
        <f>INT($C$40)+2</f>
        <v>3</v>
      </c>
      <c r="D202" s="475"/>
      <c r="E202" s="471"/>
      <c r="F202" s="471"/>
      <c r="G202" s="475"/>
      <c r="H202" s="497" t="s">
        <v>340</v>
      </c>
      <c r="I202" s="497"/>
      <c r="J202" s="480"/>
      <c r="K202" s="480"/>
      <c r="L202" s="480"/>
      <c r="M202" s="480"/>
      <c r="N202" s="480"/>
      <c r="O202" s="521">
        <f>IFERROR(AVERAGE(O187:O200),0)</f>
        <v>9.3083333333333318</v>
      </c>
      <c r="P202" s="521">
        <f>IFERROR(AVERAGE(P187:P200),0)</f>
        <v>21.450000000000003</v>
      </c>
      <c r="Q202" s="521">
        <f>IFERROR(AVERAGE(Q187:Q200),0)</f>
        <v>15.379166666666663</v>
      </c>
      <c r="R202" s="521">
        <f>IFERROR(AVERAGE(R187:R200),0)</f>
        <v>1</v>
      </c>
      <c r="S202" s="521">
        <f>SUM(S187:S200)</f>
        <v>526.5</v>
      </c>
      <c r="T202" s="521">
        <f>SUM(T187:T200)</f>
        <v>116.5</v>
      </c>
      <c r="U202" s="480"/>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ht="5.15" customHeight="1" outlineLevel="2" x14ac:dyDescent="0.35">
      <c r="A203" s="444"/>
      <c r="B203" s="453"/>
      <c r="C203" s="446">
        <f>INT($C$40)+2.005</f>
        <v>3.0049999999999999</v>
      </c>
      <c r="D203" s="475"/>
      <c r="E203" s="475"/>
      <c r="F203" s="475"/>
      <c r="G203" s="475"/>
      <c r="H203" s="475"/>
      <c r="I203" s="475"/>
      <c r="J203" s="475"/>
      <c r="K203" s="475"/>
      <c r="L203" s="475"/>
      <c r="M203" s="475"/>
      <c r="N203" s="475"/>
      <c r="O203" s="475"/>
      <c r="P203" s="475"/>
      <c r="Q203" s="475"/>
      <c r="R203" s="475"/>
      <c r="S203" s="475"/>
      <c r="T203" s="475"/>
      <c r="U203" s="475"/>
      <c r="V203" s="475"/>
      <c r="W203" s="475"/>
      <c r="X203" s="475"/>
      <c r="Y203" s="475"/>
      <c r="Z203" s="475"/>
      <c r="AA203" s="475"/>
      <c r="AB203" s="475"/>
      <c r="AC203" s="475"/>
      <c r="AD203" s="475"/>
      <c r="AE203" s="475"/>
      <c r="AF203" s="475"/>
      <c r="AG203" s="475"/>
      <c r="AH203" s="475"/>
      <c r="AI203" s="475"/>
      <c r="AJ203" s="475"/>
      <c r="AK203" s="475"/>
      <c r="AL203" s="475"/>
      <c r="AM203" s="475"/>
      <c r="AN203" s="475"/>
      <c r="AO203" s="475"/>
      <c r="AP203" s="475" t="s">
        <v>512</v>
      </c>
      <c r="AQ203" s="456"/>
      <c r="AR203" s="444"/>
      <c r="AS203" s="444"/>
      <c r="AT203" s="444"/>
    </row>
    <row r="204" spans="1:46" outlineLevel="1" x14ac:dyDescent="0.35">
      <c r="A204" s="444"/>
      <c r="B204" s="453"/>
      <c r="C204" s="446">
        <f>INT($C$40)+1</f>
        <v>2</v>
      </c>
      <c r="D204" s="475"/>
      <c r="E204" s="471"/>
      <c r="F204" s="471"/>
      <c r="G204" s="475"/>
      <c r="H204" s="493" t="s">
        <v>598</v>
      </c>
      <c r="I204" s="494"/>
      <c r="J204" s="522" t="s">
        <v>160</v>
      </c>
      <c r="K204" s="522" t="s">
        <v>161</v>
      </c>
      <c r="L204" s="522" t="s">
        <v>162</v>
      </c>
      <c r="M204" s="522" t="s">
        <v>163</v>
      </c>
      <c r="N204" s="522" t="s">
        <v>164</v>
      </c>
      <c r="O204" s="522" t="s">
        <v>165</v>
      </c>
      <c r="P204" s="522" t="s">
        <v>166</v>
      </c>
      <c r="Q204" s="522" t="s">
        <v>167</v>
      </c>
      <c r="R204" s="522" t="s">
        <v>168</v>
      </c>
      <c r="S204" s="522" t="s">
        <v>599</v>
      </c>
      <c r="T204" s="462"/>
      <c r="U204" s="462"/>
      <c r="V204" s="462"/>
      <c r="W204" s="462"/>
      <c r="X204" s="462"/>
      <c r="Y204" s="495"/>
      <c r="Z204" s="495"/>
      <c r="AA204" s="495"/>
      <c r="AB204" s="495"/>
      <c r="AC204" s="495"/>
      <c r="AD204" s="495"/>
      <c r="AE204" s="495"/>
      <c r="AF204" s="495"/>
      <c r="AG204" s="495"/>
      <c r="AH204" s="495"/>
      <c r="AI204" s="495"/>
      <c r="AJ204" s="495"/>
      <c r="AK204" s="495"/>
      <c r="AL204" s="495"/>
      <c r="AM204" s="495"/>
      <c r="AN204" s="495"/>
      <c r="AO204" s="495"/>
      <c r="AP204" s="475"/>
      <c r="AQ204" s="456"/>
      <c r="AR204" s="444"/>
      <c r="AS204" s="444"/>
      <c r="AT204" s="444"/>
    </row>
    <row r="205" spans="1:46" ht="5.15" customHeight="1" outlineLevel="3" x14ac:dyDescent="0.35">
      <c r="A205" s="444"/>
      <c r="B205" s="453"/>
      <c r="C205" s="446">
        <f>INT($C$40)+3.005</f>
        <v>4.0049999999999999</v>
      </c>
      <c r="D205" s="475" t="s">
        <v>506</v>
      </c>
      <c r="E205" s="475"/>
      <c r="F205" s="475"/>
      <c r="G205" s="475"/>
      <c r="H205" s="475"/>
      <c r="I205" s="475"/>
      <c r="J205" s="475"/>
      <c r="K205" s="475"/>
      <c r="L205" s="475"/>
      <c r="M205" s="475"/>
      <c r="N205" s="475"/>
      <c r="O205" s="475"/>
      <c r="P205" s="475"/>
      <c r="Q205" s="475"/>
      <c r="R205" s="475"/>
      <c r="S205" s="475"/>
      <c r="T205" s="475"/>
      <c r="U205" s="475"/>
      <c r="V205" s="475"/>
      <c r="W205" s="475"/>
      <c r="X205" s="475"/>
      <c r="Y205" s="475"/>
      <c r="Z205" s="475"/>
      <c r="AA205" s="475"/>
      <c r="AB205" s="475"/>
      <c r="AC205" s="475"/>
      <c r="AD205" s="475"/>
      <c r="AE205" s="475"/>
      <c r="AF205" s="475"/>
      <c r="AG205" s="475"/>
      <c r="AH205" s="475"/>
      <c r="AI205" s="475"/>
      <c r="AJ205" s="475"/>
      <c r="AK205" s="475"/>
      <c r="AL205" s="475"/>
      <c r="AM205" s="475"/>
      <c r="AN205" s="475"/>
      <c r="AO205" s="475"/>
      <c r="AP205" s="475"/>
      <c r="AQ205" s="456"/>
      <c r="AR205" s="444"/>
      <c r="AS205" s="444"/>
      <c r="AT205" s="444"/>
    </row>
    <row r="206" spans="1:46" ht="16" outlineLevel="2" x14ac:dyDescent="0.35">
      <c r="A206" s="444"/>
      <c r="B206" s="453"/>
      <c r="C206" s="446">
        <f>INT($C$40)+2</f>
        <v>3</v>
      </c>
      <c r="D206" s="475"/>
      <c r="E206" s="471"/>
      <c r="F206" s="471"/>
      <c r="G206" s="475"/>
      <c r="H206" s="480" t="s">
        <v>600</v>
      </c>
      <c r="I206" s="497"/>
      <c r="J206" s="523">
        <v>50</v>
      </c>
      <c r="K206" s="480"/>
      <c r="L206" s="480"/>
      <c r="M206" s="480" t="s">
        <v>601</v>
      </c>
      <c r="N206" s="480"/>
      <c r="O206" s="480"/>
      <c r="P206" s="480"/>
      <c r="Q206" s="480"/>
      <c r="R206" s="480"/>
      <c r="S206" s="480"/>
      <c r="T206" s="480"/>
      <c r="U206" s="480"/>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outlineLevel="2" x14ac:dyDescent="0.35">
      <c r="A207" s="444"/>
      <c r="B207" s="453"/>
      <c r="C207" s="446">
        <f>INT($C$40)+2</f>
        <v>3</v>
      </c>
      <c r="D207" s="475"/>
      <c r="E207" s="471"/>
      <c r="F207" s="471"/>
      <c r="G207" s="475"/>
      <c r="H207" s="480" t="s">
        <v>602</v>
      </c>
      <c r="I207" s="497"/>
      <c r="J207" s="480"/>
      <c r="K207" s="480"/>
      <c r="L207" s="480"/>
      <c r="M207" s="480"/>
      <c r="N207" s="480"/>
      <c r="O207" s="480"/>
      <c r="P207" s="480"/>
      <c r="Q207" s="480"/>
      <c r="R207" s="480"/>
      <c r="S207" s="480"/>
      <c r="T207" s="480"/>
      <c r="U207" s="480"/>
      <c r="V207" s="480"/>
      <c r="W207" s="480"/>
      <c r="X207" s="480"/>
      <c r="Y207" s="480"/>
      <c r="Z207" s="480"/>
      <c r="AA207" s="480"/>
      <c r="AB207" s="480"/>
      <c r="AC207" s="480"/>
      <c r="AD207" s="480"/>
      <c r="AE207" s="480"/>
      <c r="AF207" s="480"/>
      <c r="AG207" s="480"/>
      <c r="AH207" s="480"/>
      <c r="AI207" s="480"/>
      <c r="AJ207" s="480"/>
      <c r="AK207" s="480"/>
      <c r="AL207" s="480"/>
      <c r="AM207" s="480"/>
      <c r="AN207" s="480"/>
      <c r="AO207" s="480"/>
      <c r="AP207" s="475"/>
      <c r="AQ207" s="456"/>
      <c r="AR207" s="444"/>
      <c r="AS207" s="444"/>
      <c r="AT207" s="444"/>
    </row>
    <row r="208" spans="1:46" outlineLevel="2" x14ac:dyDescent="0.35">
      <c r="A208" s="444"/>
      <c r="B208" s="453"/>
      <c r="C208" s="446">
        <f>INT($C$40)+2</f>
        <v>3</v>
      </c>
      <c r="D208" s="475"/>
      <c r="E208" s="471"/>
      <c r="F208" s="471"/>
      <c r="G208" s="475"/>
      <c r="H208" s="480"/>
      <c r="I208" s="497"/>
      <c r="J208" s="480" t="s">
        <v>603</v>
      </c>
      <c r="K208" s="480"/>
      <c r="L208" s="480"/>
      <c r="M208" s="480"/>
      <c r="N208" s="480"/>
      <c r="O208" s="480"/>
      <c r="P208" s="480"/>
      <c r="Q208" s="480"/>
      <c r="R208" s="480"/>
      <c r="S208" s="480"/>
      <c r="T208" s="480"/>
      <c r="U208" s="480"/>
      <c r="V208" s="480"/>
      <c r="W208" s="480"/>
      <c r="X208" s="480"/>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35">
      <c r="A209" s="444"/>
      <c r="B209" s="453"/>
      <c r="C209" s="446">
        <f t="shared" ref="C209:C217" si="7">INT($C$40)+3</f>
        <v>4</v>
      </c>
      <c r="D209" s="475"/>
      <c r="E209" s="471"/>
      <c r="F209" s="471"/>
      <c r="G209" s="475"/>
      <c r="H209" s="483" t="s">
        <v>604</v>
      </c>
      <c r="I209" s="497">
        <v>0</v>
      </c>
      <c r="J209" s="524">
        <v>1</v>
      </c>
      <c r="K209" s="524">
        <v>1</v>
      </c>
      <c r="L209" s="524">
        <v>1</v>
      </c>
      <c r="M209" s="524">
        <v>1</v>
      </c>
      <c r="N209" s="524">
        <v>1</v>
      </c>
      <c r="O209" s="524">
        <v>1</v>
      </c>
      <c r="P209" s="524">
        <v>1</v>
      </c>
      <c r="Q209" s="524">
        <v>1</v>
      </c>
      <c r="R209" s="524">
        <v>1</v>
      </c>
      <c r="S209" s="524">
        <v>1</v>
      </c>
      <c r="T209" s="480"/>
      <c r="U209" s="480"/>
      <c r="V209" s="480"/>
      <c r="W209" s="480"/>
      <c r="X209" s="48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35">
      <c r="A210" s="444"/>
      <c r="B210" s="453"/>
      <c r="C210" s="446">
        <f t="shared" si="7"/>
        <v>4</v>
      </c>
      <c r="D210" s="475"/>
      <c r="E210" s="471"/>
      <c r="F210" s="471"/>
      <c r="G210" s="475"/>
      <c r="H210" s="483" t="s">
        <v>605</v>
      </c>
      <c r="I210" s="497">
        <v>1</v>
      </c>
      <c r="J210" s="524">
        <v>1.5</v>
      </c>
      <c r="K210" s="524">
        <v>1.5</v>
      </c>
      <c r="L210" s="524">
        <v>1.5</v>
      </c>
      <c r="M210" s="524">
        <v>1.5</v>
      </c>
      <c r="N210" s="524">
        <v>1.5</v>
      </c>
      <c r="O210" s="524">
        <v>1</v>
      </c>
      <c r="P210" s="524">
        <v>1</v>
      </c>
      <c r="Q210" s="524">
        <v>1</v>
      </c>
      <c r="R210" s="524">
        <v>1</v>
      </c>
      <c r="S210" s="524">
        <v>1</v>
      </c>
      <c r="T210" s="480"/>
      <c r="U210" s="480"/>
      <c r="V210" s="480"/>
      <c r="W210" s="480"/>
      <c r="X210" s="48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35">
      <c r="A211" s="444"/>
      <c r="B211" s="453"/>
      <c r="C211" s="446">
        <f t="shared" si="7"/>
        <v>4</v>
      </c>
      <c r="D211" s="475"/>
      <c r="E211" s="471"/>
      <c r="F211" s="471"/>
      <c r="G211" s="475"/>
      <c r="H211" s="483" t="s">
        <v>606</v>
      </c>
      <c r="I211" s="497">
        <v>2</v>
      </c>
      <c r="J211" s="524">
        <v>1.8</v>
      </c>
      <c r="K211" s="524">
        <v>1.8</v>
      </c>
      <c r="L211" s="524">
        <v>1.8</v>
      </c>
      <c r="M211" s="524">
        <v>1.8</v>
      </c>
      <c r="N211" s="524">
        <v>1.8</v>
      </c>
      <c r="O211" s="524">
        <v>1</v>
      </c>
      <c r="P211" s="524">
        <v>1</v>
      </c>
      <c r="Q211" s="524">
        <v>1</v>
      </c>
      <c r="R211" s="524">
        <v>1</v>
      </c>
      <c r="S211" s="524">
        <v>1</v>
      </c>
      <c r="T211" s="480"/>
      <c r="U211" s="480"/>
      <c r="V211" s="480"/>
      <c r="W211" s="480"/>
      <c r="X211" s="480"/>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outlineLevel="3" x14ac:dyDescent="0.35">
      <c r="A212" s="444"/>
      <c r="B212" s="453"/>
      <c r="C212" s="446">
        <f t="shared" si="7"/>
        <v>4</v>
      </c>
      <c r="D212" s="475"/>
      <c r="E212" s="471"/>
      <c r="F212" s="471"/>
      <c r="G212" s="475"/>
      <c r="H212" s="483" t="s">
        <v>607</v>
      </c>
      <c r="I212" s="497">
        <v>3</v>
      </c>
      <c r="J212" s="524">
        <v>2.1</v>
      </c>
      <c r="K212" s="524">
        <v>2.1</v>
      </c>
      <c r="L212" s="524">
        <v>2.1</v>
      </c>
      <c r="M212" s="524">
        <v>2.1</v>
      </c>
      <c r="N212" s="524">
        <v>2.1</v>
      </c>
      <c r="O212" s="524">
        <v>1</v>
      </c>
      <c r="P212" s="524">
        <v>1</v>
      </c>
      <c r="Q212" s="524">
        <v>1</v>
      </c>
      <c r="R212" s="524">
        <v>1</v>
      </c>
      <c r="S212" s="524">
        <v>1</v>
      </c>
      <c r="T212" s="480"/>
      <c r="U212" s="480"/>
      <c r="V212" s="480"/>
      <c r="W212" s="480"/>
      <c r="X212" s="480"/>
      <c r="Y212" s="480"/>
      <c r="Z212" s="480"/>
      <c r="AA212" s="480"/>
      <c r="AB212" s="480"/>
      <c r="AC212" s="480"/>
      <c r="AD212" s="480"/>
      <c r="AE212" s="480"/>
      <c r="AF212" s="480"/>
      <c r="AG212" s="480"/>
      <c r="AH212" s="480"/>
      <c r="AI212" s="480"/>
      <c r="AJ212" s="480"/>
      <c r="AK212" s="480"/>
      <c r="AL212" s="480"/>
      <c r="AM212" s="480"/>
      <c r="AN212" s="480"/>
      <c r="AO212" s="480"/>
      <c r="AP212" s="475"/>
      <c r="AQ212" s="456"/>
      <c r="AR212" s="444"/>
      <c r="AS212" s="444"/>
      <c r="AT212" s="444"/>
    </row>
    <row r="213" spans="1:46" outlineLevel="3" x14ac:dyDescent="0.35">
      <c r="A213" s="444"/>
      <c r="B213" s="453"/>
      <c r="C213" s="446">
        <f t="shared" si="7"/>
        <v>4</v>
      </c>
      <c r="D213" s="475"/>
      <c r="E213" s="471"/>
      <c r="F213" s="471"/>
      <c r="G213" s="475"/>
      <c r="H213" s="483" t="s">
        <v>608</v>
      </c>
      <c r="I213" s="497">
        <v>4</v>
      </c>
      <c r="J213" s="524">
        <v>1</v>
      </c>
      <c r="K213" s="524">
        <v>1</v>
      </c>
      <c r="L213" s="524">
        <v>1</v>
      </c>
      <c r="M213" s="524">
        <v>1</v>
      </c>
      <c r="N213" s="524">
        <v>1</v>
      </c>
      <c r="O213" s="524">
        <v>1</v>
      </c>
      <c r="P213" s="524">
        <v>1</v>
      </c>
      <c r="Q213" s="524">
        <v>1</v>
      </c>
      <c r="R213" s="524">
        <v>1</v>
      </c>
      <c r="S213" s="524">
        <v>1</v>
      </c>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35">
      <c r="A214" s="444"/>
      <c r="B214" s="453"/>
      <c r="C214" s="446">
        <f t="shared" si="7"/>
        <v>4</v>
      </c>
      <c r="D214" s="475"/>
      <c r="E214" s="471"/>
      <c r="F214" s="471"/>
      <c r="G214" s="475"/>
      <c r="H214" s="483" t="s">
        <v>609</v>
      </c>
      <c r="I214" s="497">
        <v>5</v>
      </c>
      <c r="J214" s="524">
        <v>2</v>
      </c>
      <c r="K214" s="524">
        <v>2</v>
      </c>
      <c r="L214" s="524">
        <v>2</v>
      </c>
      <c r="M214" s="524">
        <v>2</v>
      </c>
      <c r="N214" s="524">
        <v>2</v>
      </c>
      <c r="O214" s="524">
        <v>2</v>
      </c>
      <c r="P214" s="524">
        <v>2</v>
      </c>
      <c r="Q214" s="524">
        <v>2</v>
      </c>
      <c r="R214" s="524">
        <v>2</v>
      </c>
      <c r="S214" s="524">
        <v>2</v>
      </c>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35">
      <c r="A215" s="444"/>
      <c r="B215" s="453"/>
      <c r="C215" s="446">
        <f t="shared" si="7"/>
        <v>4</v>
      </c>
      <c r="D215" s="475"/>
      <c r="E215" s="471"/>
      <c r="F215" s="471"/>
      <c r="G215" s="475"/>
      <c r="H215" s="483" t="s">
        <v>610</v>
      </c>
      <c r="I215" s="497">
        <v>6</v>
      </c>
      <c r="J215" s="524">
        <v>0</v>
      </c>
      <c r="K215" s="524">
        <v>0</v>
      </c>
      <c r="L215" s="524">
        <v>0</v>
      </c>
      <c r="M215" s="524">
        <v>0</v>
      </c>
      <c r="N215" s="524">
        <v>0</v>
      </c>
      <c r="O215" s="524">
        <v>0</v>
      </c>
      <c r="P215" s="524">
        <v>0</v>
      </c>
      <c r="Q215" s="524">
        <v>0</v>
      </c>
      <c r="R215" s="524">
        <v>0</v>
      </c>
      <c r="S215" s="524">
        <v>0</v>
      </c>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outlineLevel="3" x14ac:dyDescent="0.35">
      <c r="A216" s="444"/>
      <c r="B216" s="453"/>
      <c r="C216" s="446">
        <f t="shared" si="7"/>
        <v>4</v>
      </c>
      <c r="D216" s="475"/>
      <c r="E216" s="471"/>
      <c r="F216" s="471"/>
      <c r="G216" s="475"/>
      <c r="H216" s="480"/>
      <c r="I216" s="480"/>
      <c r="J216" s="480"/>
      <c r="K216" s="480"/>
      <c r="L216" s="480"/>
      <c r="M216" s="480"/>
      <c r="N216" s="480"/>
      <c r="O216" s="480"/>
      <c r="P216" s="480"/>
      <c r="Q216" s="480"/>
      <c r="R216" s="480"/>
      <c r="S216" s="480"/>
      <c r="T216" s="480"/>
      <c r="U216" s="480"/>
      <c r="V216" s="480"/>
      <c r="W216" s="480"/>
      <c r="X216" s="480"/>
      <c r="Y216" s="480"/>
      <c r="Z216" s="480"/>
      <c r="AA216" s="480"/>
      <c r="AB216" s="480"/>
      <c r="AC216" s="480"/>
      <c r="AD216" s="480"/>
      <c r="AE216" s="480"/>
      <c r="AF216" s="480"/>
      <c r="AG216" s="480"/>
      <c r="AH216" s="480"/>
      <c r="AI216" s="480"/>
      <c r="AJ216" s="480"/>
      <c r="AK216" s="480"/>
      <c r="AL216" s="480"/>
      <c r="AM216" s="480"/>
      <c r="AN216" s="480"/>
      <c r="AO216" s="480"/>
      <c r="AP216" s="475"/>
      <c r="AQ216" s="456"/>
      <c r="AR216" s="444"/>
      <c r="AS216" s="444"/>
      <c r="AT216" s="444"/>
    </row>
    <row r="217" spans="1:46" outlineLevel="3" x14ac:dyDescent="0.35">
      <c r="A217" s="444"/>
      <c r="B217" s="453"/>
      <c r="C217" s="446">
        <f t="shared" si="7"/>
        <v>4</v>
      </c>
      <c r="D217" s="475"/>
      <c r="E217" s="471"/>
      <c r="F217" s="471"/>
      <c r="G217" s="475"/>
      <c r="H217" s="483" t="s">
        <v>611</v>
      </c>
      <c r="I217" s="497"/>
      <c r="J217" s="525">
        <v>0.5</v>
      </c>
      <c r="K217" s="525">
        <v>0.5</v>
      </c>
      <c r="L217" s="525">
        <v>0</v>
      </c>
      <c r="M217" s="525">
        <v>0</v>
      </c>
      <c r="N217" s="525">
        <v>0</v>
      </c>
      <c r="O217" s="525">
        <v>0</v>
      </c>
      <c r="P217" s="525">
        <v>0</v>
      </c>
      <c r="Q217" s="525">
        <v>0</v>
      </c>
      <c r="R217" s="525">
        <v>0</v>
      </c>
      <c r="S217" s="525">
        <v>0</v>
      </c>
      <c r="T217" s="480"/>
      <c r="U217" s="480"/>
      <c r="V217" s="480"/>
      <c r="W217" s="480"/>
      <c r="X217" s="480"/>
      <c r="Y217" s="480"/>
      <c r="Z217" s="480"/>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ht="5.15" customHeight="1" outlineLevel="2" x14ac:dyDescent="0.35">
      <c r="A218" s="444"/>
      <c r="B218" s="453"/>
      <c r="C218" s="446">
        <f>INT($C$40)+2.005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t="s">
        <v>512</v>
      </c>
      <c r="AQ218" s="456"/>
      <c r="AR218" s="444"/>
      <c r="AS218" s="444"/>
      <c r="AT218" s="444"/>
    </row>
    <row r="219" spans="1:46" outlineLevel="1" x14ac:dyDescent="0.35">
      <c r="A219" s="444"/>
      <c r="B219" s="453"/>
      <c r="C219" s="446">
        <f>INT($C$40)+1</f>
        <v>2</v>
      </c>
      <c r="D219" s="475"/>
      <c r="E219" s="471"/>
      <c r="F219" s="471"/>
      <c r="G219" s="475"/>
      <c r="H219" s="493" t="s">
        <v>612</v>
      </c>
      <c r="I219" s="494"/>
      <c r="J219" s="522"/>
      <c r="K219" s="522"/>
      <c r="L219" s="462"/>
      <c r="M219" s="462"/>
      <c r="N219" s="462"/>
      <c r="O219" s="462"/>
      <c r="P219" s="462"/>
      <c r="Q219" s="462"/>
      <c r="R219" s="462"/>
      <c r="S219" s="462"/>
      <c r="T219" s="462"/>
      <c r="U219" s="462"/>
      <c r="V219" s="462"/>
      <c r="W219" s="462"/>
      <c r="X219" s="462"/>
      <c r="Y219" s="495"/>
      <c r="Z219" s="495"/>
      <c r="AA219" s="495"/>
      <c r="AB219" s="495"/>
      <c r="AC219" s="495"/>
      <c r="AD219" s="495"/>
      <c r="AE219" s="495"/>
      <c r="AF219" s="495"/>
      <c r="AG219" s="495"/>
      <c r="AH219" s="495"/>
      <c r="AI219" s="495"/>
      <c r="AJ219" s="495"/>
      <c r="AK219" s="495"/>
      <c r="AL219" s="495"/>
      <c r="AM219" s="495"/>
      <c r="AN219" s="495"/>
      <c r="AO219" s="495"/>
      <c r="AP219" s="475"/>
      <c r="AQ219" s="456"/>
      <c r="AR219" s="444"/>
      <c r="AS219" s="444"/>
      <c r="AT219" s="444"/>
    </row>
    <row r="220" spans="1:46" ht="5.15" customHeight="1" outlineLevel="3" x14ac:dyDescent="0.35">
      <c r="A220" s="444"/>
      <c r="B220" s="453"/>
      <c r="C220" s="446">
        <f>INT($C$40)+3.005</f>
        <v>4.0049999999999999</v>
      </c>
      <c r="D220" s="475" t="s">
        <v>506</v>
      </c>
      <c r="E220" s="475"/>
      <c r="F220" s="475"/>
      <c r="G220" s="475"/>
      <c r="H220" s="475"/>
      <c r="I220" s="475"/>
      <c r="J220" s="475"/>
      <c r="K220" s="475"/>
      <c r="L220" s="475"/>
      <c r="M220" s="475"/>
      <c r="N220" s="475"/>
      <c r="O220" s="475"/>
      <c r="P220" s="475"/>
      <c r="Q220" s="475"/>
      <c r="R220" s="475"/>
      <c r="S220" s="475"/>
      <c r="T220" s="475"/>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56"/>
      <c r="AR220" s="444"/>
      <c r="AS220" s="444"/>
      <c r="AT220" s="444"/>
    </row>
    <row r="221" spans="1:46" outlineLevel="2" x14ac:dyDescent="0.35">
      <c r="A221" s="444"/>
      <c r="B221" s="453"/>
      <c r="C221" s="446">
        <f>INT($C$40)+2</f>
        <v>3</v>
      </c>
      <c r="D221" s="475"/>
      <c r="E221" s="471"/>
      <c r="F221" s="471"/>
      <c r="G221" s="475"/>
      <c r="H221" s="480" t="s">
        <v>613</v>
      </c>
      <c r="I221" s="497"/>
      <c r="J221" s="524">
        <v>8</v>
      </c>
      <c r="K221" s="480"/>
      <c r="L221" s="480"/>
      <c r="M221" s="480"/>
      <c r="N221" s="480"/>
      <c r="O221" s="480"/>
      <c r="P221" s="480"/>
      <c r="Q221" s="480"/>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75"/>
      <c r="AQ221" s="456"/>
      <c r="AR221" s="444"/>
      <c r="AS221" s="444"/>
      <c r="AT221" s="444"/>
    </row>
    <row r="222" spans="1:46" ht="5.15" customHeight="1" outlineLevel="2" x14ac:dyDescent="0.35">
      <c r="A222" s="444"/>
      <c r="B222" s="453"/>
      <c r="C222" s="446">
        <f>INT($C$40)+2.005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t="s">
        <v>512</v>
      </c>
      <c r="AQ222" s="456"/>
      <c r="AR222" s="444"/>
      <c r="AS222" s="444"/>
      <c r="AT222" s="444"/>
    </row>
    <row r="223" spans="1:46" outlineLevel="1" x14ac:dyDescent="0.35">
      <c r="A223" s="444"/>
      <c r="B223" s="453"/>
      <c r="C223" s="446">
        <f>INT($C$40)+1</f>
        <v>2</v>
      </c>
      <c r="D223" s="475"/>
      <c r="E223" s="471"/>
      <c r="F223" s="471"/>
      <c r="G223" s="475"/>
      <c r="H223" s="493" t="s">
        <v>614</v>
      </c>
      <c r="I223" s="494"/>
      <c r="J223" s="522"/>
      <c r="K223" s="522"/>
      <c r="L223" s="462"/>
      <c r="M223" s="462"/>
      <c r="N223" s="462"/>
      <c r="O223" s="462"/>
      <c r="P223" s="462"/>
      <c r="Q223" s="462"/>
      <c r="R223" s="462"/>
      <c r="S223" s="462"/>
      <c r="T223" s="462"/>
      <c r="U223" s="462"/>
      <c r="V223" s="462"/>
      <c r="W223" s="462"/>
      <c r="X223" s="462"/>
      <c r="Y223" s="495"/>
      <c r="Z223" s="495"/>
      <c r="AA223" s="495"/>
      <c r="AB223" s="495"/>
      <c r="AC223" s="495"/>
      <c r="AD223" s="495"/>
      <c r="AE223" s="495"/>
      <c r="AF223" s="495"/>
      <c r="AG223" s="495"/>
      <c r="AH223" s="495"/>
      <c r="AI223" s="495"/>
      <c r="AJ223" s="495"/>
      <c r="AK223" s="495"/>
      <c r="AL223" s="495"/>
      <c r="AM223" s="495"/>
      <c r="AN223" s="495"/>
      <c r="AO223" s="495"/>
      <c r="AP223" s="475"/>
      <c r="AQ223" s="456"/>
      <c r="AR223" s="444"/>
      <c r="AS223" s="444"/>
      <c r="AT223" s="444"/>
    </row>
    <row r="224" spans="1:46" ht="5.15" customHeight="1" outlineLevel="3" x14ac:dyDescent="0.35">
      <c r="A224" s="444"/>
      <c r="B224" s="453"/>
      <c r="C224" s="446">
        <f>INT($C$40)+3.005</f>
        <v>4.0049999999999999</v>
      </c>
      <c r="D224" s="475" t="s">
        <v>506</v>
      </c>
      <c r="E224" s="475"/>
      <c r="F224" s="475"/>
      <c r="G224" s="475"/>
      <c r="H224" s="475"/>
      <c r="I224" s="475"/>
      <c r="J224" s="475"/>
      <c r="K224" s="475"/>
      <c r="L224" s="475"/>
      <c r="M224" s="475"/>
      <c r="N224" s="475"/>
      <c r="O224" s="475"/>
      <c r="P224" s="475"/>
      <c r="Q224" s="475"/>
      <c r="R224" s="475"/>
      <c r="S224" s="475"/>
      <c r="T224" s="475"/>
      <c r="U224" s="475"/>
      <c r="V224" s="475"/>
      <c r="W224" s="475"/>
      <c r="X224" s="475"/>
      <c r="Y224" s="475"/>
      <c r="Z224" s="475"/>
      <c r="AA224" s="475"/>
      <c r="AB224" s="475"/>
      <c r="AC224" s="475"/>
      <c r="AD224" s="475"/>
      <c r="AE224" s="475"/>
      <c r="AF224" s="475"/>
      <c r="AG224" s="475"/>
      <c r="AH224" s="475"/>
      <c r="AI224" s="475"/>
      <c r="AJ224" s="475"/>
      <c r="AK224" s="475"/>
      <c r="AL224" s="475"/>
      <c r="AM224" s="475"/>
      <c r="AN224" s="475"/>
      <c r="AO224" s="475"/>
      <c r="AP224" s="475"/>
      <c r="AQ224" s="456"/>
      <c r="AR224" s="444"/>
      <c r="AS224" s="444"/>
      <c r="AT224" s="444"/>
    </row>
    <row r="225" spans="1:46" outlineLevel="2" x14ac:dyDescent="0.35">
      <c r="A225" s="444"/>
      <c r="B225" s="453"/>
      <c r="C225" s="446">
        <f>INT($C$40)+2</f>
        <v>3</v>
      </c>
      <c r="D225" s="475"/>
      <c r="E225" s="471"/>
      <c r="F225" s="471"/>
      <c r="G225" s="475"/>
      <c r="H225" s="480" t="s">
        <v>615</v>
      </c>
      <c r="I225" s="497"/>
      <c r="J225" s="524">
        <v>1</v>
      </c>
      <c r="K225" s="480"/>
      <c r="L225" s="480"/>
      <c r="M225" s="480"/>
      <c r="N225" s="480"/>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35">
      <c r="A226" s="444"/>
      <c r="B226" s="453"/>
      <c r="C226" s="446">
        <f>INT($C$40)+3</f>
        <v>4</v>
      </c>
      <c r="D226" s="475"/>
      <c r="E226" s="471"/>
      <c r="F226" s="471"/>
      <c r="G226" s="475"/>
      <c r="H226" s="480"/>
      <c r="I226" s="497"/>
      <c r="J226" s="480"/>
      <c r="K226" s="480"/>
      <c r="L226" s="480"/>
      <c r="M226" s="480"/>
      <c r="N226" s="480"/>
      <c r="O226" s="480"/>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35">
      <c r="A227" s="444"/>
      <c r="B227" s="453"/>
      <c r="C227" s="446">
        <f>INT($C$40)+3</f>
        <v>4</v>
      </c>
      <c r="D227" s="475"/>
      <c r="E227" s="471"/>
      <c r="F227" s="471"/>
      <c r="G227" s="475"/>
      <c r="H227" s="480" t="s">
        <v>616</v>
      </c>
      <c r="I227" s="497"/>
      <c r="J227" s="480"/>
      <c r="K227" s="480"/>
      <c r="L227" s="480"/>
      <c r="M227" s="480"/>
      <c r="N227" s="480"/>
      <c r="O227" s="480"/>
      <c r="P227" s="480"/>
      <c r="Q227" s="480"/>
      <c r="R227" s="480"/>
      <c r="S227" s="480"/>
      <c r="T227" s="480"/>
      <c r="U227" s="480"/>
      <c r="V227" s="480"/>
      <c r="W227" s="480"/>
      <c r="X227" s="480"/>
      <c r="Y227" s="480"/>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35">
      <c r="A228" s="444"/>
      <c r="B228" s="453"/>
      <c r="C228" s="446">
        <f>INT($C$40)+3</f>
        <v>4</v>
      </c>
      <c r="D228" s="475"/>
      <c r="E228" s="471"/>
      <c r="F228" s="471"/>
      <c r="G228" s="475"/>
      <c r="H228" s="480"/>
      <c r="I228" s="497" t="s">
        <v>617</v>
      </c>
      <c r="J228" s="497" t="s">
        <v>618</v>
      </c>
      <c r="K228" s="497" t="s">
        <v>917</v>
      </c>
      <c r="L228" s="480"/>
      <c r="M228" s="480"/>
      <c r="N228" s="480"/>
      <c r="O228" s="480"/>
      <c r="P228" s="480"/>
      <c r="Q228" s="480"/>
      <c r="R228" s="480"/>
      <c r="S228" s="480"/>
      <c r="T228" s="480"/>
      <c r="U228" s="480"/>
      <c r="V228" s="480"/>
      <c r="W228" s="480"/>
      <c r="X228" s="480"/>
      <c r="Y228" s="480"/>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35">
      <c r="A229" s="444"/>
      <c r="B229" s="453"/>
      <c r="C229" s="446">
        <f>INT($C$40)+3</f>
        <v>4</v>
      </c>
      <c r="D229" s="475"/>
      <c r="E229" s="471"/>
      <c r="F229" s="471"/>
      <c r="G229" s="475"/>
      <c r="H229" s="480"/>
      <c r="I229" s="524">
        <v>10</v>
      </c>
      <c r="J229" s="524">
        <v>12</v>
      </c>
      <c r="K229" s="524">
        <v>8</v>
      </c>
      <c r="L229" s="480"/>
      <c r="M229" s="480"/>
      <c r="N229" s="480"/>
      <c r="O229" s="480"/>
      <c r="P229" s="480"/>
      <c r="Q229" s="480"/>
      <c r="R229" s="480"/>
      <c r="S229" s="480"/>
      <c r="T229" s="480"/>
      <c r="U229" s="480"/>
      <c r="V229" s="480"/>
      <c r="W229" s="480"/>
      <c r="X229" s="480"/>
      <c r="Y229" s="480"/>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ht="5.15" customHeight="1" outlineLevel="2" x14ac:dyDescent="0.35">
      <c r="A230" s="444"/>
      <c r="B230" s="453"/>
      <c r="C230" s="446">
        <f>INT($C$40)+2.005</f>
        <v>3.0049999999999999</v>
      </c>
      <c r="D230" s="475"/>
      <c r="E230" s="475"/>
      <c r="F230" s="475"/>
      <c r="G230" s="475"/>
      <c r="H230" s="475"/>
      <c r="I230" s="475"/>
      <c r="J230" s="475"/>
      <c r="K230" s="475"/>
      <c r="L230" s="475"/>
      <c r="M230" s="475"/>
      <c r="N230" s="475"/>
      <c r="O230" s="475"/>
      <c r="P230" s="475"/>
      <c r="Q230" s="475"/>
      <c r="R230" s="475"/>
      <c r="S230" s="475"/>
      <c r="T230" s="475"/>
      <c r="U230" s="475"/>
      <c r="V230" s="475"/>
      <c r="W230" s="475"/>
      <c r="X230" s="475"/>
      <c r="Y230" s="475"/>
      <c r="Z230" s="475"/>
      <c r="AA230" s="475"/>
      <c r="AB230" s="475"/>
      <c r="AC230" s="475"/>
      <c r="AD230" s="475"/>
      <c r="AE230" s="475"/>
      <c r="AF230" s="475"/>
      <c r="AG230" s="475"/>
      <c r="AH230" s="475"/>
      <c r="AI230" s="475"/>
      <c r="AJ230" s="475"/>
      <c r="AK230" s="475"/>
      <c r="AL230" s="475"/>
      <c r="AM230" s="475"/>
      <c r="AN230" s="475"/>
      <c r="AO230" s="475"/>
      <c r="AP230" s="475" t="s">
        <v>512</v>
      </c>
      <c r="AQ230" s="456"/>
      <c r="AR230" s="444"/>
      <c r="AS230" s="444"/>
      <c r="AT230" s="444"/>
    </row>
    <row r="231" spans="1:46" ht="5.15" customHeight="1" outlineLevel="2" x14ac:dyDescent="0.35">
      <c r="A231" s="444"/>
      <c r="B231" s="453"/>
      <c r="C231" s="446">
        <f>INT($C$40)+2.005</f>
        <v>3.0049999999999999</v>
      </c>
      <c r="D231" s="475"/>
      <c r="E231" s="475"/>
      <c r="F231" s="475"/>
      <c r="G231" s="475"/>
      <c r="H231" s="475"/>
      <c r="I231" s="475"/>
      <c r="J231" s="475"/>
      <c r="K231" s="475"/>
      <c r="L231" s="475"/>
      <c r="M231" s="475"/>
      <c r="N231" s="475"/>
      <c r="O231" s="475"/>
      <c r="P231" s="475"/>
      <c r="Q231" s="475"/>
      <c r="R231" s="475"/>
      <c r="S231" s="475"/>
      <c r="T231" s="475"/>
      <c r="U231" s="475"/>
      <c r="V231" s="475"/>
      <c r="W231" s="475"/>
      <c r="X231" s="475"/>
      <c r="Y231" s="475"/>
      <c r="Z231" s="475"/>
      <c r="AA231" s="475"/>
      <c r="AB231" s="475"/>
      <c r="AC231" s="475"/>
      <c r="AD231" s="475"/>
      <c r="AE231" s="475"/>
      <c r="AF231" s="475"/>
      <c r="AG231" s="475"/>
      <c r="AH231" s="475"/>
      <c r="AI231" s="475"/>
      <c r="AJ231" s="475"/>
      <c r="AK231" s="475"/>
      <c r="AL231" s="475"/>
      <c r="AM231" s="475"/>
      <c r="AN231" s="475"/>
      <c r="AO231" s="475"/>
      <c r="AP231" s="475"/>
      <c r="AQ231" s="456"/>
      <c r="AR231" s="444"/>
      <c r="AS231" s="444"/>
      <c r="AT231" s="444"/>
    </row>
    <row r="232" spans="1:46" ht="5.15" customHeight="1" outlineLevel="1" x14ac:dyDescent="0.35">
      <c r="A232" s="444"/>
      <c r="B232" s="486"/>
      <c r="C232" s="487">
        <f>INT($C$40)+1.005</f>
        <v>2.0049999999999999</v>
      </c>
      <c r="D232" s="488"/>
      <c r="E232" s="488"/>
      <c r="F232" s="488"/>
      <c r="G232" s="488"/>
      <c r="H232" s="488"/>
      <c r="I232" s="488"/>
      <c r="J232" s="488"/>
      <c r="K232" s="488"/>
      <c r="L232" s="488"/>
      <c r="M232" s="488"/>
      <c r="N232" s="488"/>
      <c r="O232" s="488"/>
      <c r="P232" s="488"/>
      <c r="Q232" s="488"/>
      <c r="R232" s="488"/>
      <c r="S232" s="488"/>
      <c r="T232" s="488"/>
      <c r="U232" s="488"/>
      <c r="V232" s="488"/>
      <c r="W232" s="488"/>
      <c r="X232" s="488"/>
      <c r="Y232" s="488"/>
      <c r="Z232" s="488"/>
      <c r="AA232" s="488"/>
      <c r="AB232" s="488"/>
      <c r="AC232" s="488"/>
      <c r="AD232" s="488"/>
      <c r="AE232" s="488"/>
      <c r="AF232" s="488"/>
      <c r="AG232" s="488"/>
      <c r="AH232" s="488"/>
      <c r="AI232" s="488"/>
      <c r="AJ232" s="488"/>
      <c r="AK232" s="488"/>
      <c r="AL232" s="488"/>
      <c r="AM232" s="488"/>
      <c r="AN232" s="488"/>
      <c r="AO232" s="488"/>
      <c r="AP232" s="488"/>
      <c r="AQ232" s="489" t="s">
        <v>141</v>
      </c>
      <c r="AR232" s="444"/>
      <c r="AS232" s="444"/>
      <c r="AT232" s="444"/>
    </row>
    <row r="233" spans="1:46" ht="5.15" customHeight="1" x14ac:dyDescent="0.35">
      <c r="A233" s="444"/>
      <c r="B233" s="490"/>
      <c r="C233" s="491">
        <f>INT($C$40)+0.005</f>
        <v>1.0049999999999999</v>
      </c>
      <c r="D233" s="490"/>
      <c r="E233" s="490"/>
      <c r="F233" s="490"/>
      <c r="G233" s="490"/>
      <c r="H233" s="490"/>
      <c r="I233" s="490"/>
      <c r="J233" s="490"/>
      <c r="K233" s="490"/>
      <c r="L233" s="490"/>
      <c r="M233" s="490"/>
      <c r="N233" s="490"/>
      <c r="O233" s="490"/>
      <c r="P233" s="490"/>
      <c r="Q233" s="490"/>
      <c r="R233" s="490"/>
      <c r="S233" s="490"/>
      <c r="T233" s="490"/>
      <c r="U233" s="490"/>
      <c r="V233" s="490"/>
      <c r="W233" s="490"/>
      <c r="X233" s="490"/>
      <c r="Y233" s="490"/>
      <c r="Z233" s="490"/>
      <c r="AA233" s="490"/>
      <c r="AB233" s="490"/>
      <c r="AC233" s="490"/>
      <c r="AD233" s="490"/>
      <c r="AE233" s="490"/>
      <c r="AF233" s="490"/>
      <c r="AG233" s="490"/>
      <c r="AH233" s="490"/>
      <c r="AI233" s="490"/>
      <c r="AJ233" s="490"/>
      <c r="AK233" s="490"/>
      <c r="AL233" s="490"/>
      <c r="AM233" s="490"/>
      <c r="AN233" s="490"/>
      <c r="AO233" s="490"/>
      <c r="AP233" s="490"/>
      <c r="AQ233" s="490"/>
      <c r="AR233" s="444"/>
      <c r="AS233" s="444"/>
      <c r="AT233" s="444"/>
    </row>
    <row r="234" spans="1:46" outlineLevel="2" x14ac:dyDescent="0.35">
      <c r="A234" s="444"/>
      <c r="B234" s="444"/>
      <c r="C234" s="446">
        <f>INT($C$40)+2</f>
        <v>3</v>
      </c>
      <c r="D234" s="444"/>
      <c r="E234" s="444"/>
      <c r="F234" s="444"/>
      <c r="G234" s="444"/>
      <c r="H234" s="444"/>
      <c r="I234" s="444"/>
      <c r="J234" s="444"/>
      <c r="K234" s="444"/>
      <c r="L234" s="444"/>
      <c r="M234" s="444"/>
      <c r="N234" s="444"/>
      <c r="O234" s="444"/>
      <c r="P234" s="444"/>
      <c r="Q234" s="444"/>
      <c r="R234" s="444"/>
      <c r="S234" s="444"/>
      <c r="T234" s="444"/>
      <c r="U234" s="444"/>
      <c r="V234" s="444"/>
      <c r="W234" s="444"/>
      <c r="X234" s="444"/>
      <c r="Y234" s="444"/>
      <c r="Z234" s="444"/>
      <c r="AA234" s="444"/>
      <c r="AB234" s="444"/>
      <c r="AC234" s="444"/>
      <c r="AD234" s="444"/>
      <c r="AE234" s="444"/>
      <c r="AF234" s="444"/>
      <c r="AG234" s="444"/>
      <c r="AH234" s="444"/>
      <c r="AI234" s="444"/>
      <c r="AJ234" s="444"/>
      <c r="AK234" s="444"/>
      <c r="AL234" s="444"/>
      <c r="AM234" s="444"/>
      <c r="AN234" s="444"/>
      <c r="AO234" s="444"/>
      <c r="AP234" s="444"/>
      <c r="AQ234" s="444"/>
      <c r="AR234" s="444"/>
      <c r="AS234" s="444"/>
      <c r="AT234" s="444"/>
    </row>
    <row r="235" spans="1:46" outlineLevel="2" x14ac:dyDescent="0.35">
      <c r="A235" s="444"/>
      <c r="B235" s="444"/>
      <c r="C235" s="446">
        <f>INT($C$239)+2</f>
        <v>3</v>
      </c>
      <c r="D235" s="444"/>
      <c r="E235" s="444"/>
      <c r="F235" s="444"/>
      <c r="G235" s="444"/>
      <c r="H235" s="444"/>
      <c r="I235" s="444"/>
      <c r="J235" s="444"/>
      <c r="K235" s="444"/>
      <c r="L235" s="444"/>
      <c r="M235" s="444"/>
      <c r="N235" s="444"/>
      <c r="O235" s="444"/>
      <c r="P235" s="444"/>
      <c r="Q235" s="444"/>
      <c r="R235" s="444"/>
      <c r="S235" s="444"/>
      <c r="T235" s="444"/>
      <c r="U235" s="444"/>
      <c r="V235" s="444"/>
      <c r="W235" s="444"/>
      <c r="X235" s="444"/>
      <c r="Y235" s="444"/>
      <c r="Z235" s="444"/>
      <c r="AA235" s="444"/>
      <c r="AB235" s="444"/>
      <c r="AC235" s="444"/>
      <c r="AD235" s="444"/>
      <c r="AE235" s="444"/>
      <c r="AF235" s="444"/>
      <c r="AG235" s="444"/>
      <c r="AH235" s="444"/>
      <c r="AI235" s="444"/>
      <c r="AJ235" s="444"/>
      <c r="AK235" s="444"/>
      <c r="AL235" s="444"/>
      <c r="AM235" s="444"/>
      <c r="AN235" s="444"/>
      <c r="AO235" s="444"/>
      <c r="AP235" s="444"/>
      <c r="AQ235" s="444"/>
      <c r="AR235" s="444"/>
      <c r="AS235" s="444"/>
      <c r="AT235" s="444"/>
    </row>
    <row r="236" spans="1:46" ht="5.15" customHeight="1" thickBot="1" x14ac:dyDescent="0.4">
      <c r="A236" s="444"/>
      <c r="B236" s="447"/>
      <c r="C236" s="448">
        <f>INT($C$239)+0.005</f>
        <v>1.0049999999999999</v>
      </c>
      <c r="D236" s="447"/>
      <c r="E236" s="447"/>
      <c r="F236" s="447"/>
      <c r="G236" s="447"/>
      <c r="H236" s="447"/>
      <c r="I236" s="447"/>
      <c r="J236" s="447"/>
      <c r="K236" s="447"/>
      <c r="L236" s="447"/>
      <c r="M236" s="447"/>
      <c r="N236" s="447"/>
      <c r="O236" s="447"/>
      <c r="P236" s="447"/>
      <c r="Q236" s="447"/>
      <c r="R236" s="447"/>
      <c r="S236" s="447"/>
      <c r="T236" s="447"/>
      <c r="U236" s="447"/>
      <c r="V236" s="447"/>
      <c r="W236" s="447"/>
      <c r="X236" s="447"/>
      <c r="Y236" s="447"/>
      <c r="Z236" s="447"/>
      <c r="AA236" s="447"/>
      <c r="AB236" s="447"/>
      <c r="AC236" s="447"/>
      <c r="AD236" s="447"/>
      <c r="AE236" s="447"/>
      <c r="AF236" s="447"/>
      <c r="AG236" s="447"/>
      <c r="AH236" s="447"/>
      <c r="AI236" s="447"/>
      <c r="AJ236" s="447"/>
      <c r="AK236" s="447"/>
      <c r="AL236" s="447"/>
      <c r="AM236" s="447"/>
      <c r="AN236" s="447"/>
      <c r="AO236" s="447"/>
      <c r="AP236" s="447"/>
      <c r="AQ236" s="447"/>
      <c r="AR236" s="444"/>
      <c r="AS236" s="444"/>
      <c r="AT236" s="444"/>
    </row>
    <row r="237" spans="1:46" ht="5.15" customHeight="1" outlineLevel="1" x14ac:dyDescent="0.35">
      <c r="A237" s="444"/>
      <c r="B237" s="449" t="s">
        <v>0</v>
      </c>
      <c r="C237" s="450">
        <f>INT($C$239)+1.005</f>
        <v>2.0049999999999999</v>
      </c>
      <c r="D237" s="451"/>
      <c r="E237" s="451"/>
      <c r="F237" s="451"/>
      <c r="G237" s="451"/>
      <c r="H237" s="451"/>
      <c r="I237" s="451"/>
      <c r="J237" s="451"/>
      <c r="K237" s="451"/>
      <c r="L237" s="451"/>
      <c r="M237" s="451"/>
      <c r="N237" s="451"/>
      <c r="O237" s="451"/>
      <c r="P237" s="451"/>
      <c r="Q237" s="451"/>
      <c r="R237" s="451"/>
      <c r="S237" s="451"/>
      <c r="T237" s="451"/>
      <c r="U237" s="451"/>
      <c r="V237" s="451"/>
      <c r="W237" s="451"/>
      <c r="X237" s="451"/>
      <c r="Y237" s="451"/>
      <c r="Z237" s="451"/>
      <c r="AA237" s="451"/>
      <c r="AB237" s="451"/>
      <c r="AC237" s="451"/>
      <c r="AD237" s="451"/>
      <c r="AE237" s="451"/>
      <c r="AF237" s="451"/>
      <c r="AG237" s="451"/>
      <c r="AH237" s="451"/>
      <c r="AI237" s="451"/>
      <c r="AJ237" s="451"/>
      <c r="AK237" s="451"/>
      <c r="AL237" s="451"/>
      <c r="AM237" s="451"/>
      <c r="AN237" s="451"/>
      <c r="AO237" s="451"/>
      <c r="AP237" s="451"/>
      <c r="AQ237" s="452"/>
      <c r="AR237" s="444"/>
      <c r="AS237" s="444"/>
      <c r="AT237" s="444"/>
    </row>
    <row r="238" spans="1:46" outlineLevel="4" x14ac:dyDescent="0.35">
      <c r="A238" s="444"/>
      <c r="B238" s="453"/>
      <c r="C238" s="446">
        <f>INT(MAX($C$251:$C$311))+1</f>
        <v>5</v>
      </c>
      <c r="D238" s="454"/>
      <c r="E238" s="454"/>
      <c r="F238" s="454"/>
      <c r="G238" s="454"/>
      <c r="H238" s="455"/>
      <c r="I238" s="455"/>
      <c r="J238" s="455"/>
      <c r="K238" s="455"/>
      <c r="L238" s="455"/>
      <c r="M238" s="455"/>
      <c r="N238" s="455"/>
      <c r="O238" s="455"/>
      <c r="P238" s="455"/>
      <c r="Q238" s="455"/>
      <c r="R238" s="455"/>
      <c r="S238" s="455"/>
      <c r="T238" s="455"/>
      <c r="U238" s="455"/>
      <c r="V238" s="455"/>
      <c r="W238" s="455"/>
      <c r="X238" s="455"/>
      <c r="Y238" s="455"/>
      <c r="Z238" s="455"/>
      <c r="AA238" s="455"/>
      <c r="AB238" s="455"/>
      <c r="AC238" s="455"/>
      <c r="AD238" s="455"/>
      <c r="AE238" s="455"/>
      <c r="AF238" s="455"/>
      <c r="AG238" s="455"/>
      <c r="AH238" s="455"/>
      <c r="AI238" s="455"/>
      <c r="AJ238" s="455"/>
      <c r="AK238" s="455"/>
      <c r="AL238" s="455"/>
      <c r="AM238" s="455"/>
      <c r="AN238" s="455"/>
      <c r="AO238" s="455"/>
      <c r="AP238" s="454"/>
      <c r="AQ238" s="456"/>
      <c r="AR238" s="444"/>
      <c r="AS238" s="444"/>
      <c r="AT238" s="444"/>
    </row>
    <row r="239" spans="1:46" ht="20.149999999999999" customHeight="1" x14ac:dyDescent="0.35">
      <c r="A239" s="444"/>
      <c r="B239" s="453"/>
      <c r="C239" s="446">
        <v>1.02</v>
      </c>
      <c r="D239" s="457"/>
      <c r="E239" s="527" t="s">
        <v>497</v>
      </c>
      <c r="F239" s="528"/>
      <c r="G239" s="460"/>
      <c r="H239" s="461" t="str">
        <f>COUNTIFS($B$1:$B239, "«")&amp;" Property: Livestock Management table - Reproduction Feeding &amp; Shearing"</f>
        <v>3 Property: Livestock Management table - Reproduction Feeding &amp; Shearing</v>
      </c>
      <c r="I239" s="492"/>
      <c r="J239" s="492"/>
      <c r="K239" s="492"/>
      <c r="L239" s="492"/>
      <c r="M239" s="492"/>
      <c r="N239" s="492"/>
      <c r="O239" s="492"/>
      <c r="P239" s="492"/>
      <c r="Q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c r="AL239" s="529"/>
      <c r="AM239" s="529"/>
      <c r="AN239" s="529"/>
      <c r="AO239" s="529"/>
      <c r="AP239" s="530"/>
      <c r="AQ239" s="456"/>
      <c r="AR239" s="444"/>
      <c r="AS239" s="444"/>
      <c r="AT239" s="444"/>
    </row>
    <row r="240" spans="1:46" ht="20.149999999999999" customHeight="1" outlineLevel="1" x14ac:dyDescent="0.35">
      <c r="A240" s="444"/>
      <c r="B240" s="453"/>
      <c r="C240" s="446">
        <f>INT($C$239)+1.02</f>
        <v>2.02</v>
      </c>
      <c r="D240" s="457"/>
      <c r="E240" s="527" t="s">
        <v>499</v>
      </c>
      <c r="F240" s="531">
        <v>1</v>
      </c>
      <c r="G240" s="466"/>
      <c r="H240" s="467" t="s">
        <v>620</v>
      </c>
      <c r="I240" s="468"/>
      <c r="J240" s="468"/>
      <c r="K240" s="468"/>
      <c r="L240" s="468"/>
      <c r="M240" s="468"/>
      <c r="N240" s="468"/>
      <c r="O240" s="468"/>
      <c r="P240" s="468"/>
      <c r="Q240" s="468"/>
      <c r="R240" s="468"/>
      <c r="S240" s="468"/>
      <c r="T240" s="468"/>
      <c r="U240" s="468"/>
      <c r="V240" s="468"/>
      <c r="W240" s="468"/>
      <c r="X240" s="468"/>
      <c r="Y240" s="532"/>
      <c r="Z240" s="532"/>
      <c r="AA240" s="532"/>
      <c r="AB240" s="532"/>
      <c r="AC240" s="532"/>
      <c r="AD240" s="532"/>
      <c r="AE240" s="532"/>
      <c r="AF240" s="532"/>
      <c r="AG240" s="532"/>
      <c r="AH240" s="532"/>
      <c r="AI240" s="532"/>
      <c r="AJ240" s="532"/>
      <c r="AK240" s="532"/>
      <c r="AL240" s="532"/>
      <c r="AM240" s="532"/>
      <c r="AN240" s="532"/>
      <c r="AO240" s="532"/>
      <c r="AP240" s="533"/>
      <c r="AQ240" s="456"/>
      <c r="AR240" s="444"/>
      <c r="AS240" s="444"/>
      <c r="AT240" s="444"/>
    </row>
    <row r="241" spans="1:46" ht="5.15" customHeight="1" outlineLevel="2" x14ac:dyDescent="0.35">
      <c r="A241" s="444"/>
      <c r="B241" s="453"/>
      <c r="C241" s="446">
        <f>INT($C$239)+2.005</f>
        <v>3.0049999999999999</v>
      </c>
      <c r="D241" s="454"/>
      <c r="E241" s="454"/>
      <c r="F241" s="454"/>
      <c r="G241" s="454"/>
      <c r="H241" s="454"/>
      <c r="I241" s="454"/>
      <c r="J241" s="454"/>
      <c r="K241" s="454"/>
      <c r="L241" s="454"/>
      <c r="M241" s="454"/>
      <c r="N241" s="454"/>
      <c r="O241" s="454"/>
      <c r="P241" s="454"/>
      <c r="Q241" s="454"/>
      <c r="R241" s="454"/>
      <c r="S241" s="454"/>
      <c r="T241" s="454"/>
      <c r="U241" s="454"/>
      <c r="V241" s="454"/>
      <c r="W241" s="454"/>
      <c r="X241" s="454"/>
      <c r="Y241" s="454"/>
      <c r="Z241" s="454"/>
      <c r="AA241" s="454"/>
      <c r="AB241" s="454"/>
      <c r="AC241" s="454"/>
      <c r="AD241" s="454"/>
      <c r="AE241" s="454"/>
      <c r="AF241" s="454"/>
      <c r="AG241" s="454"/>
      <c r="AH241" s="454"/>
      <c r="AI241" s="454"/>
      <c r="AJ241" s="454"/>
      <c r="AK241" s="454"/>
      <c r="AL241" s="454"/>
      <c r="AM241" s="454"/>
      <c r="AN241" s="454"/>
      <c r="AO241" s="454"/>
      <c r="AP241" s="454"/>
      <c r="AQ241" s="456"/>
      <c r="AR241" s="444"/>
      <c r="AS241" s="444"/>
      <c r="AT241" s="444"/>
    </row>
    <row r="242" spans="1:46" outlineLevel="2" x14ac:dyDescent="0.35">
      <c r="A242" s="444"/>
      <c r="B242" s="453"/>
      <c r="C242" s="446">
        <f>INT($C$239)+2</f>
        <v>3</v>
      </c>
      <c r="D242" s="454"/>
      <c r="E242" s="534"/>
      <c r="F242" s="534"/>
      <c r="G242" s="454"/>
      <c r="H242" s="472"/>
      <c r="I242" s="472"/>
      <c r="J242" s="472"/>
      <c r="K242" s="472"/>
      <c r="L242" s="472"/>
      <c r="M242" s="472"/>
      <c r="N242" s="472"/>
      <c r="O242" s="472"/>
      <c r="P242" s="472"/>
      <c r="Q242" s="472"/>
      <c r="R242" s="472"/>
      <c r="S242" s="472"/>
      <c r="T242" s="472"/>
      <c r="U242" s="472"/>
      <c r="V242" s="472"/>
      <c r="W242" s="472"/>
      <c r="X242" s="472"/>
      <c r="Y242" s="472"/>
      <c r="Z242" s="472"/>
      <c r="AA242" s="472"/>
      <c r="AB242" s="472"/>
      <c r="AC242" s="472"/>
      <c r="AD242" s="472"/>
      <c r="AE242" s="472"/>
      <c r="AF242" s="472"/>
      <c r="AG242" s="472"/>
      <c r="AH242" s="472"/>
      <c r="AI242" s="472"/>
      <c r="AJ242" s="472"/>
      <c r="AK242" s="472"/>
      <c r="AL242" s="472"/>
      <c r="AM242" s="472"/>
      <c r="AN242" s="472"/>
      <c r="AO242" s="472"/>
      <c r="AP242" s="454"/>
      <c r="AQ242" s="456"/>
      <c r="AR242" s="444"/>
      <c r="AS242" s="444"/>
      <c r="AT242" s="444"/>
    </row>
    <row r="243" spans="1:46" outlineLevel="2" x14ac:dyDescent="0.35">
      <c r="A243" s="444"/>
      <c r="B243" s="453"/>
      <c r="C243" s="446">
        <f>INT($C$239)+2</f>
        <v>3</v>
      </c>
      <c r="D243" s="454"/>
      <c r="E243" s="534"/>
      <c r="F243" s="534"/>
      <c r="G243" s="454"/>
      <c r="H243" s="472"/>
      <c r="I243" s="472"/>
      <c r="J243" s="472"/>
      <c r="K243" s="472"/>
      <c r="L243" s="472"/>
      <c r="M243" s="472"/>
      <c r="N243" s="472"/>
      <c r="O243" s="472"/>
      <c r="P243" s="472"/>
      <c r="Q243" s="472"/>
      <c r="R243" s="472"/>
      <c r="S243" s="472"/>
      <c r="T243" s="472"/>
      <c r="U243" s="472"/>
      <c r="V243" s="472"/>
      <c r="W243" s="472"/>
      <c r="X243" s="472"/>
      <c r="Y243" s="472"/>
      <c r="Z243" s="472"/>
      <c r="AA243" s="472"/>
      <c r="AB243" s="472"/>
      <c r="AC243" s="472"/>
      <c r="AD243" s="472"/>
      <c r="AE243" s="472"/>
      <c r="AF243" s="472"/>
      <c r="AG243" s="472"/>
      <c r="AH243" s="472"/>
      <c r="AI243" s="472"/>
      <c r="AJ243" s="472"/>
      <c r="AK243" s="472"/>
      <c r="AL243" s="472"/>
      <c r="AM243" s="472"/>
      <c r="AN243" s="472"/>
      <c r="AO243" s="472"/>
      <c r="AP243" s="454"/>
      <c r="AQ243" s="456"/>
      <c r="AR243" s="444"/>
      <c r="AS243" s="444"/>
      <c r="AT243" s="444"/>
    </row>
    <row r="244" spans="1:46" outlineLevel="2" x14ac:dyDescent="0.35">
      <c r="A244" s="444"/>
      <c r="B244" s="453"/>
      <c r="C244" s="446">
        <f>INT($C$239)+2</f>
        <v>3</v>
      </c>
      <c r="D244" s="454"/>
      <c r="E244" s="534"/>
      <c r="F244" s="534"/>
      <c r="G244" s="454"/>
      <c r="H244" s="473"/>
      <c r="I244" s="473"/>
      <c r="J244" s="473"/>
      <c r="K244" s="535" t="s">
        <v>544</v>
      </c>
      <c r="L244" s="535"/>
      <c r="M244" s="535"/>
      <c r="N244" s="535" t="s">
        <v>545</v>
      </c>
      <c r="O244" s="535"/>
      <c r="P244" s="535"/>
      <c r="Q244" s="535"/>
      <c r="R244" s="535" t="s">
        <v>547</v>
      </c>
      <c r="S244" s="535"/>
      <c r="T244" s="535"/>
      <c r="U244" s="535"/>
      <c r="V244" s="536"/>
      <c r="W244" s="536"/>
      <c r="X244" s="536"/>
      <c r="Y244" s="536"/>
      <c r="Z244" s="536"/>
      <c r="AA244" s="536"/>
      <c r="AB244" s="536"/>
      <c r="AC244" s="536"/>
      <c r="AD244" s="536"/>
      <c r="AE244" s="536"/>
      <c r="AF244" s="536"/>
      <c r="AG244" s="536"/>
      <c r="AH244" s="536"/>
      <c r="AI244" s="536"/>
      <c r="AJ244" s="536"/>
      <c r="AK244" s="536"/>
      <c r="AL244" s="536"/>
      <c r="AM244" s="536"/>
      <c r="AN244" s="536"/>
      <c r="AO244" s="536"/>
      <c r="AP244" s="454"/>
      <c r="AQ244" s="456"/>
      <c r="AR244" s="444"/>
      <c r="AS244" s="444"/>
      <c r="AT244" s="444"/>
    </row>
    <row r="245" spans="1:46" outlineLevel="2" x14ac:dyDescent="0.35">
      <c r="A245" s="444"/>
      <c r="B245" s="453"/>
      <c r="C245" s="446">
        <f>INT($C$239)+2</f>
        <v>3</v>
      </c>
      <c r="D245" s="454"/>
      <c r="E245" s="534"/>
      <c r="F245" s="534"/>
      <c r="G245" s="454"/>
      <c r="H245" s="473"/>
      <c r="I245" s="473"/>
      <c r="J245" s="473"/>
      <c r="K245" s="524" t="s">
        <v>14</v>
      </c>
      <c r="L245" s="524" t="s">
        <v>621</v>
      </c>
      <c r="M245" s="524" t="s">
        <v>4</v>
      </c>
      <c r="N245" s="524" t="s">
        <v>622</v>
      </c>
      <c r="O245" s="524" t="s">
        <v>623</v>
      </c>
      <c r="P245" s="524" t="s">
        <v>624</v>
      </c>
      <c r="Q245" s="524" t="s">
        <v>625</v>
      </c>
      <c r="R245" s="524" t="s">
        <v>622</v>
      </c>
      <c r="S245" s="524" t="s">
        <v>623</v>
      </c>
      <c r="T245" s="524" t="s">
        <v>624</v>
      </c>
      <c r="U245" s="524" t="s">
        <v>625</v>
      </c>
      <c r="V245" s="473"/>
      <c r="W245" s="473"/>
      <c r="X245" s="473"/>
      <c r="Y245" s="473"/>
      <c r="Z245" s="473"/>
      <c r="AA245" s="473"/>
      <c r="AB245" s="473"/>
      <c r="AC245" s="473"/>
      <c r="AD245" s="473"/>
      <c r="AE245" s="473"/>
      <c r="AF245" s="473"/>
      <c r="AG245" s="473"/>
      <c r="AH245" s="473"/>
      <c r="AI245" s="473"/>
      <c r="AJ245" s="473"/>
      <c r="AK245" s="473"/>
      <c r="AL245" s="473"/>
      <c r="AM245" s="473"/>
      <c r="AN245" s="473"/>
      <c r="AO245" s="473"/>
      <c r="AP245" s="454"/>
      <c r="AQ245" s="456"/>
      <c r="AR245" s="444"/>
      <c r="AS245" s="444"/>
      <c r="AT245" s="444"/>
    </row>
    <row r="246" spans="1:46" ht="11.5" customHeight="1" outlineLevel="2" x14ac:dyDescent="0.35">
      <c r="A246" s="444"/>
      <c r="B246" s="453" t="s">
        <v>503</v>
      </c>
      <c r="C246" s="446">
        <f>INT($C$239)+2.01</f>
        <v>3.01</v>
      </c>
      <c r="D246" s="454"/>
      <c r="E246" s="454"/>
      <c r="F246" s="454"/>
      <c r="G246" s="454"/>
      <c r="H246" s="473"/>
      <c r="I246" s="473"/>
      <c r="J246" s="473"/>
      <c r="K246" s="473"/>
      <c r="L246" s="473"/>
      <c r="M246" s="473"/>
      <c r="N246" s="473"/>
      <c r="O246" s="473"/>
      <c r="P246" s="473"/>
      <c r="Q246" s="473"/>
      <c r="R246" s="473"/>
      <c r="S246" s="473"/>
      <c r="T246" s="473"/>
      <c r="U246" s="473"/>
      <c r="V246" s="473"/>
      <c r="W246" s="473"/>
      <c r="X246" s="473"/>
      <c r="Y246" s="473"/>
      <c r="Z246" s="473"/>
      <c r="AA246" s="473"/>
      <c r="AB246" s="473"/>
      <c r="AC246" s="473"/>
      <c r="AD246" s="473"/>
      <c r="AE246" s="473"/>
      <c r="AF246" s="473"/>
      <c r="AG246" s="473"/>
      <c r="AH246" s="473"/>
      <c r="AI246" s="473"/>
      <c r="AJ246" s="473"/>
      <c r="AK246" s="473"/>
      <c r="AL246" s="473"/>
      <c r="AM246" s="473"/>
      <c r="AN246" s="473"/>
      <c r="AO246" s="473"/>
      <c r="AP246" s="454"/>
      <c r="AQ246" s="456"/>
      <c r="AR246" s="444"/>
      <c r="AS246" s="444"/>
      <c r="AT246" s="444"/>
    </row>
    <row r="247" spans="1:46" outlineLevel="3" x14ac:dyDescent="0.35">
      <c r="A247" s="444"/>
      <c r="B247" s="453"/>
      <c r="C247" s="446">
        <f>INT(MAX($C$251:$C$311))</f>
        <v>4</v>
      </c>
      <c r="D247" s="475"/>
      <c r="E247" s="534"/>
      <c r="F247" s="534"/>
      <c r="G247" s="475"/>
      <c r="H247" s="534" t="s">
        <v>626</v>
      </c>
      <c r="I247" s="534"/>
      <c r="J247" s="534"/>
      <c r="K247" s="484">
        <v>0</v>
      </c>
      <c r="L247" s="484">
        <v>0</v>
      </c>
      <c r="M247" s="484">
        <v>0</v>
      </c>
      <c r="N247" s="484">
        <v>0</v>
      </c>
      <c r="O247" s="484">
        <v>0</v>
      </c>
      <c r="P247" s="484">
        <v>0</v>
      </c>
      <c r="Q247" s="484">
        <v>1</v>
      </c>
      <c r="R247" s="484">
        <v>0</v>
      </c>
      <c r="S247" s="484">
        <v>1</v>
      </c>
      <c r="T247" s="484">
        <v>2</v>
      </c>
      <c r="U247" s="484">
        <v>3</v>
      </c>
      <c r="V247" s="534"/>
      <c r="W247" s="534"/>
      <c r="X247" s="534"/>
      <c r="Y247" s="534"/>
      <c r="Z247" s="534"/>
      <c r="AA247" s="534"/>
      <c r="AB247" s="534"/>
      <c r="AC247" s="534"/>
      <c r="AD247" s="534"/>
      <c r="AE247" s="534"/>
      <c r="AF247" s="534"/>
      <c r="AG247" s="534"/>
      <c r="AH247" s="534"/>
      <c r="AI247" s="534"/>
      <c r="AJ247" s="534"/>
      <c r="AK247" s="534"/>
      <c r="AL247" s="534"/>
      <c r="AM247" s="534"/>
      <c r="AN247" s="534"/>
      <c r="AO247" s="534"/>
      <c r="AP247" s="475"/>
      <c r="AQ247" s="456"/>
      <c r="AR247" s="444"/>
      <c r="AS247" s="444"/>
      <c r="AT247" s="444"/>
    </row>
    <row r="248" spans="1:46" outlineLevel="4" x14ac:dyDescent="0.35">
      <c r="A248" s="444"/>
      <c r="B248" s="453" t="s">
        <v>504</v>
      </c>
      <c r="C248" s="446">
        <f>INT(MAX($C$251:$C$311))+1</f>
        <v>5</v>
      </c>
      <c r="D248" s="475" t="s">
        <v>505</v>
      </c>
      <c r="E248" s="534"/>
      <c r="F248" s="534"/>
      <c r="G248" s="475"/>
      <c r="H248" s="534" t="s">
        <v>627</v>
      </c>
      <c r="I248" s="534"/>
      <c r="J248" s="534"/>
      <c r="K248" s="534"/>
      <c r="L248" s="534"/>
      <c r="M248" s="534"/>
      <c r="N248" s="484">
        <v>0</v>
      </c>
      <c r="O248" s="484">
        <v>1</v>
      </c>
      <c r="P248" s="484">
        <v>2</v>
      </c>
      <c r="Q248" s="484">
        <v>2</v>
      </c>
      <c r="R248" s="534"/>
      <c r="S248" s="534"/>
      <c r="T248" s="534"/>
      <c r="U248" s="534"/>
      <c r="V248" s="534"/>
      <c r="W248" s="534"/>
      <c r="X248" s="534"/>
      <c r="Y248" s="534"/>
      <c r="Z248" s="534"/>
      <c r="AA248" s="534"/>
      <c r="AB248" s="534"/>
      <c r="AC248" s="534"/>
      <c r="AD248" s="534"/>
      <c r="AE248" s="534"/>
      <c r="AF248" s="534"/>
      <c r="AG248" s="534"/>
      <c r="AH248" s="534"/>
      <c r="AI248" s="534"/>
      <c r="AJ248" s="534"/>
      <c r="AK248" s="534"/>
      <c r="AL248" s="534"/>
      <c r="AM248" s="534"/>
      <c r="AN248" s="534"/>
      <c r="AO248" s="534"/>
      <c r="AP248" s="475"/>
      <c r="AQ248" s="456"/>
      <c r="AR248" s="444"/>
      <c r="AS248" s="444"/>
      <c r="AT248" s="444"/>
    </row>
    <row r="249" spans="1:46" outlineLevel="4" x14ac:dyDescent="0.35">
      <c r="A249" s="444"/>
      <c r="B249" s="453" t="s">
        <v>504</v>
      </c>
      <c r="C249" s="446">
        <f>INT(MAX($C$251:$C$311))+1</f>
        <v>5</v>
      </c>
      <c r="D249" s="475" t="s">
        <v>505</v>
      </c>
      <c r="E249" s="534"/>
      <c r="F249" s="534"/>
      <c r="G249" s="475"/>
      <c r="H249" s="534" t="s">
        <v>627</v>
      </c>
      <c r="I249" s="534"/>
      <c r="J249" s="534"/>
      <c r="K249" s="534"/>
      <c r="L249" s="534"/>
      <c r="M249" s="534"/>
      <c r="N249" s="534"/>
      <c r="O249" s="534"/>
      <c r="P249" s="534"/>
      <c r="Q249" s="534"/>
      <c r="R249" s="484">
        <v>0</v>
      </c>
      <c r="S249" s="484">
        <v>3</v>
      </c>
      <c r="T249" s="484">
        <v>4</v>
      </c>
      <c r="U249" s="484">
        <v>4</v>
      </c>
      <c r="V249" s="534"/>
      <c r="W249" s="534"/>
      <c r="X249" s="534"/>
      <c r="Y249" s="534"/>
      <c r="Z249" s="534"/>
      <c r="AA249" s="534"/>
      <c r="AB249" s="534"/>
      <c r="AC249" s="534"/>
      <c r="AD249" s="534"/>
      <c r="AE249" s="534"/>
      <c r="AF249" s="534"/>
      <c r="AG249" s="534"/>
      <c r="AH249" s="534"/>
      <c r="AI249" s="534"/>
      <c r="AJ249" s="534"/>
      <c r="AK249" s="534"/>
      <c r="AL249" s="534"/>
      <c r="AM249" s="534"/>
      <c r="AN249" s="534"/>
      <c r="AO249" s="534"/>
      <c r="AP249" s="475"/>
      <c r="AQ249" s="456"/>
      <c r="AR249" s="444"/>
      <c r="AS249" s="444"/>
      <c r="AT249" s="444"/>
    </row>
    <row r="250" spans="1:46" outlineLevel="1" x14ac:dyDescent="0.35">
      <c r="A250" s="444"/>
      <c r="B250" s="453"/>
      <c r="C250" s="446">
        <f>INT($C$239)+1</f>
        <v>2</v>
      </c>
      <c r="D250" s="475"/>
      <c r="E250" s="534"/>
      <c r="F250" s="534"/>
      <c r="G250" s="475"/>
      <c r="H250" s="537" t="s">
        <v>628</v>
      </c>
      <c r="I250" s="494"/>
      <c r="J250" s="494"/>
      <c r="K250" s="462"/>
      <c r="L250" s="462"/>
      <c r="M250" s="462"/>
      <c r="N250" s="462"/>
      <c r="O250" s="462"/>
      <c r="P250" s="462"/>
      <c r="Q250" s="462"/>
      <c r="R250" s="462"/>
      <c r="S250" s="462"/>
      <c r="T250" s="462"/>
      <c r="U250" s="462"/>
      <c r="V250" s="462"/>
      <c r="W250" s="462"/>
      <c r="X250" s="462"/>
      <c r="Y250" s="462"/>
      <c r="Z250" s="526"/>
      <c r="AA250" s="526"/>
      <c r="AB250" s="526"/>
      <c r="AC250" s="526"/>
      <c r="AD250" s="526"/>
      <c r="AE250" s="526"/>
      <c r="AF250" s="526"/>
      <c r="AG250" s="526"/>
      <c r="AH250" s="526"/>
      <c r="AI250" s="526"/>
      <c r="AJ250" s="526"/>
      <c r="AK250" s="526"/>
      <c r="AL250" s="526"/>
      <c r="AM250" s="526"/>
      <c r="AN250" s="526"/>
      <c r="AO250" s="526"/>
      <c r="AP250" s="475"/>
      <c r="AQ250" s="456"/>
      <c r="AR250" s="444"/>
      <c r="AS250" s="444"/>
      <c r="AT250" s="444"/>
    </row>
    <row r="251" spans="1:46" ht="5.15" customHeight="1" outlineLevel="3" x14ac:dyDescent="0.35">
      <c r="A251" s="444"/>
      <c r="B251" s="453"/>
      <c r="C251" s="446">
        <f>INT($C$239)+3.005</f>
        <v>4.0049999999999999</v>
      </c>
      <c r="D251" s="475" t="s">
        <v>506</v>
      </c>
      <c r="E251" s="475"/>
      <c r="F251" s="475"/>
      <c r="G251" s="475"/>
      <c r="H251" s="538"/>
      <c r="I251" s="538"/>
      <c r="J251" s="538"/>
      <c r="K251" s="538"/>
      <c r="L251" s="538"/>
      <c r="M251" s="538"/>
      <c r="N251" s="538"/>
      <c r="O251" s="538"/>
      <c r="P251" s="538"/>
      <c r="Q251" s="538"/>
      <c r="R251" s="538"/>
      <c r="S251" s="538"/>
      <c r="T251" s="538"/>
      <c r="U251" s="538"/>
      <c r="V251" s="538"/>
      <c r="W251" s="538"/>
      <c r="X251" s="538"/>
      <c r="Y251" s="538"/>
      <c r="Z251" s="538"/>
      <c r="AA251" s="538"/>
      <c r="AB251" s="477"/>
      <c r="AC251" s="477"/>
      <c r="AD251" s="477"/>
      <c r="AE251" s="477"/>
      <c r="AF251" s="477"/>
      <c r="AG251" s="477"/>
      <c r="AH251" s="477"/>
      <c r="AI251" s="477"/>
      <c r="AJ251" s="477"/>
      <c r="AK251" s="477"/>
      <c r="AL251" s="477"/>
      <c r="AM251" s="477"/>
      <c r="AN251" s="477"/>
      <c r="AO251" s="477"/>
      <c r="AP251" s="475"/>
      <c r="AQ251" s="456"/>
      <c r="AR251" s="444"/>
      <c r="AS251" s="444"/>
      <c r="AT251" s="444"/>
    </row>
    <row r="252" spans="1:46" outlineLevel="2" x14ac:dyDescent="0.35">
      <c r="A252" s="444"/>
      <c r="B252" s="453"/>
      <c r="C252" s="446">
        <f>INT($C$239)+2</f>
        <v>3</v>
      </c>
      <c r="D252" s="475"/>
      <c r="E252" s="534"/>
      <c r="F252" s="534"/>
      <c r="G252" s="475"/>
      <c r="H252" s="479" t="s">
        <v>629</v>
      </c>
      <c r="I252" s="479"/>
      <c r="J252" s="479"/>
      <c r="K252" s="524">
        <v>1</v>
      </c>
      <c r="L252" s="524">
        <v>6</v>
      </c>
      <c r="M252" s="524">
        <v>7</v>
      </c>
      <c r="N252" s="479"/>
      <c r="O252" s="479"/>
      <c r="P252" s="479"/>
      <c r="Q252" s="479"/>
      <c r="R252" s="479"/>
      <c r="S252" s="479"/>
      <c r="T252" s="479"/>
      <c r="U252" s="479"/>
      <c r="V252" s="479"/>
      <c r="W252" s="479"/>
      <c r="X252" s="479"/>
      <c r="Y252" s="479"/>
      <c r="Z252" s="479"/>
      <c r="AA252" s="479"/>
      <c r="AB252" s="539"/>
      <c r="AC252" s="539"/>
      <c r="AD252" s="539"/>
      <c r="AE252" s="539"/>
      <c r="AF252" s="539"/>
      <c r="AG252" s="539"/>
      <c r="AH252" s="539"/>
      <c r="AI252" s="539"/>
      <c r="AJ252" s="539"/>
      <c r="AK252" s="539"/>
      <c r="AL252" s="539"/>
      <c r="AM252" s="539"/>
      <c r="AN252" s="539"/>
      <c r="AO252" s="539"/>
      <c r="AP252" s="475"/>
      <c r="AQ252" s="456"/>
      <c r="AR252" s="444"/>
      <c r="AS252" s="444"/>
      <c r="AT252" s="444"/>
    </row>
    <row r="253" spans="1:46" outlineLevel="2" x14ac:dyDescent="0.35">
      <c r="A253" s="444"/>
      <c r="B253" s="453"/>
      <c r="C253" s="446">
        <f>INT($C$239)+2</f>
        <v>3</v>
      </c>
      <c r="D253" s="475"/>
      <c r="E253" s="534"/>
      <c r="F253" s="534"/>
      <c r="G253" s="475"/>
      <c r="H253" s="480" t="s">
        <v>630</v>
      </c>
      <c r="I253" s="480"/>
      <c r="J253" s="480"/>
      <c r="K253" s="480"/>
      <c r="L253" s="480"/>
      <c r="M253" s="480"/>
      <c r="N253" s="480"/>
      <c r="O253" s="480"/>
      <c r="P253" s="480"/>
      <c r="Q253" s="480"/>
      <c r="R253" s="524" t="b">
        <v>1</v>
      </c>
      <c r="S253" s="524" t="b">
        <v>0</v>
      </c>
      <c r="T253" s="524" t="b">
        <v>0</v>
      </c>
      <c r="U253" s="524" t="b">
        <v>0</v>
      </c>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75"/>
      <c r="AQ253" s="456"/>
      <c r="AR253" s="444"/>
      <c r="AS253" s="444"/>
      <c r="AT253" s="444"/>
    </row>
    <row r="254" spans="1:46" outlineLevel="3" x14ac:dyDescent="0.35">
      <c r="A254" s="444"/>
      <c r="B254" s="453"/>
      <c r="C254" s="446">
        <f>INT($C$239)+3</f>
        <v>4</v>
      </c>
      <c r="D254" s="475"/>
      <c r="E254" s="534"/>
      <c r="F254" s="534"/>
      <c r="G254" s="475"/>
      <c r="H254" s="480"/>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ht="5.15" customHeight="1" outlineLevel="2" x14ac:dyDescent="0.35">
      <c r="A255" s="444"/>
      <c r="B255" s="453"/>
      <c r="C255" s="446">
        <f>INT($C$239)+2.005</f>
        <v>3.0049999999999999</v>
      </c>
      <c r="D255" s="475"/>
      <c r="E255" s="475"/>
      <c r="F255" s="475"/>
      <c r="G255" s="475"/>
      <c r="H255" s="475"/>
      <c r="I255" s="475"/>
      <c r="J255" s="475"/>
      <c r="K255" s="475"/>
      <c r="L255" s="475"/>
      <c r="M255" s="475"/>
      <c r="N255" s="475"/>
      <c r="O255" s="475"/>
      <c r="P255" s="475"/>
      <c r="Q255" s="475"/>
      <c r="R255" s="475"/>
      <c r="S255" s="475"/>
      <c r="T255" s="475"/>
      <c r="U255" s="475"/>
      <c r="V255" s="475"/>
      <c r="W255" s="475"/>
      <c r="X255" s="475"/>
      <c r="Y255" s="475"/>
      <c r="Z255" s="475"/>
      <c r="AA255" s="475"/>
      <c r="AB255" s="475"/>
      <c r="AC255" s="475"/>
      <c r="AD255" s="475"/>
      <c r="AE255" s="475"/>
      <c r="AF255" s="475"/>
      <c r="AG255" s="475"/>
      <c r="AH255" s="475"/>
      <c r="AI255" s="475"/>
      <c r="AJ255" s="475"/>
      <c r="AK255" s="475"/>
      <c r="AL255" s="475"/>
      <c r="AM255" s="475"/>
      <c r="AN255" s="475"/>
      <c r="AO255" s="475"/>
      <c r="AP255" s="475" t="s">
        <v>512</v>
      </c>
      <c r="AQ255" s="456"/>
      <c r="AR255" s="444"/>
      <c r="AS255" s="444"/>
      <c r="AT255" s="444"/>
    </row>
    <row r="256" spans="1:46" outlineLevel="1" x14ac:dyDescent="0.35">
      <c r="A256" s="444"/>
      <c r="B256" s="453"/>
      <c r="C256" s="446">
        <f>INT($C$239)+1</f>
        <v>2</v>
      </c>
      <c r="D256" s="475"/>
      <c r="E256" s="534"/>
      <c r="F256" s="534"/>
      <c r="G256" s="475"/>
      <c r="H256" s="537" t="s">
        <v>631</v>
      </c>
      <c r="I256" s="462" t="s">
        <v>632</v>
      </c>
      <c r="J256" s="540"/>
      <c r="K256" s="462" t="s">
        <v>633</v>
      </c>
      <c r="L256" s="462"/>
      <c r="M256" s="462"/>
      <c r="N256" s="462"/>
      <c r="O256" s="462"/>
      <c r="P256" s="462"/>
      <c r="Q256" s="462"/>
      <c r="R256" s="526"/>
      <c r="S256" s="462"/>
      <c r="T256" s="462"/>
      <c r="U256" s="462"/>
      <c r="V256" s="462"/>
      <c r="W256" s="462"/>
      <c r="X256" s="462"/>
      <c r="Y256" s="462"/>
      <c r="Z256" s="526"/>
      <c r="AA256" s="526"/>
      <c r="AB256" s="526"/>
      <c r="AC256" s="526"/>
      <c r="AD256" s="526"/>
      <c r="AE256" s="526"/>
      <c r="AF256" s="526"/>
      <c r="AG256" s="526"/>
      <c r="AH256" s="526"/>
      <c r="AI256" s="526"/>
      <c r="AJ256" s="526"/>
      <c r="AK256" s="526"/>
      <c r="AL256" s="526"/>
      <c r="AM256" s="526"/>
      <c r="AN256" s="526"/>
      <c r="AO256" s="526"/>
      <c r="AP256" s="475"/>
      <c r="AQ256" s="456"/>
      <c r="AR256" s="444"/>
      <c r="AS256" s="444"/>
      <c r="AT256" s="444"/>
    </row>
    <row r="257" spans="1:46" ht="5.15" customHeight="1" outlineLevel="3" x14ac:dyDescent="0.35">
      <c r="A257" s="444"/>
      <c r="B257" s="453"/>
      <c r="C257" s="446">
        <f>INT($C$239)+3.005</f>
        <v>4.0049999999999999</v>
      </c>
      <c r="D257" s="475" t="s">
        <v>506</v>
      </c>
      <c r="E257" s="475"/>
      <c r="F257" s="475"/>
      <c r="G257" s="475"/>
      <c r="H257" s="475"/>
      <c r="I257" s="475"/>
      <c r="J257" s="475"/>
      <c r="K257" s="475"/>
      <c r="L257" s="475"/>
      <c r="M257" s="475"/>
      <c r="N257" s="475"/>
      <c r="O257" s="475"/>
      <c r="P257" s="475"/>
      <c r="Q257" s="475"/>
      <c r="R257" s="475"/>
      <c r="S257" s="475"/>
      <c r="T257" s="475"/>
      <c r="U257" s="475"/>
      <c r="V257" s="475"/>
      <c r="W257" s="475"/>
      <c r="X257" s="475"/>
      <c r="Y257" s="475"/>
      <c r="Z257" s="475"/>
      <c r="AA257" s="475"/>
      <c r="AB257" s="475"/>
      <c r="AC257" s="475"/>
      <c r="AD257" s="475"/>
      <c r="AE257" s="475"/>
      <c r="AF257" s="475"/>
      <c r="AG257" s="475"/>
      <c r="AH257" s="475"/>
      <c r="AI257" s="475"/>
      <c r="AJ257" s="475"/>
      <c r="AK257" s="475"/>
      <c r="AL257" s="475"/>
      <c r="AM257" s="475"/>
      <c r="AN257" s="475"/>
      <c r="AO257" s="475"/>
      <c r="AP257" s="475"/>
      <c r="AQ257" s="456"/>
      <c r="AR257" s="444"/>
      <c r="AS257" s="444"/>
      <c r="AT257" s="444"/>
    </row>
    <row r="258" spans="1:46" outlineLevel="2" x14ac:dyDescent="0.35">
      <c r="A258" s="444"/>
      <c r="B258" s="453"/>
      <c r="C258" s="446">
        <f>INT($C$239)+2</f>
        <v>3</v>
      </c>
      <c r="D258" s="475"/>
      <c r="E258" s="534"/>
      <c r="F258" s="534"/>
      <c r="G258" s="475"/>
      <c r="H258" s="541" t="s">
        <v>590</v>
      </c>
      <c r="I258" s="542" t="b">
        <v>0</v>
      </c>
      <c r="J258" s="498" t="b">
        <v>0</v>
      </c>
      <c r="K258" s="543">
        <f t="shared" ref="K258:Q258" si="8">DATE($I$260,MONTH(INDEX($N$266:$Q$266,1,K$247+1)),DAY(INDEX($N$266:$Q$266,1,K$247+1)))</f>
        <v>43600</v>
      </c>
      <c r="L258" s="543">
        <f t="shared" si="8"/>
        <v>43600</v>
      </c>
      <c r="M258" s="543">
        <f t="shared" si="8"/>
        <v>43600</v>
      </c>
      <c r="N258" s="543">
        <f t="shared" si="8"/>
        <v>43600</v>
      </c>
      <c r="O258" s="543">
        <f t="shared" si="8"/>
        <v>43600</v>
      </c>
      <c r="P258" s="543">
        <f t="shared" si="8"/>
        <v>43600</v>
      </c>
      <c r="Q258" s="543">
        <f t="shared" si="8"/>
        <v>43570</v>
      </c>
      <c r="R258" s="480"/>
      <c r="S258" s="480"/>
      <c r="T258" s="480"/>
      <c r="U258" s="480"/>
      <c r="V258" s="480"/>
      <c r="W258" s="503" t="s">
        <v>634</v>
      </c>
      <c r="X258" s="503"/>
      <c r="Y258" s="503"/>
      <c r="Z258" s="503"/>
      <c r="AA258" s="503"/>
      <c r="AB258" s="480"/>
      <c r="AC258" s="813" t="s">
        <v>635</v>
      </c>
      <c r="AD258" s="814"/>
      <c r="AE258" s="814"/>
      <c r="AF258" s="815"/>
      <c r="AG258" s="480"/>
      <c r="AH258" s="544" t="s">
        <v>636</v>
      </c>
      <c r="AI258" s="544"/>
      <c r="AJ258" s="544"/>
      <c r="AK258" s="544"/>
      <c r="AL258" s="480"/>
      <c r="AM258" s="480"/>
      <c r="AN258" s="480"/>
      <c r="AO258" s="480"/>
      <c r="AP258" s="475"/>
      <c r="AQ258" s="456"/>
      <c r="AR258" s="444"/>
      <c r="AS258" s="444"/>
      <c r="AT258" s="444"/>
    </row>
    <row r="259" spans="1:46" outlineLevel="2" x14ac:dyDescent="0.35">
      <c r="A259" s="444"/>
      <c r="B259" s="453"/>
      <c r="C259" s="446">
        <f>INT($C$239)+2</f>
        <v>3</v>
      </c>
      <c r="D259" s="475"/>
      <c r="E259" s="534"/>
      <c r="F259" s="534"/>
      <c r="G259" s="475"/>
      <c r="H259" s="545" t="s">
        <v>637</v>
      </c>
      <c r="I259" s="546" t="b">
        <f>NOT(I258)</f>
        <v>1</v>
      </c>
      <c r="J259" s="498" t="b">
        <v>1</v>
      </c>
      <c r="K259" s="547">
        <f t="shared" ref="K259:Q259" si="9">DATE($I$260,MONTH(INDEX($N$274:$Q$274,1,K$247+1)),DAY(INDEX($N$274:$Q$274,1,K$247+1)))</f>
        <v>43669</v>
      </c>
      <c r="L259" s="547">
        <f t="shared" si="9"/>
        <v>43669</v>
      </c>
      <c r="M259" s="547">
        <f t="shared" si="9"/>
        <v>43669</v>
      </c>
      <c r="N259" s="547">
        <f t="shared" si="9"/>
        <v>43669</v>
      </c>
      <c r="O259" s="547">
        <f t="shared" si="9"/>
        <v>43669</v>
      </c>
      <c r="P259" s="547">
        <f t="shared" si="9"/>
        <v>43669</v>
      </c>
      <c r="Q259" s="547">
        <f t="shared" si="9"/>
        <v>43617</v>
      </c>
      <c r="R259" s="480"/>
      <c r="S259" s="480"/>
      <c r="T259" s="480"/>
      <c r="U259" s="480"/>
      <c r="V259" s="480"/>
      <c r="W259" s="497"/>
      <c r="X259" s="497"/>
      <c r="Y259" s="497"/>
      <c r="Z259" s="497"/>
      <c r="AA259" s="497"/>
      <c r="AB259" s="497"/>
      <c r="AC259" s="816"/>
      <c r="AD259" s="817"/>
      <c r="AE259" s="817"/>
      <c r="AF259" s="818"/>
      <c r="AG259" s="497"/>
      <c r="AH259" s="548"/>
      <c r="AI259" s="548"/>
      <c r="AJ259" s="548"/>
      <c r="AK259" s="548"/>
      <c r="AL259" s="497"/>
      <c r="AM259" s="497"/>
      <c r="AN259" s="497"/>
      <c r="AO259" s="497"/>
      <c r="AP259" s="475"/>
      <c r="AQ259" s="456"/>
      <c r="AR259" s="444"/>
      <c r="AS259" s="444"/>
      <c r="AT259" s="444"/>
    </row>
    <row r="260" spans="1:46" outlineLevel="2" x14ac:dyDescent="0.35">
      <c r="A260" s="444"/>
      <c r="B260" s="453"/>
      <c r="C260" s="446">
        <f>INT($C$239)+3</f>
        <v>4</v>
      </c>
      <c r="D260" s="475"/>
      <c r="E260" s="534"/>
      <c r="F260" s="534"/>
      <c r="G260" s="475"/>
      <c r="H260" s="479" t="s">
        <v>638</v>
      </c>
      <c r="I260" s="480">
        <f>YEAR(MIN(i_date_born1st_oig2))-1</f>
        <v>2019</v>
      </c>
      <c r="J260" s="480"/>
      <c r="K260" s="480"/>
      <c r="L260" s="480"/>
      <c r="M260" s="480"/>
      <c r="N260" s="480"/>
      <c r="O260" s="480"/>
      <c r="P260" s="480"/>
      <c r="Q260" s="480"/>
      <c r="R260" s="480"/>
      <c r="S260" s="480"/>
      <c r="T260" s="480"/>
      <c r="U260" s="480"/>
      <c r="V260" s="480"/>
      <c r="W260" s="480"/>
      <c r="X260" s="480"/>
      <c r="Y260" s="480"/>
      <c r="Z260" s="480"/>
      <c r="AA260" s="480"/>
      <c r="AB260" s="480"/>
      <c r="AC260" s="813" t="s">
        <v>639</v>
      </c>
      <c r="AD260" s="814"/>
      <c r="AE260" s="814"/>
      <c r="AF260" s="815"/>
      <c r="AG260" s="480"/>
      <c r="AH260" s="549" t="s">
        <v>640</v>
      </c>
      <c r="AI260" s="544"/>
      <c r="AJ260" s="544"/>
      <c r="AK260" s="544"/>
      <c r="AL260" s="480"/>
      <c r="AM260" s="480"/>
      <c r="AN260" s="480"/>
      <c r="AO260" s="480"/>
      <c r="AP260" s="475"/>
      <c r="AQ260" s="456"/>
      <c r="AR260" s="444"/>
      <c r="AS260" s="444"/>
      <c r="AT260" s="444"/>
    </row>
    <row r="261" spans="1:46" outlineLevel="2" x14ac:dyDescent="0.35">
      <c r="A261" s="444"/>
      <c r="B261" s="453"/>
      <c r="C261" s="446">
        <f>INT($C$239)+3</f>
        <v>4</v>
      </c>
      <c r="D261" s="475"/>
      <c r="E261" s="534"/>
      <c r="F261" s="534"/>
      <c r="G261" s="475"/>
      <c r="H261" s="480" t="s">
        <v>641</v>
      </c>
      <c r="I261" s="480">
        <f>YEAR(MIN(i_date_born1st_ig1)+150+MIN(i_age_wean_a0g3))</f>
        <v>2019</v>
      </c>
      <c r="J261" s="480"/>
      <c r="K261" s="480"/>
      <c r="L261" s="480"/>
      <c r="M261" s="480"/>
      <c r="N261" s="480"/>
      <c r="O261" s="480"/>
      <c r="P261" s="480"/>
      <c r="Q261" s="480"/>
      <c r="R261" s="480"/>
      <c r="S261" s="480"/>
      <c r="T261" s="480"/>
      <c r="U261" s="480"/>
      <c r="V261" s="480"/>
      <c r="W261" s="480"/>
      <c r="X261" s="480"/>
      <c r="Y261" s="480"/>
      <c r="Z261" s="480"/>
      <c r="AA261" s="480"/>
      <c r="AB261" s="480"/>
      <c r="AC261" s="816"/>
      <c r="AD261" s="817"/>
      <c r="AE261" s="817"/>
      <c r="AF261" s="818"/>
      <c r="AG261" s="480"/>
      <c r="AH261" s="544"/>
      <c r="AI261" s="544"/>
      <c r="AJ261" s="544"/>
      <c r="AK261" s="544"/>
      <c r="AL261" s="480"/>
      <c r="AM261" s="480"/>
      <c r="AN261" s="480"/>
      <c r="AO261" s="480"/>
      <c r="AP261" s="475"/>
      <c r="AQ261" s="456"/>
      <c r="AR261" s="444"/>
      <c r="AS261" s="444"/>
      <c r="AT261" s="444"/>
    </row>
    <row r="262" spans="1:46" outlineLevel="2" x14ac:dyDescent="0.35">
      <c r="A262" s="444"/>
      <c r="B262" s="453"/>
      <c r="C262" s="446">
        <f>INT($C$239)+2</f>
        <v>3</v>
      </c>
      <c r="D262" s="475"/>
      <c r="E262" s="534" t="s">
        <v>642</v>
      </c>
      <c r="F262" s="534"/>
      <c r="G262" s="475"/>
      <c r="H262" s="550" t="s">
        <v>643</v>
      </c>
      <c r="I262" s="504" t="s">
        <v>644</v>
      </c>
      <c r="J262" s="551"/>
      <c r="K262" s="484">
        <f>COUNTA($H$263:$H$279)</f>
        <v>2</v>
      </c>
      <c r="L262" s="484">
        <f>COUNTA($I$263:$I$279)/K262</f>
        <v>8</v>
      </c>
      <c r="M262" s="552">
        <v>-8</v>
      </c>
      <c r="N262" s="504" t="s">
        <v>985</v>
      </c>
      <c r="O262" s="504"/>
      <c r="P262" s="504"/>
      <c r="Q262" s="504"/>
      <c r="R262" s="504" t="s">
        <v>645</v>
      </c>
      <c r="S262" s="504"/>
      <c r="T262" s="504"/>
      <c r="U262" s="504"/>
      <c r="V262" s="480"/>
      <c r="W262" s="553" t="s">
        <v>646</v>
      </c>
      <c r="X262" s="553" t="s">
        <v>647</v>
      </c>
      <c r="Y262" s="553" t="s">
        <v>648</v>
      </c>
      <c r="Z262" s="553" t="s">
        <v>649</v>
      </c>
      <c r="AA262" s="554"/>
      <c r="AB262" s="480"/>
      <c r="AC262" s="553" t="s">
        <v>646</v>
      </c>
      <c r="AD262" s="553" t="s">
        <v>647</v>
      </c>
      <c r="AE262" s="553" t="s">
        <v>648</v>
      </c>
      <c r="AF262" s="553" t="s">
        <v>649</v>
      </c>
      <c r="AG262" s="480"/>
      <c r="AH262" s="555" t="s">
        <v>646</v>
      </c>
      <c r="AI262" s="555" t="s">
        <v>647</v>
      </c>
      <c r="AJ262" s="555" t="s">
        <v>648</v>
      </c>
      <c r="AK262" s="555" t="s">
        <v>649</v>
      </c>
      <c r="AL262" s="480"/>
      <c r="AM262" s="480"/>
      <c r="AN262" s="480"/>
      <c r="AO262" s="480"/>
      <c r="AP262" s="475"/>
      <c r="AQ262" s="456"/>
      <c r="AR262" s="444"/>
      <c r="AS262" s="444"/>
      <c r="AT262" s="444"/>
    </row>
    <row r="263" spans="1:46" outlineLevel="2" x14ac:dyDescent="0.35">
      <c r="A263" s="444"/>
      <c r="B263" s="453"/>
      <c r="C263" s="446">
        <f>INT($C$239)+2</f>
        <v>3</v>
      </c>
      <c r="D263" s="475"/>
      <c r="E263" s="534">
        <v>1</v>
      </c>
      <c r="F263" s="534"/>
      <c r="G263" s="475"/>
      <c r="H263" s="497" t="str">
        <f>H$258</f>
        <v>May</v>
      </c>
      <c r="I263" s="556">
        <v>0</v>
      </c>
      <c r="J263" s="557" t="s">
        <v>650</v>
      </c>
      <c r="K263" s="558">
        <f>N263-150</f>
        <v>43863</v>
      </c>
      <c r="L263" s="558">
        <f>K263+17/2</f>
        <v>43871.5</v>
      </c>
      <c r="M263" s="480"/>
      <c r="N263" s="559">
        <v>44013</v>
      </c>
      <c r="O263" s="559">
        <v>44013</v>
      </c>
      <c r="P263" s="559">
        <v>44013</v>
      </c>
      <c r="Q263" s="559">
        <v>43982</v>
      </c>
      <c r="R263" s="560">
        <f t="shared" ref="R263:U278" si="10">DATE($I$260,MONTH(INDEX($N263:$Q263,1,R$247+1)),DAY(INDEX($N263:$Q263,1,R$247+1)))</f>
        <v>43647</v>
      </c>
      <c r="S263" s="560">
        <f t="shared" si="10"/>
        <v>43647</v>
      </c>
      <c r="T263" s="560">
        <f t="shared" si="10"/>
        <v>43647</v>
      </c>
      <c r="U263" s="560">
        <f t="shared" si="10"/>
        <v>43616</v>
      </c>
      <c r="V263" s="480"/>
      <c r="W263" s="561">
        <f t="shared" ref="W263:Z278" si="11">((N263-150)-INDEX(N$258:N$259,$E263,1))/30.5</f>
        <v>8.6229508196721305</v>
      </c>
      <c r="X263" s="561">
        <f t="shared" si="11"/>
        <v>8.6229508196721305</v>
      </c>
      <c r="Y263" s="561">
        <f t="shared" si="11"/>
        <v>8.6229508196721305</v>
      </c>
      <c r="Z263" s="561">
        <f t="shared" si="11"/>
        <v>8.5901639344262293</v>
      </c>
      <c r="AA263" s="562"/>
      <c r="AB263" s="480"/>
      <c r="AC263" s="563">
        <v>0</v>
      </c>
      <c r="AD263" s="564">
        <v>0</v>
      </c>
      <c r="AE263" s="564">
        <v>0</v>
      </c>
      <c r="AF263" s="565">
        <v>0</v>
      </c>
      <c r="AG263" s="480"/>
      <c r="AH263" s="566" t="b">
        <v>0</v>
      </c>
      <c r="AI263" s="567" t="b">
        <v>0</v>
      </c>
      <c r="AJ263" s="567" t="b">
        <v>0</v>
      </c>
      <c r="AK263" s="568" t="b">
        <v>0</v>
      </c>
      <c r="AL263" s="480"/>
      <c r="AM263" s="480"/>
      <c r="AN263" s="480"/>
      <c r="AO263" s="480"/>
      <c r="AP263" s="475"/>
      <c r="AQ263" s="456"/>
      <c r="AR263" s="444"/>
      <c r="AS263" s="444"/>
      <c r="AT263" s="444"/>
    </row>
    <row r="264" spans="1:46" outlineLevel="3" x14ac:dyDescent="0.35">
      <c r="A264" s="444"/>
      <c r="B264" s="453"/>
      <c r="C264" s="446">
        <f>INT($C$239)+3</f>
        <v>4</v>
      </c>
      <c r="D264" s="475"/>
      <c r="E264" s="534">
        <v>1</v>
      </c>
      <c r="F264" s="534"/>
      <c r="G264" s="475"/>
      <c r="H264" s="480"/>
      <c r="I264" s="556">
        <v>1</v>
      </c>
      <c r="J264" s="569" t="s">
        <v>651</v>
      </c>
      <c r="K264" s="558">
        <f>N264-150</f>
        <v>44181</v>
      </c>
      <c r="L264" s="558">
        <f>K264+17/2</f>
        <v>44189.5</v>
      </c>
      <c r="M264" s="480"/>
      <c r="N264" s="559">
        <v>44331</v>
      </c>
      <c r="O264" s="559">
        <v>44301</v>
      </c>
      <c r="P264" s="559">
        <v>44301</v>
      </c>
      <c r="Q264" s="559">
        <v>44301</v>
      </c>
      <c r="R264" s="560">
        <f t="shared" si="10"/>
        <v>43600</v>
      </c>
      <c r="S264" s="560">
        <f t="shared" si="10"/>
        <v>43570</v>
      </c>
      <c r="T264" s="560">
        <f t="shared" si="10"/>
        <v>43570</v>
      </c>
      <c r="U264" s="560">
        <f t="shared" si="10"/>
        <v>43570</v>
      </c>
      <c r="V264" s="480"/>
      <c r="W264" s="570">
        <f t="shared" si="11"/>
        <v>19.049180327868854</v>
      </c>
      <c r="X264" s="570">
        <f t="shared" si="11"/>
        <v>18.065573770491802</v>
      </c>
      <c r="Y264" s="570">
        <f t="shared" si="11"/>
        <v>18.065573770491802</v>
      </c>
      <c r="Z264" s="570">
        <f t="shared" si="11"/>
        <v>19.049180327868854</v>
      </c>
      <c r="AA264" s="571"/>
      <c r="AB264" s="480"/>
      <c r="AC264" s="572">
        <v>0</v>
      </c>
      <c r="AD264" s="573">
        <v>0</v>
      </c>
      <c r="AE264" s="573">
        <v>0</v>
      </c>
      <c r="AF264" s="574">
        <v>0</v>
      </c>
      <c r="AG264" s="480"/>
      <c r="AH264" s="575" t="b">
        <v>1</v>
      </c>
      <c r="AI264" s="576" t="b">
        <v>1</v>
      </c>
      <c r="AJ264" s="576" t="b">
        <v>1</v>
      </c>
      <c r="AK264" s="577" t="b">
        <v>1</v>
      </c>
      <c r="AL264" s="480"/>
      <c r="AM264" s="480"/>
      <c r="AN264" s="480"/>
      <c r="AO264" s="480"/>
      <c r="AP264" s="475"/>
      <c r="AQ264" s="456"/>
      <c r="AR264" s="444"/>
      <c r="AS264" s="444"/>
      <c r="AT264" s="444"/>
    </row>
    <row r="265" spans="1:46" outlineLevel="3" x14ac:dyDescent="0.35">
      <c r="A265" s="444"/>
      <c r="B265" s="453"/>
      <c r="C265" s="446">
        <f t="shared" ref="C265:C270" si="12">INT($C$239+3)</f>
        <v>4</v>
      </c>
      <c r="D265" s="475"/>
      <c r="E265" s="534">
        <v>1</v>
      </c>
      <c r="F265" s="534"/>
      <c r="G265" s="475"/>
      <c r="H265" s="480"/>
      <c r="I265" s="556">
        <v>2</v>
      </c>
      <c r="J265" s="578" t="s">
        <v>652</v>
      </c>
      <c r="K265" s="579"/>
      <c r="L265" s="480"/>
      <c r="M265" s="480"/>
      <c r="N265" s="580">
        <f t="shared" ref="N265:Q270" si="13">DATEVALUE(DAY(N264)&amp;"/"&amp;MONTH(N264)&amp;"/"&amp;YEAR(N264)+1)</f>
        <v>44696</v>
      </c>
      <c r="O265" s="580">
        <f t="shared" si="13"/>
        <v>44666</v>
      </c>
      <c r="P265" s="580">
        <f t="shared" si="13"/>
        <v>44666</v>
      </c>
      <c r="Q265" s="580">
        <f t="shared" si="13"/>
        <v>44666</v>
      </c>
      <c r="R265" s="560">
        <f t="shared" si="10"/>
        <v>43600</v>
      </c>
      <c r="S265" s="560">
        <f t="shared" si="10"/>
        <v>43570</v>
      </c>
      <c r="T265" s="560">
        <f t="shared" si="10"/>
        <v>43570</v>
      </c>
      <c r="U265" s="560">
        <f t="shared" si="10"/>
        <v>43570</v>
      </c>
      <c r="V265" s="480"/>
      <c r="W265" s="570">
        <f t="shared" si="11"/>
        <v>31.016393442622952</v>
      </c>
      <c r="X265" s="570">
        <f t="shared" si="11"/>
        <v>30.032786885245901</v>
      </c>
      <c r="Y265" s="570">
        <f t="shared" si="11"/>
        <v>30.032786885245901</v>
      </c>
      <c r="Z265" s="570">
        <f t="shared" si="11"/>
        <v>31.016393442622952</v>
      </c>
      <c r="AA265" s="571"/>
      <c r="AB265" s="480"/>
      <c r="AC265" s="572">
        <v>0</v>
      </c>
      <c r="AD265" s="573">
        <v>0</v>
      </c>
      <c r="AE265" s="573">
        <v>0</v>
      </c>
      <c r="AF265" s="574">
        <v>0</v>
      </c>
      <c r="AG265" s="480"/>
      <c r="AH265" s="575" t="b">
        <v>1</v>
      </c>
      <c r="AI265" s="576" t="b">
        <v>1</v>
      </c>
      <c r="AJ265" s="576" t="b">
        <v>1</v>
      </c>
      <c r="AK265" s="577" t="b">
        <v>1</v>
      </c>
      <c r="AL265" s="480"/>
      <c r="AM265" s="480"/>
      <c r="AN265" s="480"/>
      <c r="AO265" s="480"/>
      <c r="AP265" s="475"/>
      <c r="AQ265" s="456"/>
      <c r="AR265" s="444"/>
      <c r="AS265" s="444"/>
      <c r="AT265" s="444"/>
    </row>
    <row r="266" spans="1:46" outlineLevel="3" x14ac:dyDescent="0.35">
      <c r="A266" s="444"/>
      <c r="B266" s="453"/>
      <c r="C266" s="446">
        <f t="shared" si="12"/>
        <v>4</v>
      </c>
      <c r="D266" s="475"/>
      <c r="E266" s="534">
        <v>1</v>
      </c>
      <c r="F266" s="534"/>
      <c r="G266" s="475"/>
      <c r="H266" s="480"/>
      <c r="I266" s="480">
        <v>3</v>
      </c>
      <c r="J266" s="479" t="s">
        <v>653</v>
      </c>
      <c r="K266" s="480"/>
      <c r="L266" s="480"/>
      <c r="M266" s="480"/>
      <c r="N266" s="580">
        <f t="shared" si="13"/>
        <v>45061</v>
      </c>
      <c r="O266" s="580">
        <f t="shared" si="13"/>
        <v>45031</v>
      </c>
      <c r="P266" s="580">
        <f t="shared" si="13"/>
        <v>45031</v>
      </c>
      <c r="Q266" s="580">
        <f t="shared" si="13"/>
        <v>45031</v>
      </c>
      <c r="R266" s="560">
        <f t="shared" si="10"/>
        <v>43600</v>
      </c>
      <c r="S266" s="560">
        <f t="shared" si="10"/>
        <v>43570</v>
      </c>
      <c r="T266" s="560">
        <f t="shared" si="10"/>
        <v>43570</v>
      </c>
      <c r="U266" s="560">
        <f t="shared" si="10"/>
        <v>43570</v>
      </c>
      <c r="V266" s="480"/>
      <c r="W266" s="570">
        <f t="shared" si="11"/>
        <v>42.983606557377051</v>
      </c>
      <c r="X266" s="570">
        <f t="shared" si="11"/>
        <v>42</v>
      </c>
      <c r="Y266" s="570">
        <f t="shared" si="11"/>
        <v>42</v>
      </c>
      <c r="Z266" s="570">
        <f t="shared" si="11"/>
        <v>42.983606557377051</v>
      </c>
      <c r="AA266" s="571"/>
      <c r="AB266" s="480"/>
      <c r="AC266" s="572">
        <v>0</v>
      </c>
      <c r="AD266" s="573">
        <v>0</v>
      </c>
      <c r="AE266" s="573">
        <v>0</v>
      </c>
      <c r="AF266" s="574">
        <v>0</v>
      </c>
      <c r="AG266" s="480"/>
      <c r="AH266" s="575" t="b">
        <v>1</v>
      </c>
      <c r="AI266" s="576" t="b">
        <v>1</v>
      </c>
      <c r="AJ266" s="576" t="b">
        <v>1</v>
      </c>
      <c r="AK266" s="577" t="b">
        <v>1</v>
      </c>
      <c r="AL266" s="480"/>
      <c r="AM266" s="480"/>
      <c r="AN266" s="480"/>
      <c r="AO266" s="480"/>
      <c r="AP266" s="475"/>
      <c r="AQ266" s="456"/>
      <c r="AR266" s="444"/>
      <c r="AS266" s="444"/>
      <c r="AT266" s="444"/>
    </row>
    <row r="267" spans="1:46" outlineLevel="3" x14ac:dyDescent="0.35">
      <c r="A267" s="444"/>
      <c r="B267" s="453"/>
      <c r="C267" s="446">
        <f t="shared" si="12"/>
        <v>4</v>
      </c>
      <c r="D267" s="475"/>
      <c r="E267" s="534">
        <v>1</v>
      </c>
      <c r="F267" s="534"/>
      <c r="G267" s="475"/>
      <c r="H267" s="480"/>
      <c r="I267" s="480">
        <v>4</v>
      </c>
      <c r="J267" s="480" t="s">
        <v>654</v>
      </c>
      <c r="K267" s="480"/>
      <c r="L267" s="480"/>
      <c r="M267" s="480"/>
      <c r="N267" s="580">
        <f t="shared" si="13"/>
        <v>45427</v>
      </c>
      <c r="O267" s="580">
        <f t="shared" si="13"/>
        <v>45397</v>
      </c>
      <c r="P267" s="580">
        <f t="shared" si="13"/>
        <v>45397</v>
      </c>
      <c r="Q267" s="580">
        <f t="shared" si="13"/>
        <v>45397</v>
      </c>
      <c r="R267" s="560">
        <f t="shared" si="10"/>
        <v>43600</v>
      </c>
      <c r="S267" s="560">
        <f t="shared" si="10"/>
        <v>43570</v>
      </c>
      <c r="T267" s="560">
        <f t="shared" si="10"/>
        <v>43570</v>
      </c>
      <c r="U267" s="560">
        <f t="shared" si="10"/>
        <v>43570</v>
      </c>
      <c r="V267" s="480"/>
      <c r="W267" s="570">
        <f t="shared" si="11"/>
        <v>54.983606557377051</v>
      </c>
      <c r="X267" s="570">
        <f t="shared" si="11"/>
        <v>54</v>
      </c>
      <c r="Y267" s="570">
        <f t="shared" si="11"/>
        <v>54</v>
      </c>
      <c r="Z267" s="570">
        <f t="shared" si="11"/>
        <v>54.983606557377051</v>
      </c>
      <c r="AA267" s="571"/>
      <c r="AB267" s="480"/>
      <c r="AC267" s="572">
        <v>0</v>
      </c>
      <c r="AD267" s="573">
        <v>0</v>
      </c>
      <c r="AE267" s="573">
        <v>0</v>
      </c>
      <c r="AF267" s="574">
        <v>0</v>
      </c>
      <c r="AG267" s="480"/>
      <c r="AH267" s="575" t="b">
        <v>1</v>
      </c>
      <c r="AI267" s="576" t="b">
        <v>1</v>
      </c>
      <c r="AJ267" s="576" t="b">
        <v>1</v>
      </c>
      <c r="AK267" s="577" t="b">
        <v>1</v>
      </c>
      <c r="AL267" s="480"/>
      <c r="AM267" s="480"/>
      <c r="AN267" s="480"/>
      <c r="AO267" s="480"/>
      <c r="AP267" s="475"/>
      <c r="AQ267" s="456"/>
      <c r="AR267" s="444"/>
      <c r="AS267" s="444"/>
      <c r="AT267" s="444"/>
    </row>
    <row r="268" spans="1:46" outlineLevel="3" x14ac:dyDescent="0.35">
      <c r="A268" s="444"/>
      <c r="B268" s="453"/>
      <c r="C268" s="446">
        <f t="shared" si="12"/>
        <v>4</v>
      </c>
      <c r="D268" s="475"/>
      <c r="E268" s="534">
        <v>1</v>
      </c>
      <c r="F268" s="534"/>
      <c r="G268" s="475"/>
      <c r="H268" s="480"/>
      <c r="I268" s="480">
        <v>5</v>
      </c>
      <c r="J268" s="480" t="s">
        <v>655</v>
      </c>
      <c r="K268" s="480"/>
      <c r="L268" s="480"/>
      <c r="M268" s="480"/>
      <c r="N268" s="580">
        <f t="shared" si="13"/>
        <v>45792</v>
      </c>
      <c r="O268" s="580">
        <f t="shared" si="13"/>
        <v>45762</v>
      </c>
      <c r="P268" s="580">
        <f t="shared" si="13"/>
        <v>45762</v>
      </c>
      <c r="Q268" s="580">
        <f t="shared" si="13"/>
        <v>45762</v>
      </c>
      <c r="R268" s="560">
        <f t="shared" si="10"/>
        <v>43600</v>
      </c>
      <c r="S268" s="560">
        <f t="shared" si="10"/>
        <v>43570</v>
      </c>
      <c r="T268" s="560">
        <f t="shared" si="10"/>
        <v>43570</v>
      </c>
      <c r="U268" s="560">
        <f t="shared" si="10"/>
        <v>43570</v>
      </c>
      <c r="V268" s="480"/>
      <c r="W268" s="570">
        <f t="shared" si="11"/>
        <v>66.950819672131146</v>
      </c>
      <c r="X268" s="570">
        <f t="shared" si="11"/>
        <v>65.967213114754102</v>
      </c>
      <c r="Y268" s="570">
        <f t="shared" si="11"/>
        <v>65.967213114754102</v>
      </c>
      <c r="Z268" s="570">
        <f t="shared" si="11"/>
        <v>66.950819672131146</v>
      </c>
      <c r="AA268" s="571"/>
      <c r="AB268" s="480"/>
      <c r="AC268" s="572">
        <v>0</v>
      </c>
      <c r="AD268" s="573">
        <v>0</v>
      </c>
      <c r="AE268" s="573">
        <v>0</v>
      </c>
      <c r="AF268" s="574">
        <v>0</v>
      </c>
      <c r="AG268" s="480"/>
      <c r="AH268" s="575" t="b">
        <v>1</v>
      </c>
      <c r="AI268" s="576" t="b">
        <v>1</v>
      </c>
      <c r="AJ268" s="576" t="b">
        <v>1</v>
      </c>
      <c r="AK268" s="577" t="b">
        <v>1</v>
      </c>
      <c r="AL268" s="480"/>
      <c r="AM268" s="480"/>
      <c r="AN268" s="480"/>
      <c r="AO268" s="480"/>
      <c r="AP268" s="475"/>
      <c r="AQ268" s="456"/>
      <c r="AR268" s="444"/>
      <c r="AS268" s="444"/>
      <c r="AT268" s="444"/>
    </row>
    <row r="269" spans="1:46" outlineLevel="3" x14ac:dyDescent="0.35">
      <c r="A269" s="444"/>
      <c r="B269" s="453"/>
      <c r="C269" s="446">
        <f t="shared" si="12"/>
        <v>4</v>
      </c>
      <c r="D269" s="475"/>
      <c r="E269" s="534">
        <v>1</v>
      </c>
      <c r="F269" s="534"/>
      <c r="G269" s="475"/>
      <c r="H269" s="480"/>
      <c r="I269" s="480">
        <v>6</v>
      </c>
      <c r="J269" s="480" t="s">
        <v>656</v>
      </c>
      <c r="K269" s="480"/>
      <c r="L269" s="480"/>
      <c r="M269" s="480"/>
      <c r="N269" s="580">
        <f t="shared" si="13"/>
        <v>46157</v>
      </c>
      <c r="O269" s="580">
        <f t="shared" si="13"/>
        <v>46127</v>
      </c>
      <c r="P269" s="580">
        <f t="shared" si="13"/>
        <v>46127</v>
      </c>
      <c r="Q269" s="580">
        <f t="shared" si="13"/>
        <v>46127</v>
      </c>
      <c r="R269" s="560">
        <f t="shared" si="10"/>
        <v>43600</v>
      </c>
      <c r="S269" s="560">
        <f t="shared" si="10"/>
        <v>43570</v>
      </c>
      <c r="T269" s="560">
        <f t="shared" si="10"/>
        <v>43570</v>
      </c>
      <c r="U269" s="560">
        <f t="shared" si="10"/>
        <v>43570</v>
      </c>
      <c r="V269" s="480"/>
      <c r="W269" s="570">
        <f t="shared" si="11"/>
        <v>78.918032786885249</v>
      </c>
      <c r="X269" s="570">
        <f t="shared" si="11"/>
        <v>77.93442622950819</v>
      </c>
      <c r="Y269" s="570">
        <f t="shared" si="11"/>
        <v>77.93442622950819</v>
      </c>
      <c r="Z269" s="570">
        <f t="shared" si="11"/>
        <v>78.918032786885249</v>
      </c>
      <c r="AA269" s="571"/>
      <c r="AB269" s="480"/>
      <c r="AC269" s="572">
        <v>0</v>
      </c>
      <c r="AD269" s="573">
        <v>0</v>
      </c>
      <c r="AE269" s="573">
        <v>0</v>
      </c>
      <c r="AF269" s="574">
        <v>0</v>
      </c>
      <c r="AG269" s="480"/>
      <c r="AH269" s="575" t="b">
        <v>1</v>
      </c>
      <c r="AI269" s="576" t="b">
        <v>1</v>
      </c>
      <c r="AJ269" s="576" t="b">
        <v>1</v>
      </c>
      <c r="AK269" s="577" t="b">
        <v>1</v>
      </c>
      <c r="AL269" s="480"/>
      <c r="AM269" s="480"/>
      <c r="AN269" s="480"/>
      <c r="AO269" s="480"/>
      <c r="AP269" s="475"/>
      <c r="AQ269" s="456"/>
      <c r="AR269" s="444"/>
      <c r="AS269" s="444"/>
      <c r="AT269" s="444"/>
    </row>
    <row r="270" spans="1:46" outlineLevel="3" x14ac:dyDescent="0.35">
      <c r="A270" s="444"/>
      <c r="B270" s="453"/>
      <c r="C270" s="446">
        <f t="shared" si="12"/>
        <v>4</v>
      </c>
      <c r="D270" s="475"/>
      <c r="E270" s="534">
        <v>1</v>
      </c>
      <c r="F270" s="534"/>
      <c r="G270" s="475"/>
      <c r="H270" s="480"/>
      <c r="I270" s="480">
        <v>7</v>
      </c>
      <c r="J270" s="480" t="s">
        <v>657</v>
      </c>
      <c r="K270" s="480"/>
      <c r="L270" s="480"/>
      <c r="M270" s="480"/>
      <c r="N270" s="580">
        <f t="shared" si="13"/>
        <v>46522</v>
      </c>
      <c r="O270" s="580">
        <f t="shared" si="13"/>
        <v>46492</v>
      </c>
      <c r="P270" s="580">
        <f t="shared" si="13"/>
        <v>46492</v>
      </c>
      <c r="Q270" s="580">
        <f t="shared" si="13"/>
        <v>46492</v>
      </c>
      <c r="R270" s="560">
        <f t="shared" si="10"/>
        <v>43600</v>
      </c>
      <c r="S270" s="560">
        <f t="shared" si="10"/>
        <v>43570</v>
      </c>
      <c r="T270" s="560">
        <f t="shared" si="10"/>
        <v>43570</v>
      </c>
      <c r="U270" s="560">
        <f t="shared" si="10"/>
        <v>43570</v>
      </c>
      <c r="V270" s="480"/>
      <c r="W270" s="581">
        <f t="shared" si="11"/>
        <v>90.885245901639351</v>
      </c>
      <c r="X270" s="581">
        <f t="shared" si="11"/>
        <v>89.901639344262293</v>
      </c>
      <c r="Y270" s="581">
        <f t="shared" si="11"/>
        <v>89.901639344262293</v>
      </c>
      <c r="Z270" s="581">
        <f t="shared" si="11"/>
        <v>90.885245901639351</v>
      </c>
      <c r="AA270" s="582"/>
      <c r="AB270" s="480"/>
      <c r="AC270" s="583">
        <v>0</v>
      </c>
      <c r="AD270" s="584">
        <v>0</v>
      </c>
      <c r="AE270" s="584">
        <v>0</v>
      </c>
      <c r="AF270" s="585">
        <v>0</v>
      </c>
      <c r="AG270" s="480"/>
      <c r="AH270" s="586" t="b">
        <v>1</v>
      </c>
      <c r="AI270" s="587" t="b">
        <v>1</v>
      </c>
      <c r="AJ270" s="587" t="b">
        <v>1</v>
      </c>
      <c r="AK270" s="588" t="b">
        <v>1</v>
      </c>
      <c r="AL270" s="480"/>
      <c r="AM270" s="480"/>
      <c r="AN270" s="480"/>
      <c r="AO270" s="480"/>
      <c r="AP270" s="475"/>
      <c r="AQ270" s="456"/>
      <c r="AR270" s="444"/>
      <c r="AS270" s="444"/>
      <c r="AT270" s="444"/>
    </row>
    <row r="271" spans="1:46" outlineLevel="2" x14ac:dyDescent="0.35">
      <c r="A271" s="444"/>
      <c r="B271" s="453"/>
      <c r="C271" s="446">
        <f>INT($C$239)+2</f>
        <v>3</v>
      </c>
      <c r="D271" s="475"/>
      <c r="E271" s="534">
        <v>2</v>
      </c>
      <c r="F271" s="534"/>
      <c r="G271" s="475"/>
      <c r="H271" s="497" t="str">
        <f>H$259</f>
        <v>July</v>
      </c>
      <c r="I271" s="480">
        <v>0</v>
      </c>
      <c r="J271" s="557" t="s">
        <v>650</v>
      </c>
      <c r="K271" s="558">
        <f>N271-150</f>
        <v>43885</v>
      </c>
      <c r="L271" s="558">
        <f>K271+17/2</f>
        <v>43893.5</v>
      </c>
      <c r="M271" s="480"/>
      <c r="N271" s="559">
        <v>44035</v>
      </c>
      <c r="O271" s="559">
        <v>44032</v>
      </c>
      <c r="P271" s="559">
        <v>44032</v>
      </c>
      <c r="Q271" s="559">
        <v>44032</v>
      </c>
      <c r="R271" s="560">
        <f t="shared" si="10"/>
        <v>43669</v>
      </c>
      <c r="S271" s="560">
        <f t="shared" si="10"/>
        <v>43666</v>
      </c>
      <c r="T271" s="560">
        <f t="shared" si="10"/>
        <v>43666</v>
      </c>
      <c r="U271" s="560">
        <f t="shared" si="10"/>
        <v>43666</v>
      </c>
      <c r="V271" s="480"/>
      <c r="W271" s="561">
        <f t="shared" si="11"/>
        <v>7.081967213114754</v>
      </c>
      <c r="X271" s="561">
        <f t="shared" si="11"/>
        <v>6.9836065573770494</v>
      </c>
      <c r="Y271" s="561">
        <f t="shared" si="11"/>
        <v>6.9836065573770494</v>
      </c>
      <c r="Z271" s="561">
        <f t="shared" si="11"/>
        <v>8.6885245901639347</v>
      </c>
      <c r="AA271" s="562"/>
      <c r="AB271" s="480"/>
      <c r="AC271" s="563">
        <v>1</v>
      </c>
      <c r="AD271" s="564">
        <v>1</v>
      </c>
      <c r="AE271" s="564">
        <v>1</v>
      </c>
      <c r="AF271" s="565">
        <v>1</v>
      </c>
      <c r="AG271" s="480"/>
      <c r="AH271" s="566" t="b">
        <v>0</v>
      </c>
      <c r="AI271" s="567" t="b">
        <v>0</v>
      </c>
      <c r="AJ271" s="567" t="b">
        <v>0</v>
      </c>
      <c r="AK271" s="568" t="b">
        <v>0</v>
      </c>
      <c r="AL271" s="480"/>
      <c r="AM271" s="480"/>
      <c r="AN271" s="480"/>
      <c r="AO271" s="480"/>
      <c r="AP271" s="475"/>
      <c r="AQ271" s="456"/>
      <c r="AR271" s="444"/>
      <c r="AS271" s="444"/>
      <c r="AT271" s="444"/>
    </row>
    <row r="272" spans="1:46" outlineLevel="3" x14ac:dyDescent="0.35">
      <c r="A272" s="444"/>
      <c r="B272" s="453"/>
      <c r="C272" s="446">
        <f>INT($C$239)+3</f>
        <v>4</v>
      </c>
      <c r="D272" s="475"/>
      <c r="E272" s="534">
        <v>2</v>
      </c>
      <c r="F272" s="534"/>
      <c r="G272" s="475"/>
      <c r="H272" s="480"/>
      <c r="I272" s="480">
        <v>1</v>
      </c>
      <c r="J272" s="569" t="s">
        <v>651</v>
      </c>
      <c r="K272" s="558">
        <f>N272-150</f>
        <v>44250</v>
      </c>
      <c r="L272" s="558">
        <f>K272+17/2</f>
        <v>44258.5</v>
      </c>
      <c r="M272" s="480"/>
      <c r="N272" s="559">
        <v>44400</v>
      </c>
      <c r="O272" s="559">
        <v>44348</v>
      </c>
      <c r="P272" s="559">
        <v>44348</v>
      </c>
      <c r="Q272" s="559">
        <v>44348</v>
      </c>
      <c r="R272" s="560">
        <f t="shared" si="10"/>
        <v>43669</v>
      </c>
      <c r="S272" s="560">
        <f t="shared" si="10"/>
        <v>43617</v>
      </c>
      <c r="T272" s="560">
        <f t="shared" si="10"/>
        <v>43617</v>
      </c>
      <c r="U272" s="560">
        <f t="shared" si="10"/>
        <v>43617</v>
      </c>
      <c r="V272" s="480"/>
      <c r="W272" s="570">
        <f t="shared" si="11"/>
        <v>19.049180327868854</v>
      </c>
      <c r="X272" s="570">
        <f t="shared" si="11"/>
        <v>17.344262295081968</v>
      </c>
      <c r="Y272" s="570">
        <f t="shared" si="11"/>
        <v>17.344262295081968</v>
      </c>
      <c r="Z272" s="570">
        <f t="shared" si="11"/>
        <v>19.049180327868854</v>
      </c>
      <c r="AA272" s="571"/>
      <c r="AB272" s="480"/>
      <c r="AC272" s="572">
        <v>1</v>
      </c>
      <c r="AD272" s="573">
        <v>1</v>
      </c>
      <c r="AE272" s="573">
        <v>1</v>
      </c>
      <c r="AF272" s="574">
        <v>1</v>
      </c>
      <c r="AG272" s="480"/>
      <c r="AH272" s="575" t="b">
        <v>1</v>
      </c>
      <c r="AI272" s="576" t="b">
        <v>1</v>
      </c>
      <c r="AJ272" s="576" t="b">
        <v>1</v>
      </c>
      <c r="AK272" s="577" t="b">
        <v>1</v>
      </c>
      <c r="AL272" s="480"/>
      <c r="AM272" s="480"/>
      <c r="AN272" s="480"/>
      <c r="AO272" s="480"/>
      <c r="AP272" s="475"/>
      <c r="AQ272" s="456"/>
      <c r="AR272" s="444"/>
      <c r="AS272" s="444"/>
      <c r="AT272" s="444"/>
    </row>
    <row r="273" spans="1:46" outlineLevel="3" x14ac:dyDescent="0.35">
      <c r="A273" s="444"/>
      <c r="B273" s="453"/>
      <c r="C273" s="446">
        <f t="shared" ref="C273:C278" si="14">INT($C$239+3)</f>
        <v>4</v>
      </c>
      <c r="D273" s="475"/>
      <c r="E273" s="534">
        <v>2</v>
      </c>
      <c r="F273" s="534"/>
      <c r="G273" s="475"/>
      <c r="H273" s="480"/>
      <c r="I273" s="480">
        <v>2</v>
      </c>
      <c r="J273" s="569" t="s">
        <v>658</v>
      </c>
      <c r="K273" s="480"/>
      <c r="L273" s="480"/>
      <c r="M273" s="480"/>
      <c r="N273" s="580">
        <f t="shared" ref="N273:Q278" si="15">DATEVALUE(DAY(N272)&amp;"/"&amp;MONTH(N272)&amp;"/"&amp;YEAR(N272)+1)</f>
        <v>44765</v>
      </c>
      <c r="O273" s="580">
        <f t="shared" si="15"/>
        <v>44713</v>
      </c>
      <c r="P273" s="580">
        <f t="shared" si="15"/>
        <v>44713</v>
      </c>
      <c r="Q273" s="580">
        <f t="shared" si="15"/>
        <v>44713</v>
      </c>
      <c r="R273" s="560">
        <f t="shared" si="10"/>
        <v>43669</v>
      </c>
      <c r="S273" s="560">
        <f t="shared" si="10"/>
        <v>43617</v>
      </c>
      <c r="T273" s="560">
        <f t="shared" si="10"/>
        <v>43617</v>
      </c>
      <c r="U273" s="560">
        <f t="shared" si="10"/>
        <v>43617</v>
      </c>
      <c r="V273" s="480"/>
      <c r="W273" s="570">
        <f t="shared" si="11"/>
        <v>31.016393442622952</v>
      </c>
      <c r="X273" s="570">
        <f t="shared" si="11"/>
        <v>29.311475409836067</v>
      </c>
      <c r="Y273" s="570">
        <f t="shared" si="11"/>
        <v>29.311475409836067</v>
      </c>
      <c r="Z273" s="570">
        <f t="shared" si="11"/>
        <v>31.016393442622952</v>
      </c>
      <c r="AA273" s="571"/>
      <c r="AB273" s="480"/>
      <c r="AC273" s="572">
        <v>1</v>
      </c>
      <c r="AD273" s="573">
        <v>1</v>
      </c>
      <c r="AE273" s="573">
        <v>1</v>
      </c>
      <c r="AF273" s="574">
        <v>1</v>
      </c>
      <c r="AG273" s="480"/>
      <c r="AH273" s="575" t="b">
        <v>1</v>
      </c>
      <c r="AI273" s="576" t="b">
        <v>1</v>
      </c>
      <c r="AJ273" s="576" t="b">
        <v>1</v>
      </c>
      <c r="AK273" s="577" t="b">
        <v>1</v>
      </c>
      <c r="AL273" s="480"/>
      <c r="AM273" s="480"/>
      <c r="AN273" s="480"/>
      <c r="AO273" s="480"/>
      <c r="AP273" s="475"/>
      <c r="AQ273" s="456"/>
      <c r="AR273" s="444"/>
      <c r="AS273" s="444"/>
      <c r="AT273" s="444"/>
    </row>
    <row r="274" spans="1:46" outlineLevel="3" x14ac:dyDescent="0.35">
      <c r="A274" s="444"/>
      <c r="B274" s="453"/>
      <c r="C274" s="446">
        <f t="shared" si="14"/>
        <v>4</v>
      </c>
      <c r="D274" s="475"/>
      <c r="E274" s="534">
        <v>2</v>
      </c>
      <c r="F274" s="534"/>
      <c r="G274" s="475"/>
      <c r="H274" s="480"/>
      <c r="I274" s="480">
        <v>3</v>
      </c>
      <c r="J274" s="569" t="s">
        <v>659</v>
      </c>
      <c r="K274" s="480"/>
      <c r="L274" s="480"/>
      <c r="M274" s="480"/>
      <c r="N274" s="580">
        <f t="shared" si="15"/>
        <v>45130</v>
      </c>
      <c r="O274" s="580">
        <f t="shared" si="15"/>
        <v>45078</v>
      </c>
      <c r="P274" s="580">
        <f t="shared" si="15"/>
        <v>45078</v>
      </c>
      <c r="Q274" s="580">
        <f t="shared" si="15"/>
        <v>45078</v>
      </c>
      <c r="R274" s="560">
        <f t="shared" si="10"/>
        <v>43669</v>
      </c>
      <c r="S274" s="560">
        <f t="shared" si="10"/>
        <v>43617</v>
      </c>
      <c r="T274" s="560">
        <f t="shared" si="10"/>
        <v>43617</v>
      </c>
      <c r="U274" s="560">
        <f t="shared" si="10"/>
        <v>43617</v>
      </c>
      <c r="V274" s="480"/>
      <c r="W274" s="570">
        <f t="shared" si="11"/>
        <v>42.983606557377051</v>
      </c>
      <c r="X274" s="570">
        <f t="shared" si="11"/>
        <v>41.278688524590166</v>
      </c>
      <c r="Y274" s="570">
        <f t="shared" si="11"/>
        <v>41.278688524590166</v>
      </c>
      <c r="Z274" s="570">
        <f t="shared" si="11"/>
        <v>42.983606557377051</v>
      </c>
      <c r="AA274" s="571"/>
      <c r="AB274" s="480"/>
      <c r="AC274" s="572">
        <v>1</v>
      </c>
      <c r="AD274" s="573">
        <v>1</v>
      </c>
      <c r="AE274" s="573">
        <v>1</v>
      </c>
      <c r="AF274" s="574">
        <v>1</v>
      </c>
      <c r="AG274" s="480"/>
      <c r="AH274" s="575" t="b">
        <v>1</v>
      </c>
      <c r="AI274" s="576" t="b">
        <v>1</v>
      </c>
      <c r="AJ274" s="576" t="b">
        <v>1</v>
      </c>
      <c r="AK274" s="577" t="b">
        <v>1</v>
      </c>
      <c r="AL274" s="480"/>
      <c r="AM274" s="480"/>
      <c r="AN274" s="480"/>
      <c r="AO274" s="480"/>
      <c r="AP274" s="475"/>
      <c r="AQ274" s="456"/>
      <c r="AR274" s="444"/>
      <c r="AS274" s="444"/>
      <c r="AT274" s="444"/>
    </row>
    <row r="275" spans="1:46" outlineLevel="3" x14ac:dyDescent="0.35">
      <c r="A275" s="444"/>
      <c r="B275" s="453"/>
      <c r="C275" s="446">
        <f t="shared" si="14"/>
        <v>4</v>
      </c>
      <c r="D275" s="475"/>
      <c r="E275" s="534">
        <v>2</v>
      </c>
      <c r="F275" s="534"/>
      <c r="G275" s="475"/>
      <c r="H275" s="480"/>
      <c r="I275" s="480">
        <v>4</v>
      </c>
      <c r="J275" s="569" t="s">
        <v>660</v>
      </c>
      <c r="K275" s="480"/>
      <c r="L275" s="480"/>
      <c r="M275" s="480"/>
      <c r="N275" s="580">
        <f t="shared" si="15"/>
        <v>45496</v>
      </c>
      <c r="O275" s="580">
        <f t="shared" si="15"/>
        <v>45444</v>
      </c>
      <c r="P275" s="580">
        <f t="shared" si="15"/>
        <v>45444</v>
      </c>
      <c r="Q275" s="580">
        <f t="shared" si="15"/>
        <v>45444</v>
      </c>
      <c r="R275" s="560">
        <f t="shared" si="10"/>
        <v>43669</v>
      </c>
      <c r="S275" s="560">
        <f t="shared" si="10"/>
        <v>43617</v>
      </c>
      <c r="T275" s="560">
        <f t="shared" si="10"/>
        <v>43617</v>
      </c>
      <c r="U275" s="560">
        <f t="shared" si="10"/>
        <v>43617</v>
      </c>
      <c r="V275" s="480"/>
      <c r="W275" s="570">
        <f t="shared" si="11"/>
        <v>54.983606557377051</v>
      </c>
      <c r="X275" s="570">
        <f t="shared" si="11"/>
        <v>53.278688524590166</v>
      </c>
      <c r="Y275" s="570">
        <f t="shared" si="11"/>
        <v>53.278688524590166</v>
      </c>
      <c r="Z275" s="570">
        <f t="shared" si="11"/>
        <v>54.983606557377051</v>
      </c>
      <c r="AA275" s="571"/>
      <c r="AB275" s="480"/>
      <c r="AC275" s="572">
        <v>1</v>
      </c>
      <c r="AD275" s="573">
        <v>1</v>
      </c>
      <c r="AE275" s="573">
        <v>1</v>
      </c>
      <c r="AF275" s="574">
        <v>1</v>
      </c>
      <c r="AG275" s="480"/>
      <c r="AH275" s="575" t="b">
        <v>1</v>
      </c>
      <c r="AI275" s="576" t="b">
        <v>1</v>
      </c>
      <c r="AJ275" s="576" t="b">
        <v>1</v>
      </c>
      <c r="AK275" s="577" t="b">
        <v>1</v>
      </c>
      <c r="AL275" s="480"/>
      <c r="AM275" s="480"/>
      <c r="AN275" s="480"/>
      <c r="AO275" s="480"/>
      <c r="AP275" s="475"/>
      <c r="AQ275" s="456"/>
      <c r="AR275" s="444"/>
      <c r="AS275" s="444"/>
      <c r="AT275" s="444"/>
    </row>
    <row r="276" spans="1:46" outlineLevel="3" x14ac:dyDescent="0.35">
      <c r="A276" s="444"/>
      <c r="B276" s="453"/>
      <c r="C276" s="446">
        <f t="shared" si="14"/>
        <v>4</v>
      </c>
      <c r="D276" s="475"/>
      <c r="E276" s="534">
        <v>2</v>
      </c>
      <c r="F276" s="534"/>
      <c r="G276" s="475"/>
      <c r="H276" s="480"/>
      <c r="I276" s="480">
        <v>5</v>
      </c>
      <c r="J276" s="569" t="s">
        <v>661</v>
      </c>
      <c r="K276" s="480"/>
      <c r="L276" s="480"/>
      <c r="M276" s="480"/>
      <c r="N276" s="580">
        <f t="shared" si="15"/>
        <v>45861</v>
      </c>
      <c r="O276" s="580">
        <f t="shared" si="15"/>
        <v>45809</v>
      </c>
      <c r="P276" s="580">
        <f t="shared" si="15"/>
        <v>45809</v>
      </c>
      <c r="Q276" s="580">
        <f t="shared" si="15"/>
        <v>45809</v>
      </c>
      <c r="R276" s="560">
        <f t="shared" si="10"/>
        <v>43669</v>
      </c>
      <c r="S276" s="560">
        <f t="shared" si="10"/>
        <v>43617</v>
      </c>
      <c r="T276" s="560">
        <f t="shared" si="10"/>
        <v>43617</v>
      </c>
      <c r="U276" s="560">
        <f t="shared" si="10"/>
        <v>43617</v>
      </c>
      <c r="V276" s="480"/>
      <c r="W276" s="570">
        <f t="shared" si="11"/>
        <v>66.950819672131146</v>
      </c>
      <c r="X276" s="570">
        <f t="shared" si="11"/>
        <v>65.245901639344268</v>
      </c>
      <c r="Y276" s="570">
        <f t="shared" si="11"/>
        <v>65.245901639344268</v>
      </c>
      <c r="Z276" s="570">
        <f t="shared" si="11"/>
        <v>66.950819672131146</v>
      </c>
      <c r="AA276" s="571"/>
      <c r="AB276" s="480"/>
      <c r="AC276" s="572">
        <v>1</v>
      </c>
      <c r="AD276" s="573">
        <v>1</v>
      </c>
      <c r="AE276" s="573">
        <v>1</v>
      </c>
      <c r="AF276" s="574">
        <v>1</v>
      </c>
      <c r="AG276" s="480"/>
      <c r="AH276" s="575" t="b">
        <v>1</v>
      </c>
      <c r="AI276" s="576" t="b">
        <v>1</v>
      </c>
      <c r="AJ276" s="576" t="b">
        <v>1</v>
      </c>
      <c r="AK276" s="577" t="b">
        <v>1</v>
      </c>
      <c r="AL276" s="480"/>
      <c r="AM276" s="480"/>
      <c r="AN276" s="480"/>
      <c r="AO276" s="480"/>
      <c r="AP276" s="475"/>
      <c r="AQ276" s="456"/>
      <c r="AR276" s="444"/>
      <c r="AS276" s="444"/>
      <c r="AT276" s="444"/>
    </row>
    <row r="277" spans="1:46" outlineLevel="3" x14ac:dyDescent="0.35">
      <c r="A277" s="444"/>
      <c r="B277" s="453"/>
      <c r="C277" s="446">
        <f t="shared" si="14"/>
        <v>4</v>
      </c>
      <c r="D277" s="475"/>
      <c r="E277" s="534">
        <v>2</v>
      </c>
      <c r="F277" s="534"/>
      <c r="G277" s="475"/>
      <c r="H277" s="480"/>
      <c r="I277" s="480">
        <v>6</v>
      </c>
      <c r="J277" s="569" t="s">
        <v>662</v>
      </c>
      <c r="K277" s="480"/>
      <c r="L277" s="480"/>
      <c r="M277" s="480"/>
      <c r="N277" s="580">
        <f t="shared" si="15"/>
        <v>46226</v>
      </c>
      <c r="O277" s="580">
        <f t="shared" si="15"/>
        <v>46174</v>
      </c>
      <c r="P277" s="580">
        <f t="shared" si="15"/>
        <v>46174</v>
      </c>
      <c r="Q277" s="580">
        <f t="shared" si="15"/>
        <v>46174</v>
      </c>
      <c r="R277" s="560">
        <f t="shared" si="10"/>
        <v>43669</v>
      </c>
      <c r="S277" s="560">
        <f t="shared" si="10"/>
        <v>43617</v>
      </c>
      <c r="T277" s="560">
        <f t="shared" si="10"/>
        <v>43617</v>
      </c>
      <c r="U277" s="560">
        <f t="shared" si="10"/>
        <v>43617</v>
      </c>
      <c r="V277" s="480"/>
      <c r="W277" s="570">
        <f t="shared" si="11"/>
        <v>78.918032786885249</v>
      </c>
      <c r="X277" s="570">
        <f t="shared" si="11"/>
        <v>77.213114754098356</v>
      </c>
      <c r="Y277" s="570">
        <f t="shared" si="11"/>
        <v>77.213114754098356</v>
      </c>
      <c r="Z277" s="570">
        <f t="shared" si="11"/>
        <v>78.918032786885249</v>
      </c>
      <c r="AA277" s="571"/>
      <c r="AB277" s="480"/>
      <c r="AC277" s="572">
        <v>1</v>
      </c>
      <c r="AD277" s="573">
        <v>1</v>
      </c>
      <c r="AE277" s="573">
        <v>1</v>
      </c>
      <c r="AF277" s="574">
        <v>1</v>
      </c>
      <c r="AG277" s="480"/>
      <c r="AH277" s="575" t="b">
        <v>1</v>
      </c>
      <c r="AI277" s="576" t="b">
        <v>1</v>
      </c>
      <c r="AJ277" s="576" t="b">
        <v>1</v>
      </c>
      <c r="AK277" s="577" t="b">
        <v>1</v>
      </c>
      <c r="AL277" s="480"/>
      <c r="AM277" s="480"/>
      <c r="AN277" s="480"/>
      <c r="AO277" s="480"/>
      <c r="AP277" s="475"/>
      <c r="AQ277" s="456"/>
      <c r="AR277" s="444"/>
      <c r="AS277" s="444"/>
      <c r="AT277" s="444"/>
    </row>
    <row r="278" spans="1:46" outlineLevel="3" x14ac:dyDescent="0.35">
      <c r="A278" s="444"/>
      <c r="B278" s="453"/>
      <c r="C278" s="446">
        <f t="shared" si="14"/>
        <v>4</v>
      </c>
      <c r="D278" s="475"/>
      <c r="E278" s="534">
        <v>2</v>
      </c>
      <c r="F278" s="534"/>
      <c r="G278" s="475"/>
      <c r="H278" s="480"/>
      <c r="I278" s="480">
        <v>7</v>
      </c>
      <c r="J278" s="578" t="s">
        <v>663</v>
      </c>
      <c r="K278" s="480"/>
      <c r="L278" s="480"/>
      <c r="M278" s="480"/>
      <c r="N278" s="580">
        <f t="shared" si="15"/>
        <v>46591</v>
      </c>
      <c r="O278" s="580">
        <f t="shared" si="15"/>
        <v>46539</v>
      </c>
      <c r="P278" s="580">
        <f t="shared" si="15"/>
        <v>46539</v>
      </c>
      <c r="Q278" s="580">
        <f t="shared" si="15"/>
        <v>46539</v>
      </c>
      <c r="R278" s="560">
        <f t="shared" si="10"/>
        <v>43669</v>
      </c>
      <c r="S278" s="560">
        <f t="shared" si="10"/>
        <v>43617</v>
      </c>
      <c r="T278" s="560">
        <f t="shared" si="10"/>
        <v>43617</v>
      </c>
      <c r="U278" s="560">
        <f t="shared" si="10"/>
        <v>43617</v>
      </c>
      <c r="V278" s="480"/>
      <c r="W278" s="581">
        <f t="shared" si="11"/>
        <v>90.885245901639351</v>
      </c>
      <c r="X278" s="581">
        <f t="shared" si="11"/>
        <v>89.180327868852459</v>
      </c>
      <c r="Y278" s="581">
        <f t="shared" si="11"/>
        <v>89.180327868852459</v>
      </c>
      <c r="Z278" s="581">
        <f t="shared" si="11"/>
        <v>90.885245901639351</v>
      </c>
      <c r="AA278" s="582"/>
      <c r="AB278" s="480"/>
      <c r="AC278" s="583">
        <v>1</v>
      </c>
      <c r="AD278" s="584">
        <v>1</v>
      </c>
      <c r="AE278" s="584">
        <v>1</v>
      </c>
      <c r="AF278" s="585">
        <v>1</v>
      </c>
      <c r="AG278" s="480"/>
      <c r="AH278" s="586" t="b">
        <v>1</v>
      </c>
      <c r="AI278" s="587" t="b">
        <v>1</v>
      </c>
      <c r="AJ278" s="587" t="b">
        <v>1</v>
      </c>
      <c r="AK278" s="588" t="b">
        <v>1</v>
      </c>
      <c r="AL278" s="480"/>
      <c r="AM278" s="480"/>
      <c r="AN278" s="480"/>
      <c r="AO278" s="480"/>
      <c r="AP278" s="475"/>
      <c r="AQ278" s="456"/>
      <c r="AR278" s="444"/>
      <c r="AS278" s="444"/>
      <c r="AT278" s="444"/>
    </row>
    <row r="279" spans="1:46" ht="5.15" customHeight="1" outlineLevel="2" x14ac:dyDescent="0.35">
      <c r="A279" s="444"/>
      <c r="B279" s="453"/>
      <c r="C279" s="446">
        <f>INT($C$239)+2.005</f>
        <v>3.0049999999999999</v>
      </c>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t="s">
        <v>512</v>
      </c>
      <c r="AQ279" s="456"/>
      <c r="AR279" s="444"/>
      <c r="AS279" s="444"/>
      <c r="AT279" s="444"/>
    </row>
    <row r="280" spans="1:46" outlineLevel="2" x14ac:dyDescent="0.35">
      <c r="A280" s="444"/>
      <c r="B280" s="453"/>
      <c r="C280" s="446">
        <f>INT($C$239)+2</f>
        <v>3</v>
      </c>
      <c r="D280" s="475"/>
      <c r="E280" s="534" t="s">
        <v>642</v>
      </c>
      <c r="F280" s="534"/>
      <c r="G280" s="475"/>
      <c r="H280" s="550" t="s">
        <v>643</v>
      </c>
      <c r="I280" s="504" t="s">
        <v>644</v>
      </c>
      <c r="J280" s="504"/>
      <c r="K280" s="480"/>
      <c r="L280" s="480"/>
      <c r="M280" s="480"/>
      <c r="N280" s="504" t="s">
        <v>664</v>
      </c>
      <c r="O280" s="504"/>
      <c r="P280" s="504"/>
      <c r="Q280" s="504"/>
      <c r="R280" s="480" t="s">
        <v>665</v>
      </c>
      <c r="S280" s="480"/>
      <c r="T280" s="480"/>
      <c r="U280" s="480"/>
      <c r="V280" s="480"/>
      <c r="W280" s="480"/>
      <c r="X280" s="480"/>
      <c r="Y280" s="480"/>
      <c r="Z280" s="480"/>
      <c r="AA280" s="480"/>
      <c r="AB280" s="483"/>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2" x14ac:dyDescent="0.35">
      <c r="A281" s="444"/>
      <c r="B281" s="453"/>
      <c r="C281" s="446">
        <f>INT($C$239)+2</f>
        <v>3</v>
      </c>
      <c r="D281" s="475"/>
      <c r="E281" s="534">
        <v>1</v>
      </c>
      <c r="F281" s="534"/>
      <c r="G281" s="475"/>
      <c r="H281" s="497" t="str">
        <f>H$258</f>
        <v>May</v>
      </c>
      <c r="I281" s="480">
        <v>0</v>
      </c>
      <c r="J281" s="480" t="s">
        <v>666</v>
      </c>
      <c r="K281" s="480"/>
      <c r="L281" s="480"/>
      <c r="M281" s="480"/>
      <c r="N281" s="589">
        <v>2.5000000000000001E-2</v>
      </c>
      <c r="O281" s="589">
        <v>2.5000000000000001E-2</v>
      </c>
      <c r="P281" s="589">
        <v>2.5000000000000001E-2</v>
      </c>
      <c r="Q281" s="589">
        <v>2.5000000000000001E-2</v>
      </c>
      <c r="R281" s="590">
        <f t="shared" ref="R281:U296" si="16">N263-150</f>
        <v>43863</v>
      </c>
      <c r="S281" s="590">
        <f t="shared" si="16"/>
        <v>43863</v>
      </c>
      <c r="T281" s="590">
        <f t="shared" si="16"/>
        <v>43863</v>
      </c>
      <c r="U281" s="590">
        <f t="shared" si="16"/>
        <v>43832</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35">
      <c r="A282" s="444"/>
      <c r="B282" s="453"/>
      <c r="C282" s="446">
        <f>INT($C$239)+3</f>
        <v>4</v>
      </c>
      <c r="D282" s="475"/>
      <c r="E282" s="534">
        <v>1</v>
      </c>
      <c r="F282" s="534"/>
      <c r="G282" s="475"/>
      <c r="H282" s="480"/>
      <c r="I282" s="480">
        <v>1</v>
      </c>
      <c r="J282" s="480" t="s">
        <v>667</v>
      </c>
      <c r="K282" s="480"/>
      <c r="L282" s="480"/>
      <c r="M282" s="480"/>
      <c r="N282" s="589">
        <v>2.5000000000000001E-2</v>
      </c>
      <c r="O282" s="589">
        <v>2.5000000000000001E-2</v>
      </c>
      <c r="P282" s="589">
        <v>2.5000000000000001E-2</v>
      </c>
      <c r="Q282" s="589">
        <v>2.5000000000000001E-2</v>
      </c>
      <c r="R282" s="590">
        <f t="shared" si="16"/>
        <v>44181</v>
      </c>
      <c r="S282" s="590">
        <f t="shared" si="16"/>
        <v>44151</v>
      </c>
      <c r="T282" s="590">
        <f t="shared" si="16"/>
        <v>44151</v>
      </c>
      <c r="U282" s="590">
        <f t="shared" si="16"/>
        <v>44151</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outlineLevel="3" x14ac:dyDescent="0.35">
      <c r="A283" s="444"/>
      <c r="B283" s="453"/>
      <c r="C283" s="446">
        <f t="shared" ref="C283:C288" si="17">INT($C$239+3)</f>
        <v>4</v>
      </c>
      <c r="D283" s="475"/>
      <c r="E283" s="534">
        <v>1</v>
      </c>
      <c r="F283" s="534"/>
      <c r="G283" s="475"/>
      <c r="H283" s="480"/>
      <c r="I283" s="480">
        <v>2</v>
      </c>
      <c r="J283" s="480" t="s">
        <v>668</v>
      </c>
      <c r="K283" s="480"/>
      <c r="L283" s="480"/>
      <c r="M283" s="480"/>
      <c r="N283" s="589">
        <v>1.4999999999999999E-2</v>
      </c>
      <c r="O283" s="589">
        <v>1.4999999999999999E-2</v>
      </c>
      <c r="P283" s="589">
        <v>1.4999999999999999E-2</v>
      </c>
      <c r="Q283" s="589">
        <v>1.4999999999999999E-2</v>
      </c>
      <c r="R283" s="590">
        <f t="shared" si="16"/>
        <v>44546</v>
      </c>
      <c r="S283" s="590">
        <f t="shared" si="16"/>
        <v>44516</v>
      </c>
      <c r="T283" s="590">
        <f t="shared" si="16"/>
        <v>44516</v>
      </c>
      <c r="U283" s="590">
        <f t="shared" si="16"/>
        <v>44516</v>
      </c>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75"/>
      <c r="AQ283" s="456"/>
      <c r="AR283" s="444"/>
      <c r="AS283" s="444"/>
      <c r="AT283" s="444"/>
    </row>
    <row r="284" spans="1:46" outlineLevel="3" x14ac:dyDescent="0.35">
      <c r="A284" s="444"/>
      <c r="B284" s="453"/>
      <c r="C284" s="446">
        <f t="shared" si="17"/>
        <v>4</v>
      </c>
      <c r="D284" s="475"/>
      <c r="E284" s="534">
        <v>1</v>
      </c>
      <c r="F284" s="534"/>
      <c r="G284" s="475"/>
      <c r="H284" s="480"/>
      <c r="I284" s="480">
        <v>3</v>
      </c>
      <c r="J284" s="480" t="s">
        <v>653</v>
      </c>
      <c r="K284" s="480"/>
      <c r="L284" s="480"/>
      <c r="M284" s="480"/>
      <c r="N284" s="589">
        <v>1.4999999999999999E-2</v>
      </c>
      <c r="O284" s="589">
        <v>1.4999999999999999E-2</v>
      </c>
      <c r="P284" s="589">
        <v>1.4999999999999999E-2</v>
      </c>
      <c r="Q284" s="589">
        <v>1.4999999999999999E-2</v>
      </c>
      <c r="R284" s="590">
        <f t="shared" si="16"/>
        <v>44911</v>
      </c>
      <c r="S284" s="590">
        <f t="shared" si="16"/>
        <v>44881</v>
      </c>
      <c r="T284" s="590">
        <f t="shared" si="16"/>
        <v>44881</v>
      </c>
      <c r="U284" s="590">
        <f t="shared" si="16"/>
        <v>44881</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35">
      <c r="A285" s="444"/>
      <c r="B285" s="453"/>
      <c r="C285" s="446">
        <f t="shared" si="17"/>
        <v>4</v>
      </c>
      <c r="D285" s="475"/>
      <c r="E285" s="534">
        <v>1</v>
      </c>
      <c r="F285" s="534"/>
      <c r="G285" s="475"/>
      <c r="H285" s="480"/>
      <c r="I285" s="480">
        <v>4</v>
      </c>
      <c r="J285" s="480" t="s">
        <v>654</v>
      </c>
      <c r="K285" s="480"/>
      <c r="L285" s="480"/>
      <c r="M285" s="480"/>
      <c r="N285" s="589">
        <v>1.4999999999999999E-2</v>
      </c>
      <c r="O285" s="589">
        <v>1.4999999999999999E-2</v>
      </c>
      <c r="P285" s="589">
        <v>1.4999999999999999E-2</v>
      </c>
      <c r="Q285" s="589">
        <v>1.4999999999999999E-2</v>
      </c>
      <c r="R285" s="590">
        <f t="shared" si="16"/>
        <v>45277</v>
      </c>
      <c r="S285" s="590">
        <f t="shared" si="16"/>
        <v>45247</v>
      </c>
      <c r="T285" s="590">
        <f t="shared" si="16"/>
        <v>45247</v>
      </c>
      <c r="U285" s="590">
        <f t="shared" si="16"/>
        <v>45247</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35">
      <c r="A286" s="444"/>
      <c r="B286" s="453"/>
      <c r="C286" s="446">
        <f t="shared" si="17"/>
        <v>4</v>
      </c>
      <c r="D286" s="475"/>
      <c r="E286" s="534">
        <v>1</v>
      </c>
      <c r="F286" s="534"/>
      <c r="G286" s="475"/>
      <c r="H286" s="480"/>
      <c r="I286" s="480">
        <v>5</v>
      </c>
      <c r="J286" s="480" t="s">
        <v>655</v>
      </c>
      <c r="K286" s="480"/>
      <c r="L286" s="480"/>
      <c r="M286" s="480"/>
      <c r="N286" s="589">
        <v>1.4999999999999999E-2</v>
      </c>
      <c r="O286" s="589">
        <v>1.4999999999999999E-2</v>
      </c>
      <c r="P286" s="589">
        <v>1.4999999999999999E-2</v>
      </c>
      <c r="Q286" s="589">
        <v>1.4999999999999999E-2</v>
      </c>
      <c r="R286" s="590">
        <f t="shared" si="16"/>
        <v>45642</v>
      </c>
      <c r="S286" s="590">
        <f t="shared" si="16"/>
        <v>45612</v>
      </c>
      <c r="T286" s="590">
        <f t="shared" si="16"/>
        <v>45612</v>
      </c>
      <c r="U286" s="590">
        <f t="shared" si="16"/>
        <v>45612</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outlineLevel="3" x14ac:dyDescent="0.35">
      <c r="A287" s="444"/>
      <c r="B287" s="453"/>
      <c r="C287" s="446">
        <f t="shared" si="17"/>
        <v>4</v>
      </c>
      <c r="D287" s="475"/>
      <c r="E287" s="534">
        <v>1</v>
      </c>
      <c r="F287" s="534"/>
      <c r="G287" s="475"/>
      <c r="H287" s="480"/>
      <c r="I287" s="480">
        <v>6</v>
      </c>
      <c r="J287" s="480" t="s">
        <v>656</v>
      </c>
      <c r="K287" s="480"/>
      <c r="L287" s="480"/>
      <c r="M287" s="480"/>
      <c r="N287" s="589">
        <v>1.4999999999999999E-2</v>
      </c>
      <c r="O287" s="589">
        <v>1.4999999999999999E-2</v>
      </c>
      <c r="P287" s="589">
        <v>1.4999999999999999E-2</v>
      </c>
      <c r="Q287" s="589">
        <v>1.4999999999999999E-2</v>
      </c>
      <c r="R287" s="590">
        <f t="shared" si="16"/>
        <v>46007</v>
      </c>
      <c r="S287" s="590">
        <f t="shared" si="16"/>
        <v>45977</v>
      </c>
      <c r="T287" s="590">
        <f t="shared" si="16"/>
        <v>45977</v>
      </c>
      <c r="U287" s="590">
        <f t="shared" si="16"/>
        <v>45977</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75"/>
      <c r="AQ287" s="456"/>
      <c r="AR287" s="444"/>
      <c r="AS287" s="444"/>
      <c r="AT287" s="444"/>
    </row>
    <row r="288" spans="1:46" outlineLevel="3" x14ac:dyDescent="0.35">
      <c r="A288" s="444"/>
      <c r="B288" s="453"/>
      <c r="C288" s="446">
        <f t="shared" si="17"/>
        <v>4</v>
      </c>
      <c r="D288" s="475"/>
      <c r="E288" s="534">
        <v>1</v>
      </c>
      <c r="F288" s="534"/>
      <c r="G288" s="475"/>
      <c r="H288" s="480"/>
      <c r="I288" s="480">
        <v>7</v>
      </c>
      <c r="J288" s="480" t="s">
        <v>657</v>
      </c>
      <c r="K288" s="480"/>
      <c r="L288" s="480"/>
      <c r="M288" s="480"/>
      <c r="N288" s="589">
        <v>1.4999999999999999E-2</v>
      </c>
      <c r="O288" s="589">
        <v>1.4999999999999999E-2</v>
      </c>
      <c r="P288" s="589">
        <v>1.4999999999999999E-2</v>
      </c>
      <c r="Q288" s="589">
        <v>1.4999999999999999E-2</v>
      </c>
      <c r="R288" s="590">
        <f t="shared" si="16"/>
        <v>46372</v>
      </c>
      <c r="S288" s="590">
        <f t="shared" si="16"/>
        <v>46342</v>
      </c>
      <c r="T288" s="590">
        <f t="shared" si="16"/>
        <v>46342</v>
      </c>
      <c r="U288" s="590">
        <f t="shared" si="16"/>
        <v>46342</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2" x14ac:dyDescent="0.35">
      <c r="A289" s="444"/>
      <c r="B289" s="453"/>
      <c r="C289" s="446">
        <f>INT($C$239)+2</f>
        <v>3</v>
      </c>
      <c r="D289" s="475"/>
      <c r="E289" s="534">
        <v>2</v>
      </c>
      <c r="F289" s="534"/>
      <c r="G289" s="475"/>
      <c r="H289" s="497" t="str">
        <f>H$259</f>
        <v>July</v>
      </c>
      <c r="I289" s="480">
        <v>0</v>
      </c>
      <c r="J289" s="480" t="s">
        <v>666</v>
      </c>
      <c r="K289" s="480"/>
      <c r="L289" s="480"/>
      <c r="M289" s="480"/>
      <c r="N289" s="589">
        <v>2.5000000000000001E-2</v>
      </c>
      <c r="O289" s="589">
        <v>2.5000000000000001E-2</v>
      </c>
      <c r="P289" s="589">
        <v>2.5000000000000001E-2</v>
      </c>
      <c r="Q289" s="589">
        <v>2.5000000000000001E-2</v>
      </c>
      <c r="R289" s="590">
        <f t="shared" si="16"/>
        <v>43885</v>
      </c>
      <c r="S289" s="590">
        <f t="shared" si="16"/>
        <v>43882</v>
      </c>
      <c r="T289" s="590">
        <f t="shared" si="16"/>
        <v>43882</v>
      </c>
      <c r="U289" s="590">
        <f t="shared" si="16"/>
        <v>43882</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35">
      <c r="A290" s="444"/>
      <c r="B290" s="453"/>
      <c r="C290" s="446">
        <f>INT($C$239)+3</f>
        <v>4</v>
      </c>
      <c r="D290" s="475"/>
      <c r="E290" s="534">
        <v>2</v>
      </c>
      <c r="F290" s="534"/>
      <c r="G290" s="475"/>
      <c r="H290" s="480"/>
      <c r="I290" s="480">
        <v>1</v>
      </c>
      <c r="J290" s="480" t="s">
        <v>667</v>
      </c>
      <c r="K290" s="480"/>
      <c r="L290" s="480"/>
      <c r="M290" s="480"/>
      <c r="N290" s="589">
        <v>2.5000000000000001E-2</v>
      </c>
      <c r="O290" s="589">
        <v>2.5000000000000001E-2</v>
      </c>
      <c r="P290" s="589">
        <v>2.5000000000000001E-2</v>
      </c>
      <c r="Q290" s="589">
        <v>2.5000000000000001E-2</v>
      </c>
      <c r="R290" s="590">
        <f t="shared" si="16"/>
        <v>44250</v>
      </c>
      <c r="S290" s="590">
        <f t="shared" si="16"/>
        <v>44198</v>
      </c>
      <c r="T290" s="590">
        <f t="shared" si="16"/>
        <v>44198</v>
      </c>
      <c r="U290" s="590">
        <f t="shared" si="16"/>
        <v>44198</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35">
      <c r="A291" s="444"/>
      <c r="B291" s="453"/>
      <c r="C291" s="446">
        <f t="shared" ref="C291:C296" si="18">INT($C$239+3)</f>
        <v>4</v>
      </c>
      <c r="D291" s="475"/>
      <c r="E291" s="534">
        <v>2</v>
      </c>
      <c r="F291" s="534"/>
      <c r="G291" s="475"/>
      <c r="H291" s="480"/>
      <c r="I291" s="480">
        <v>2</v>
      </c>
      <c r="J291" s="480" t="s">
        <v>668</v>
      </c>
      <c r="K291" s="480"/>
      <c r="L291" s="480"/>
      <c r="M291" s="480"/>
      <c r="N291" s="589">
        <v>1.4999999999999999E-2</v>
      </c>
      <c r="O291" s="589">
        <v>1.4999999999999999E-2</v>
      </c>
      <c r="P291" s="589">
        <v>1.4999999999999999E-2</v>
      </c>
      <c r="Q291" s="589">
        <v>1.4999999999999999E-2</v>
      </c>
      <c r="R291" s="590">
        <f t="shared" si="16"/>
        <v>44615</v>
      </c>
      <c r="S291" s="590">
        <f t="shared" si="16"/>
        <v>44563</v>
      </c>
      <c r="T291" s="590">
        <f t="shared" si="16"/>
        <v>44563</v>
      </c>
      <c r="U291" s="590">
        <f t="shared" si="16"/>
        <v>44563</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35">
      <c r="A292" s="444"/>
      <c r="B292" s="453"/>
      <c r="C292" s="446">
        <f t="shared" si="18"/>
        <v>4</v>
      </c>
      <c r="D292" s="475"/>
      <c r="E292" s="534">
        <v>2</v>
      </c>
      <c r="F292" s="534"/>
      <c r="G292" s="475"/>
      <c r="H292" s="480"/>
      <c r="I292" s="480">
        <v>3</v>
      </c>
      <c r="J292" s="480" t="s">
        <v>653</v>
      </c>
      <c r="K292" s="480"/>
      <c r="L292" s="480"/>
      <c r="M292" s="480"/>
      <c r="N292" s="589">
        <v>1.4999999999999999E-2</v>
      </c>
      <c r="O292" s="589">
        <v>1.4999999999999999E-2</v>
      </c>
      <c r="P292" s="589">
        <v>1.4999999999999999E-2</v>
      </c>
      <c r="Q292" s="589">
        <v>1.4999999999999999E-2</v>
      </c>
      <c r="R292" s="590">
        <f t="shared" si="16"/>
        <v>44980</v>
      </c>
      <c r="S292" s="590">
        <f t="shared" si="16"/>
        <v>44928</v>
      </c>
      <c r="T292" s="590">
        <f t="shared" si="16"/>
        <v>44928</v>
      </c>
      <c r="U292" s="590">
        <f t="shared" si="16"/>
        <v>44928</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35">
      <c r="A293" s="444"/>
      <c r="B293" s="453"/>
      <c r="C293" s="446">
        <f t="shared" si="18"/>
        <v>4</v>
      </c>
      <c r="D293" s="475"/>
      <c r="E293" s="534">
        <v>2</v>
      </c>
      <c r="F293" s="534"/>
      <c r="G293" s="475"/>
      <c r="H293" s="480"/>
      <c r="I293" s="480">
        <v>4</v>
      </c>
      <c r="J293" s="480" t="s">
        <v>654</v>
      </c>
      <c r="K293" s="480"/>
      <c r="L293" s="480"/>
      <c r="M293" s="480"/>
      <c r="N293" s="589">
        <v>1.4999999999999999E-2</v>
      </c>
      <c r="O293" s="589">
        <v>1.4999999999999999E-2</v>
      </c>
      <c r="P293" s="589">
        <v>1.4999999999999999E-2</v>
      </c>
      <c r="Q293" s="589">
        <v>1.4999999999999999E-2</v>
      </c>
      <c r="R293" s="590">
        <f t="shared" si="16"/>
        <v>45346</v>
      </c>
      <c r="S293" s="590">
        <f t="shared" si="16"/>
        <v>45294</v>
      </c>
      <c r="T293" s="590">
        <f t="shared" si="16"/>
        <v>45294</v>
      </c>
      <c r="U293" s="590">
        <f t="shared" si="16"/>
        <v>45294</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35">
      <c r="A294" s="444"/>
      <c r="B294" s="453"/>
      <c r="C294" s="446">
        <f t="shared" si="18"/>
        <v>4</v>
      </c>
      <c r="D294" s="475"/>
      <c r="E294" s="534">
        <v>2</v>
      </c>
      <c r="F294" s="534"/>
      <c r="G294" s="475"/>
      <c r="H294" s="480"/>
      <c r="I294" s="480">
        <v>5</v>
      </c>
      <c r="J294" s="480" t="s">
        <v>655</v>
      </c>
      <c r="K294" s="480"/>
      <c r="L294" s="480"/>
      <c r="M294" s="480"/>
      <c r="N294" s="589">
        <v>1.4999999999999999E-2</v>
      </c>
      <c r="O294" s="589">
        <v>1.4999999999999999E-2</v>
      </c>
      <c r="P294" s="589">
        <v>1.4999999999999999E-2</v>
      </c>
      <c r="Q294" s="589">
        <v>1.4999999999999999E-2</v>
      </c>
      <c r="R294" s="590">
        <f t="shared" si="16"/>
        <v>45711</v>
      </c>
      <c r="S294" s="590">
        <f t="shared" si="16"/>
        <v>45659</v>
      </c>
      <c r="T294" s="590">
        <f t="shared" si="16"/>
        <v>45659</v>
      </c>
      <c r="U294" s="590">
        <f t="shared" si="16"/>
        <v>45659</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35">
      <c r="A295" s="444"/>
      <c r="B295" s="453"/>
      <c r="C295" s="446">
        <f t="shared" si="18"/>
        <v>4</v>
      </c>
      <c r="D295" s="475"/>
      <c r="E295" s="534">
        <v>2</v>
      </c>
      <c r="F295" s="534"/>
      <c r="G295" s="475"/>
      <c r="H295" s="480"/>
      <c r="I295" s="480">
        <v>6</v>
      </c>
      <c r="J295" s="480" t="s">
        <v>656</v>
      </c>
      <c r="K295" s="480"/>
      <c r="L295" s="480"/>
      <c r="M295" s="480"/>
      <c r="N295" s="589">
        <v>1.4999999999999999E-2</v>
      </c>
      <c r="O295" s="589">
        <v>1.4999999999999999E-2</v>
      </c>
      <c r="P295" s="589">
        <v>1.4999999999999999E-2</v>
      </c>
      <c r="Q295" s="589">
        <v>1.4999999999999999E-2</v>
      </c>
      <c r="R295" s="590">
        <f t="shared" si="16"/>
        <v>46076</v>
      </c>
      <c r="S295" s="590">
        <f t="shared" si="16"/>
        <v>46024</v>
      </c>
      <c r="T295" s="590">
        <f t="shared" si="16"/>
        <v>46024</v>
      </c>
      <c r="U295" s="590">
        <f t="shared" si="16"/>
        <v>46024</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35">
      <c r="A296" s="444"/>
      <c r="B296" s="453"/>
      <c r="C296" s="446">
        <f t="shared" si="18"/>
        <v>4</v>
      </c>
      <c r="D296" s="475"/>
      <c r="E296" s="534">
        <v>2</v>
      </c>
      <c r="F296" s="534"/>
      <c r="G296" s="475"/>
      <c r="H296" s="480"/>
      <c r="I296" s="480">
        <v>7</v>
      </c>
      <c r="J296" s="480" t="s">
        <v>657</v>
      </c>
      <c r="K296" s="480"/>
      <c r="L296" s="480"/>
      <c r="M296" s="480"/>
      <c r="N296" s="589">
        <v>1.4999999999999999E-2</v>
      </c>
      <c r="O296" s="589">
        <v>1.4999999999999999E-2</v>
      </c>
      <c r="P296" s="589">
        <v>1.4999999999999999E-2</v>
      </c>
      <c r="Q296" s="589">
        <v>1.4999999999999999E-2</v>
      </c>
      <c r="R296" s="590">
        <f t="shared" si="16"/>
        <v>46441</v>
      </c>
      <c r="S296" s="590">
        <f t="shared" si="16"/>
        <v>46389</v>
      </c>
      <c r="T296" s="590">
        <f t="shared" si="16"/>
        <v>46389</v>
      </c>
      <c r="U296" s="590">
        <f t="shared" si="16"/>
        <v>46389</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15" customHeight="1" outlineLevel="2" x14ac:dyDescent="0.35">
      <c r="A297" s="444"/>
      <c r="B297" s="453"/>
      <c r="C297" s="446">
        <f>INT($C$239)+2.005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35">
      <c r="A298" s="444"/>
      <c r="B298" s="453"/>
      <c r="C298" s="446">
        <f>INT($C$239+3)</f>
        <v>4</v>
      </c>
      <c r="D298" s="475"/>
      <c r="E298" s="534"/>
      <c r="F298" s="534"/>
      <c r="G298" s="475"/>
      <c r="H298" s="550" t="s">
        <v>669</v>
      </c>
      <c r="I298" s="504" t="s">
        <v>670</v>
      </c>
      <c r="J298" s="503"/>
      <c r="K298" s="480"/>
      <c r="L298" s="480"/>
      <c r="M298" s="480"/>
      <c r="N298" s="480"/>
      <c r="O298" s="819" t="s">
        <v>671</v>
      </c>
      <c r="P298" s="820"/>
      <c r="Q298" s="820"/>
      <c r="R298" s="820"/>
      <c r="S298" s="820"/>
      <c r="T298" s="820"/>
      <c r="U298" s="820"/>
      <c r="V298" s="820"/>
      <c r="W298" s="820"/>
      <c r="X298" s="821"/>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35">
      <c r="A299" s="444"/>
      <c r="B299" s="453"/>
      <c r="C299" s="446">
        <f>INT($C$239+3)</f>
        <v>4</v>
      </c>
      <c r="D299" s="475"/>
      <c r="E299" s="534"/>
      <c r="F299" s="534"/>
      <c r="G299" s="475"/>
      <c r="H299" s="524">
        <v>365</v>
      </c>
      <c r="I299" s="480">
        <v>0</v>
      </c>
      <c r="J299" s="480" t="b">
        <f>COUNTA(K299:M299)&gt;0</f>
        <v>1</v>
      </c>
      <c r="K299" s="591">
        <f>DATE(i_startyear,1,1)</f>
        <v>43466</v>
      </c>
      <c r="L299" s="591">
        <f>K299</f>
        <v>43466</v>
      </c>
      <c r="M299" s="591">
        <f>K299</f>
        <v>43466</v>
      </c>
      <c r="N299" s="480"/>
      <c r="O299" s="822"/>
      <c r="P299" s="823"/>
      <c r="Q299" s="823"/>
      <c r="R299" s="823"/>
      <c r="S299" s="823"/>
      <c r="T299" s="823"/>
      <c r="U299" s="823"/>
      <c r="V299" s="823"/>
      <c r="W299" s="823"/>
      <c r="X299" s="824"/>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35">
      <c r="A300" s="444"/>
      <c r="B300" s="453"/>
      <c r="C300" s="446">
        <f>INT($C$239+3)</f>
        <v>4</v>
      </c>
      <c r="D300" s="475"/>
      <c r="E300" s="534"/>
      <c r="F300" s="534"/>
      <c r="G300" s="475"/>
      <c r="H300" s="592" t="s">
        <v>672</v>
      </c>
      <c r="I300" s="480">
        <v>1</v>
      </c>
      <c r="J300" s="480" t="b">
        <f>COUNTA(K300:M300)&gt;0</f>
        <v>0</v>
      </c>
      <c r="K300" s="498"/>
      <c r="L300" s="498"/>
      <c r="M300" s="498"/>
      <c r="N300" s="480"/>
      <c r="O300" s="822"/>
      <c r="P300" s="823"/>
      <c r="Q300" s="823"/>
      <c r="R300" s="823"/>
      <c r="S300" s="823"/>
      <c r="T300" s="823"/>
      <c r="U300" s="823"/>
      <c r="V300" s="823"/>
      <c r="W300" s="823"/>
      <c r="X300" s="824"/>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35">
      <c r="A301" s="444"/>
      <c r="B301" s="453"/>
      <c r="C301" s="446">
        <f>INT($C$239+3)</f>
        <v>4</v>
      </c>
      <c r="D301" s="475"/>
      <c r="E301" s="534"/>
      <c r="F301" s="534"/>
      <c r="G301" s="475"/>
      <c r="H301" s="497"/>
      <c r="I301" s="480">
        <v>2</v>
      </c>
      <c r="J301" s="480" t="b">
        <f>COUNTA(K301:M301)&gt;0</f>
        <v>0</v>
      </c>
      <c r="K301" s="498"/>
      <c r="L301" s="498"/>
      <c r="M301" s="498"/>
      <c r="N301" s="480"/>
      <c r="O301" s="825"/>
      <c r="P301" s="826"/>
      <c r="Q301" s="826"/>
      <c r="R301" s="826"/>
      <c r="S301" s="826"/>
      <c r="T301" s="826"/>
      <c r="U301" s="826"/>
      <c r="V301" s="826"/>
      <c r="W301" s="826"/>
      <c r="X301" s="827"/>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ht="5.15" customHeight="1" outlineLevel="2" x14ac:dyDescent="0.35">
      <c r="A302" s="444"/>
      <c r="B302" s="453"/>
      <c r="C302" s="446">
        <f>INT($C$239)+2.005</f>
        <v>3.0049999999999999</v>
      </c>
      <c r="D302" s="475"/>
      <c r="E302" s="475"/>
      <c r="F302" s="475"/>
      <c r="G302" s="475"/>
      <c r="H302" s="475"/>
      <c r="I302" s="475"/>
      <c r="J302" s="475"/>
      <c r="K302" s="475"/>
      <c r="L302" s="475"/>
      <c r="M302" s="475"/>
      <c r="N302" s="475"/>
      <c r="O302" s="475"/>
      <c r="P302" s="475"/>
      <c r="Q302" s="475"/>
      <c r="R302" s="475"/>
      <c r="S302" s="475"/>
      <c r="T302" s="475"/>
      <c r="U302" s="475"/>
      <c r="V302" s="475"/>
      <c r="W302" s="475"/>
      <c r="X302" s="475"/>
      <c r="Y302" s="475"/>
      <c r="Z302" s="475"/>
      <c r="AA302" s="475"/>
      <c r="AB302" s="475"/>
      <c r="AC302" s="475"/>
      <c r="AD302" s="475"/>
      <c r="AE302" s="475"/>
      <c r="AF302" s="475"/>
      <c r="AG302" s="475"/>
      <c r="AH302" s="475"/>
      <c r="AI302" s="475"/>
      <c r="AJ302" s="475"/>
      <c r="AK302" s="475"/>
      <c r="AL302" s="475"/>
      <c r="AM302" s="475"/>
      <c r="AN302" s="475"/>
      <c r="AO302" s="475"/>
      <c r="AP302" s="475" t="s">
        <v>512</v>
      </c>
      <c r="AQ302" s="456"/>
      <c r="AR302" s="444"/>
      <c r="AS302" s="444"/>
      <c r="AT302" s="444"/>
    </row>
    <row r="303" spans="1:46" outlineLevel="2" x14ac:dyDescent="0.35">
      <c r="A303" s="444"/>
      <c r="B303" s="453"/>
      <c r="C303" s="446">
        <f>INT($C$239+3)</f>
        <v>4</v>
      </c>
      <c r="D303" s="475"/>
      <c r="E303" s="534"/>
      <c r="F303" s="534"/>
      <c r="G303" s="475"/>
      <c r="H303" s="550" t="s">
        <v>643</v>
      </c>
      <c r="I303" s="480" t="s">
        <v>673</v>
      </c>
      <c r="J303" s="480"/>
      <c r="K303" s="480"/>
      <c r="L303" s="480"/>
      <c r="M303" s="480"/>
      <c r="N303" s="504" t="s">
        <v>674</v>
      </c>
      <c r="O303" s="504"/>
      <c r="P303" s="504"/>
      <c r="Q303" s="504"/>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35">
      <c r="A304" s="444"/>
      <c r="B304" s="453"/>
      <c r="C304" s="446">
        <f>INT($C$239+3)</f>
        <v>4</v>
      </c>
      <c r="D304" s="475"/>
      <c r="E304" s="534"/>
      <c r="F304" s="534"/>
      <c r="G304" s="475"/>
      <c r="H304" s="497" t="str">
        <f>H$258</f>
        <v>May</v>
      </c>
      <c r="I304" s="515">
        <v>0.7</v>
      </c>
      <c r="J304" s="480"/>
      <c r="K304" s="480"/>
      <c r="L304" s="483" t="s">
        <v>675</v>
      </c>
      <c r="M304" s="497">
        <f>$L$406-1</f>
        <v>3</v>
      </c>
      <c r="N304" s="524">
        <v>2</v>
      </c>
      <c r="O304" s="524">
        <v>2</v>
      </c>
      <c r="P304" s="524">
        <v>2</v>
      </c>
      <c r="Q304" s="524">
        <v>2</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35">
      <c r="A305" s="444"/>
      <c r="B305" s="453"/>
      <c r="C305" s="446">
        <f>INT($C$239+3)</f>
        <v>4</v>
      </c>
      <c r="D305" s="475"/>
      <c r="E305" s="534"/>
      <c r="F305" s="534"/>
      <c r="G305" s="475"/>
      <c r="H305" s="497" t="str">
        <f>H$259</f>
        <v>July</v>
      </c>
      <c r="I305" s="515">
        <v>0.75</v>
      </c>
      <c r="J305" s="480"/>
      <c r="K305" s="480"/>
      <c r="L305" s="480"/>
      <c r="M305" s="480"/>
      <c r="N305" s="524">
        <v>2</v>
      </c>
      <c r="O305" s="524">
        <v>2</v>
      </c>
      <c r="P305" s="524">
        <v>2</v>
      </c>
      <c r="Q305" s="524">
        <v>2</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ht="5.15" customHeight="1" outlineLevel="2" x14ac:dyDescent="0.35">
      <c r="A306" s="444"/>
      <c r="B306" s="453"/>
      <c r="C306" s="446">
        <f>INT($C$239)+2.005</f>
        <v>3.0049999999999999</v>
      </c>
      <c r="D306" s="475"/>
      <c r="E306" s="475"/>
      <c r="F306" s="475"/>
      <c r="G306" s="475"/>
      <c r="H306" s="475"/>
      <c r="I306" s="475"/>
      <c r="J306" s="475"/>
      <c r="K306" s="475"/>
      <c r="L306" s="475"/>
      <c r="M306" s="475"/>
      <c r="N306" s="475"/>
      <c r="O306" s="475"/>
      <c r="P306" s="475"/>
      <c r="Q306" s="475"/>
      <c r="R306" s="475"/>
      <c r="S306" s="475"/>
      <c r="T306" s="475"/>
      <c r="U306" s="475"/>
      <c r="V306" s="475"/>
      <c r="W306" s="475"/>
      <c r="X306" s="475"/>
      <c r="Y306" s="475"/>
      <c r="Z306" s="475"/>
      <c r="AA306" s="475"/>
      <c r="AB306" s="475"/>
      <c r="AC306" s="475"/>
      <c r="AD306" s="475"/>
      <c r="AE306" s="475"/>
      <c r="AF306" s="475"/>
      <c r="AG306" s="475"/>
      <c r="AH306" s="475"/>
      <c r="AI306" s="475"/>
      <c r="AJ306" s="475"/>
      <c r="AK306" s="475"/>
      <c r="AL306" s="475"/>
      <c r="AM306" s="475"/>
      <c r="AN306" s="475"/>
      <c r="AO306" s="475"/>
      <c r="AP306" s="475" t="s">
        <v>512</v>
      </c>
      <c r="AQ306" s="456"/>
      <c r="AR306" s="444"/>
      <c r="AS306" s="444"/>
      <c r="AT306" s="444"/>
    </row>
    <row r="307" spans="1:46" outlineLevel="2" x14ac:dyDescent="0.35">
      <c r="A307" s="444"/>
      <c r="B307" s="453"/>
      <c r="C307" s="446">
        <f>INT($C$239+3)</f>
        <v>4</v>
      </c>
      <c r="D307" s="475"/>
      <c r="E307" s="534"/>
      <c r="F307" s="534"/>
      <c r="G307" s="475"/>
      <c r="H307" s="593" t="s">
        <v>676</v>
      </c>
      <c r="I307" s="497" t="s">
        <v>619</v>
      </c>
      <c r="J307" s="480"/>
      <c r="K307" s="483" t="s">
        <v>677</v>
      </c>
      <c r="L307" s="497">
        <f>COUNTA($H$308:$H$311)</f>
        <v>3</v>
      </c>
      <c r="M307" s="484">
        <v>-6</v>
      </c>
      <c r="N307" s="480"/>
      <c r="O307" s="480"/>
      <c r="P307" s="480"/>
      <c r="Q307" s="480"/>
      <c r="R307" s="504" t="s">
        <v>678</v>
      </c>
      <c r="S307" s="503"/>
      <c r="T307" s="503"/>
      <c r="U307" s="503"/>
      <c r="V307" s="480"/>
      <c r="W307" s="480" t="s">
        <v>679</v>
      </c>
      <c r="X307" s="480" t="s">
        <v>680</v>
      </c>
      <c r="Y307" s="480" t="s">
        <v>681</v>
      </c>
      <c r="Z307" s="480" t="s">
        <v>682</v>
      </c>
      <c r="AA307" s="480"/>
      <c r="AB307" s="480"/>
      <c r="AC307" s="480"/>
      <c r="AD307" s="480"/>
      <c r="AE307" s="480"/>
      <c r="AF307" s="480"/>
      <c r="AG307" s="480"/>
      <c r="AH307" s="480"/>
      <c r="AI307" s="480"/>
      <c r="AJ307" s="480"/>
      <c r="AK307" s="480"/>
      <c r="AL307" s="480"/>
      <c r="AM307" s="480"/>
      <c r="AN307" s="480"/>
      <c r="AO307" s="480"/>
      <c r="AP307" s="475"/>
      <c r="AQ307" s="456"/>
      <c r="AR307" s="444"/>
      <c r="AS307" s="444"/>
      <c r="AT307" s="444"/>
    </row>
    <row r="308" spans="1:46" outlineLevel="3" x14ac:dyDescent="0.35">
      <c r="A308" s="444"/>
      <c r="B308" s="453"/>
      <c r="C308" s="446">
        <f>INT($C$239+3)</f>
        <v>4</v>
      </c>
      <c r="D308" s="475"/>
      <c r="E308" s="534"/>
      <c r="F308" s="534"/>
      <c r="G308" s="475"/>
      <c r="H308" s="594" t="s">
        <v>683</v>
      </c>
      <c r="I308" s="542" t="b">
        <v>1</v>
      </c>
      <c r="J308" s="497">
        <f>MAX(0.0001,IF(COUNTIF(i_mask_a,TRUE)=1,1,1-SUM(J309:J310)))</f>
        <v>1</v>
      </c>
      <c r="K308" s="480"/>
      <c r="L308" s="480"/>
      <c r="M308" s="480"/>
      <c r="N308" s="480"/>
      <c r="O308" s="480"/>
      <c r="P308" s="480"/>
      <c r="Q308" s="558"/>
      <c r="R308" s="524">
        <f>56+35</f>
        <v>91</v>
      </c>
      <c r="S308" s="524">
        <v>100</v>
      </c>
      <c r="T308" s="524">
        <v>110</v>
      </c>
      <c r="U308" s="524">
        <v>120</v>
      </c>
      <c r="V308" s="480"/>
      <c r="W308" s="525">
        <v>0</v>
      </c>
      <c r="X308" s="525">
        <v>0</v>
      </c>
      <c r="Y308" s="525">
        <v>0</v>
      </c>
      <c r="Z308" s="525">
        <v>0</v>
      </c>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35">
      <c r="A309" s="444"/>
      <c r="B309" s="453"/>
      <c r="C309" s="446">
        <f>INT($C$239)+3</f>
        <v>4</v>
      </c>
      <c r="D309" s="475"/>
      <c r="E309" s="534"/>
      <c r="F309" s="534"/>
      <c r="G309" s="475"/>
      <c r="H309" s="595" t="s">
        <v>684</v>
      </c>
      <c r="I309" s="542" t="b">
        <v>0</v>
      </c>
      <c r="J309" s="484">
        <v>1E-3</v>
      </c>
      <c r="K309" s="480"/>
      <c r="L309" s="480">
        <f>SUMPRODUCT(--i_mask_a)</f>
        <v>1</v>
      </c>
      <c r="M309" s="480"/>
      <c r="N309" s="480"/>
      <c r="O309" s="480"/>
      <c r="P309" s="480"/>
      <c r="Q309" s="480"/>
      <c r="R309" s="524">
        <f t="shared" ref="R309:U310" si="19">R308+30</f>
        <v>121</v>
      </c>
      <c r="S309" s="524">
        <f t="shared" si="19"/>
        <v>130</v>
      </c>
      <c r="T309" s="524">
        <f t="shared" si="19"/>
        <v>140</v>
      </c>
      <c r="U309" s="524">
        <f t="shared" si="19"/>
        <v>150</v>
      </c>
      <c r="V309" s="480"/>
      <c r="W309" s="525">
        <v>0</v>
      </c>
      <c r="X309" s="525">
        <v>0</v>
      </c>
      <c r="Y309" s="525">
        <v>0</v>
      </c>
      <c r="Z309" s="525">
        <v>0</v>
      </c>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35">
      <c r="A310" s="444"/>
      <c r="B310" s="453"/>
      <c r="C310" s="446">
        <f>INT($C$239)+3</f>
        <v>4</v>
      </c>
      <c r="D310" s="475"/>
      <c r="E310" s="534"/>
      <c r="F310" s="534"/>
      <c r="G310" s="475"/>
      <c r="H310" s="596" t="s">
        <v>685</v>
      </c>
      <c r="I310" s="542" t="b">
        <v>0</v>
      </c>
      <c r="J310" s="484">
        <v>1E-3</v>
      </c>
      <c r="K310" s="480"/>
      <c r="L310" s="480">
        <f>COUNTIF(i_mask_a,TRUE)</f>
        <v>1</v>
      </c>
      <c r="M310" s="480"/>
      <c r="N310" s="480"/>
      <c r="O310" s="480"/>
      <c r="P310" s="480"/>
      <c r="Q310" s="558"/>
      <c r="R310" s="524">
        <f t="shared" si="19"/>
        <v>151</v>
      </c>
      <c r="S310" s="524">
        <f t="shared" si="19"/>
        <v>160</v>
      </c>
      <c r="T310" s="524">
        <f t="shared" si="19"/>
        <v>170</v>
      </c>
      <c r="U310" s="524">
        <f t="shared" si="19"/>
        <v>180</v>
      </c>
      <c r="V310" s="480"/>
      <c r="W310" s="525">
        <v>0</v>
      </c>
      <c r="X310" s="525">
        <v>0</v>
      </c>
      <c r="Y310" s="525">
        <v>0</v>
      </c>
      <c r="Z310" s="525">
        <v>0</v>
      </c>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ht="5.15" customHeight="1" outlineLevel="2" x14ac:dyDescent="0.35">
      <c r="A311" s="444"/>
      <c r="B311" s="453"/>
      <c r="C311" s="446">
        <f>INT($C$239)+2.005</f>
        <v>3.0049999999999999</v>
      </c>
      <c r="D311" s="475"/>
      <c r="E311" s="475"/>
      <c r="F311" s="475"/>
      <c r="G311" s="475"/>
      <c r="H311" s="475"/>
      <c r="I311" s="475"/>
      <c r="J311" s="475"/>
      <c r="K311" s="475"/>
      <c r="L311" s="475"/>
      <c r="M311" s="475"/>
      <c r="N311" s="475"/>
      <c r="O311" s="475"/>
      <c r="P311" s="475"/>
      <c r="Q311" s="475"/>
      <c r="R311" s="475"/>
      <c r="S311" s="475"/>
      <c r="T311" s="475"/>
      <c r="U311" s="475"/>
      <c r="V311" s="475"/>
      <c r="W311" s="475"/>
      <c r="X311" s="475"/>
      <c r="Y311" s="475"/>
      <c r="Z311" s="475"/>
      <c r="AA311" s="475"/>
      <c r="AB311" s="475"/>
      <c r="AC311" s="475"/>
      <c r="AD311" s="475"/>
      <c r="AE311" s="475"/>
      <c r="AF311" s="475"/>
      <c r="AG311" s="475"/>
      <c r="AH311" s="475"/>
      <c r="AI311" s="475"/>
      <c r="AJ311" s="475"/>
      <c r="AK311" s="475"/>
      <c r="AL311" s="475"/>
      <c r="AM311" s="475"/>
      <c r="AN311" s="475"/>
      <c r="AO311" s="475"/>
      <c r="AP311" s="475" t="s">
        <v>512</v>
      </c>
      <c r="AQ311" s="456"/>
      <c r="AR311" s="444"/>
      <c r="AS311" s="444"/>
      <c r="AT311" s="444"/>
    </row>
    <row r="312" spans="1:46" outlineLevel="1" x14ac:dyDescent="0.35">
      <c r="A312" s="444"/>
      <c r="B312" s="453"/>
      <c r="C312" s="446">
        <f>INT($C$239)+1</f>
        <v>2</v>
      </c>
      <c r="D312" s="475"/>
      <c r="E312" s="534"/>
      <c r="F312" s="534"/>
      <c r="G312" s="475"/>
      <c r="H312" s="537" t="s">
        <v>686</v>
      </c>
      <c r="I312" s="494"/>
      <c r="J312" s="494"/>
      <c r="K312" s="462"/>
      <c r="L312" s="462"/>
      <c r="M312" s="462"/>
      <c r="N312" s="462"/>
      <c r="O312" s="462"/>
      <c r="P312" s="462"/>
      <c r="Q312" s="462"/>
      <c r="R312" s="462"/>
      <c r="S312" s="462"/>
      <c r="T312" s="462"/>
      <c r="U312" s="462"/>
      <c r="V312" s="462"/>
      <c r="W312" s="462"/>
      <c r="X312" s="462"/>
      <c r="Y312" s="462"/>
      <c r="Z312" s="526"/>
      <c r="AA312" s="526"/>
      <c r="AB312" s="526"/>
      <c r="AC312" s="526"/>
      <c r="AD312" s="526"/>
      <c r="AE312" s="526"/>
      <c r="AF312" s="526"/>
      <c r="AG312" s="526"/>
      <c r="AH312" s="526"/>
      <c r="AI312" s="526"/>
      <c r="AJ312" s="526"/>
      <c r="AK312" s="526"/>
      <c r="AL312" s="526"/>
      <c r="AM312" s="526"/>
      <c r="AN312" s="526"/>
      <c r="AO312" s="526"/>
      <c r="AP312" s="475"/>
      <c r="AQ312" s="456"/>
      <c r="AR312" s="444"/>
      <c r="AS312" s="444"/>
      <c r="AT312" s="444"/>
    </row>
    <row r="313" spans="1:46" ht="5.15" customHeight="1" outlineLevel="3" x14ac:dyDescent="0.35">
      <c r="A313" s="444"/>
      <c r="B313" s="453"/>
      <c r="C313" s="446">
        <f>INT($C$239)+3.005</f>
        <v>4.0049999999999999</v>
      </c>
      <c r="D313" s="475" t="s">
        <v>506</v>
      </c>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56"/>
      <c r="AR313" s="444"/>
      <c r="AS313" s="444"/>
      <c r="AT313" s="444"/>
    </row>
    <row r="314" spans="1:46" outlineLevel="2" x14ac:dyDescent="0.35">
      <c r="A314" s="444"/>
      <c r="B314" s="453"/>
      <c r="C314" s="446">
        <f>INT($C$239+3)</f>
        <v>4</v>
      </c>
      <c r="D314" s="475"/>
      <c r="E314" s="534"/>
      <c r="F314" s="534"/>
      <c r="G314" s="475"/>
      <c r="H314" s="550"/>
      <c r="I314" s="504" t="s">
        <v>644</v>
      </c>
      <c r="J314" s="504"/>
      <c r="K314" s="480"/>
      <c r="L314" s="480"/>
      <c r="M314" s="480"/>
      <c r="N314" s="504" t="s">
        <v>687</v>
      </c>
      <c r="O314" s="504"/>
      <c r="P314" s="504"/>
      <c r="Q314" s="504"/>
      <c r="R314" s="480"/>
      <c r="S314" s="480"/>
      <c r="T314" s="480"/>
      <c r="U314" s="480"/>
      <c r="V314" s="480" t="s">
        <v>688</v>
      </c>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35">
      <c r="A315" s="444"/>
      <c r="B315" s="453"/>
      <c r="C315" s="446">
        <f t="shared" ref="C315:C322" si="20">INT($C$239)+3</f>
        <v>4</v>
      </c>
      <c r="D315" s="475"/>
      <c r="E315" s="534"/>
      <c r="F315" s="534"/>
      <c r="G315" s="475"/>
      <c r="H315" s="480"/>
      <c r="I315" s="480">
        <v>0</v>
      </c>
      <c r="J315" s="480" t="s">
        <v>666</v>
      </c>
      <c r="K315" s="480"/>
      <c r="L315" s="480"/>
      <c r="M315" s="480"/>
      <c r="N315" s="498">
        <v>1</v>
      </c>
      <c r="O315" s="498">
        <v>1</v>
      </c>
      <c r="P315" s="498">
        <v>1</v>
      </c>
      <c r="Q315" s="498">
        <v>1</v>
      </c>
      <c r="R315" s="480"/>
      <c r="S315" s="480"/>
      <c r="T315" s="480"/>
      <c r="U315" s="480"/>
      <c r="V315" s="480">
        <f t="shared" ref="V315:Y322" si="21">INDEX(i_scan_day,N315+1,0)+17*N$304</f>
        <v>69</v>
      </c>
      <c r="W315" s="480">
        <f t="shared" si="21"/>
        <v>69</v>
      </c>
      <c r="X315" s="480">
        <f t="shared" si="21"/>
        <v>69</v>
      </c>
      <c r="Y315" s="480">
        <f t="shared" si="21"/>
        <v>69</v>
      </c>
      <c r="Z315" s="558">
        <f>R281+V315</f>
        <v>43932</v>
      </c>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35">
      <c r="A316" s="444"/>
      <c r="B316" s="453"/>
      <c r="C316" s="446">
        <f t="shared" si="20"/>
        <v>4</v>
      </c>
      <c r="D316" s="475"/>
      <c r="E316" s="534"/>
      <c r="F316" s="534"/>
      <c r="G316" s="475"/>
      <c r="H316" s="480"/>
      <c r="I316" s="480">
        <v>1</v>
      </c>
      <c r="J316" s="480" t="s">
        <v>667</v>
      </c>
      <c r="K316" s="480"/>
      <c r="L316" s="480"/>
      <c r="M316" s="480"/>
      <c r="N316" s="498">
        <v>1</v>
      </c>
      <c r="O316" s="498">
        <v>1</v>
      </c>
      <c r="P316" s="498">
        <v>1</v>
      </c>
      <c r="Q316" s="498">
        <v>1</v>
      </c>
      <c r="R316" s="480"/>
      <c r="S316" s="480"/>
      <c r="T316" s="480"/>
      <c r="U316" s="480"/>
      <c r="V316" s="480">
        <f t="shared" si="21"/>
        <v>69</v>
      </c>
      <c r="W316" s="480">
        <f t="shared" si="21"/>
        <v>69</v>
      </c>
      <c r="X316" s="480">
        <f t="shared" si="21"/>
        <v>69</v>
      </c>
      <c r="Y316" s="480">
        <f t="shared" si="21"/>
        <v>69</v>
      </c>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35">
      <c r="A317" s="444"/>
      <c r="B317" s="453"/>
      <c r="C317" s="446">
        <f t="shared" si="20"/>
        <v>4</v>
      </c>
      <c r="D317" s="475"/>
      <c r="E317" s="534"/>
      <c r="F317" s="534"/>
      <c r="G317" s="475"/>
      <c r="H317" s="480"/>
      <c r="I317" s="480">
        <v>2</v>
      </c>
      <c r="J317" s="480" t="s">
        <v>668</v>
      </c>
      <c r="K317" s="480"/>
      <c r="L317" s="480"/>
      <c r="M317" s="480"/>
      <c r="N317" s="498">
        <v>2</v>
      </c>
      <c r="O317" s="498">
        <v>2</v>
      </c>
      <c r="P317" s="498">
        <v>2</v>
      </c>
      <c r="Q317" s="498">
        <v>2</v>
      </c>
      <c r="R317" s="480"/>
      <c r="S317" s="480"/>
      <c r="T317" s="480"/>
      <c r="U317" s="480"/>
      <c r="V317" s="480">
        <f t="shared" si="21"/>
        <v>84</v>
      </c>
      <c r="W317" s="480">
        <f t="shared" si="21"/>
        <v>84</v>
      </c>
      <c r="X317" s="480">
        <f t="shared" si="21"/>
        <v>84</v>
      </c>
      <c r="Y317" s="480">
        <f t="shared" si="21"/>
        <v>84</v>
      </c>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35">
      <c r="A318" s="444"/>
      <c r="B318" s="453"/>
      <c r="C318" s="446">
        <f t="shared" si="20"/>
        <v>4</v>
      </c>
      <c r="D318" s="475"/>
      <c r="E318" s="534"/>
      <c r="F318" s="534"/>
      <c r="G318" s="475"/>
      <c r="H318" s="480"/>
      <c r="I318" s="480">
        <v>3</v>
      </c>
      <c r="J318" s="480" t="s">
        <v>653</v>
      </c>
      <c r="K318" s="480"/>
      <c r="L318" s="480"/>
      <c r="M318" s="480"/>
      <c r="N318" s="498">
        <v>2</v>
      </c>
      <c r="O318" s="498">
        <v>2</v>
      </c>
      <c r="P318" s="498">
        <v>2</v>
      </c>
      <c r="Q318" s="498">
        <v>2</v>
      </c>
      <c r="R318" s="480"/>
      <c r="S318" s="480"/>
      <c r="T318" s="480"/>
      <c r="U318" s="480"/>
      <c r="V318" s="480">
        <f t="shared" si="21"/>
        <v>84</v>
      </c>
      <c r="W318" s="480">
        <f t="shared" si="21"/>
        <v>84</v>
      </c>
      <c r="X318" s="480">
        <f t="shared" si="21"/>
        <v>84</v>
      </c>
      <c r="Y318" s="480">
        <f t="shared" si="21"/>
        <v>84</v>
      </c>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35">
      <c r="A319" s="444"/>
      <c r="B319" s="453"/>
      <c r="C319" s="446">
        <f t="shared" si="20"/>
        <v>4</v>
      </c>
      <c r="D319" s="475"/>
      <c r="E319" s="534"/>
      <c r="F319" s="534"/>
      <c r="G319" s="475"/>
      <c r="H319" s="480"/>
      <c r="I319" s="480">
        <v>4</v>
      </c>
      <c r="J319" s="480" t="s">
        <v>654</v>
      </c>
      <c r="K319" s="480"/>
      <c r="L319" s="480"/>
      <c r="M319" s="480"/>
      <c r="N319" s="498">
        <v>2</v>
      </c>
      <c r="O319" s="498">
        <v>2</v>
      </c>
      <c r="P319" s="498">
        <v>2</v>
      </c>
      <c r="Q319" s="498">
        <v>2</v>
      </c>
      <c r="R319" s="480"/>
      <c r="S319" s="480"/>
      <c r="T319" s="480"/>
      <c r="U319" s="480"/>
      <c r="V319" s="480">
        <f t="shared" si="21"/>
        <v>84</v>
      </c>
      <c r="W319" s="480">
        <f t="shared" si="21"/>
        <v>84</v>
      </c>
      <c r="X319" s="480">
        <f t="shared" si="21"/>
        <v>84</v>
      </c>
      <c r="Y319" s="480">
        <f t="shared" si="21"/>
        <v>84</v>
      </c>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35">
      <c r="A320" s="444"/>
      <c r="B320" s="453"/>
      <c r="C320" s="446">
        <f t="shared" si="20"/>
        <v>4</v>
      </c>
      <c r="D320" s="475"/>
      <c r="E320" s="534"/>
      <c r="F320" s="534"/>
      <c r="G320" s="475"/>
      <c r="H320" s="480"/>
      <c r="I320" s="480">
        <v>5</v>
      </c>
      <c r="J320" s="480" t="s">
        <v>655</v>
      </c>
      <c r="K320" s="480"/>
      <c r="L320" s="480"/>
      <c r="M320" s="480"/>
      <c r="N320" s="498">
        <v>2</v>
      </c>
      <c r="O320" s="498">
        <v>2</v>
      </c>
      <c r="P320" s="498">
        <v>2</v>
      </c>
      <c r="Q320" s="498">
        <v>2</v>
      </c>
      <c r="R320" s="480"/>
      <c r="S320" s="480"/>
      <c r="T320" s="480"/>
      <c r="U320" s="480"/>
      <c r="V320" s="480">
        <f t="shared" si="21"/>
        <v>84</v>
      </c>
      <c r="W320" s="480">
        <f t="shared" si="21"/>
        <v>84</v>
      </c>
      <c r="X320" s="480">
        <f t="shared" si="21"/>
        <v>84</v>
      </c>
      <c r="Y320" s="480">
        <f t="shared" si="21"/>
        <v>84</v>
      </c>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35">
      <c r="A321" s="444"/>
      <c r="B321" s="453"/>
      <c r="C321" s="446">
        <f t="shared" si="20"/>
        <v>4</v>
      </c>
      <c r="D321" s="475"/>
      <c r="E321" s="534"/>
      <c r="F321" s="534"/>
      <c r="G321" s="475"/>
      <c r="H321" s="480"/>
      <c r="I321" s="480">
        <v>6</v>
      </c>
      <c r="J321" s="480" t="s">
        <v>656</v>
      </c>
      <c r="K321" s="480"/>
      <c r="L321" s="480"/>
      <c r="M321" s="480"/>
      <c r="N321" s="498">
        <v>2</v>
      </c>
      <c r="O321" s="498">
        <v>2</v>
      </c>
      <c r="P321" s="498">
        <v>2</v>
      </c>
      <c r="Q321" s="498">
        <v>2</v>
      </c>
      <c r="R321" s="480"/>
      <c r="S321" s="480"/>
      <c r="T321" s="480"/>
      <c r="U321" s="480"/>
      <c r="V321" s="480">
        <f t="shared" si="21"/>
        <v>84</v>
      </c>
      <c r="W321" s="480">
        <f t="shared" si="21"/>
        <v>84</v>
      </c>
      <c r="X321" s="480">
        <f t="shared" si="21"/>
        <v>84</v>
      </c>
      <c r="Y321" s="480">
        <f t="shared" si="21"/>
        <v>84</v>
      </c>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35">
      <c r="A322" s="444"/>
      <c r="B322" s="453"/>
      <c r="C322" s="446">
        <f t="shared" si="20"/>
        <v>4</v>
      </c>
      <c r="D322" s="475"/>
      <c r="E322" s="534"/>
      <c r="F322" s="534"/>
      <c r="G322" s="475"/>
      <c r="H322" s="480"/>
      <c r="I322" s="480">
        <v>7</v>
      </c>
      <c r="J322" s="480" t="s">
        <v>657</v>
      </c>
      <c r="K322" s="480"/>
      <c r="L322" s="480"/>
      <c r="M322" s="480"/>
      <c r="N322" s="498">
        <v>2</v>
      </c>
      <c r="O322" s="498">
        <v>2</v>
      </c>
      <c r="P322" s="498">
        <v>2</v>
      </c>
      <c r="Q322" s="498">
        <v>2</v>
      </c>
      <c r="R322" s="480"/>
      <c r="S322" s="480"/>
      <c r="T322" s="480"/>
      <c r="U322" s="480"/>
      <c r="V322" s="480">
        <f t="shared" si="21"/>
        <v>84</v>
      </c>
      <c r="W322" s="480">
        <f t="shared" si="21"/>
        <v>84</v>
      </c>
      <c r="X322" s="480">
        <f t="shared" si="21"/>
        <v>84</v>
      </c>
      <c r="Y322" s="480">
        <f t="shared" si="21"/>
        <v>84</v>
      </c>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15" customHeight="1" outlineLevel="2" x14ac:dyDescent="0.35">
      <c r="A323" s="444"/>
      <c r="B323" s="453"/>
      <c r="C323" s="446">
        <f>INT($C$239)+2.005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35">
      <c r="A324" s="444"/>
      <c r="B324" s="453"/>
      <c r="C324" s="446">
        <f>INT($C$239+3)</f>
        <v>4</v>
      </c>
      <c r="D324" s="475"/>
      <c r="E324" s="534"/>
      <c r="F324" s="534"/>
      <c r="G324" s="475"/>
      <c r="H324" s="550"/>
      <c r="I324" s="504" t="s">
        <v>644</v>
      </c>
      <c r="J324" s="504"/>
      <c r="K324" s="480"/>
      <c r="L324" s="480"/>
      <c r="M324" s="480"/>
      <c r="N324" s="504" t="s">
        <v>689</v>
      </c>
      <c r="O324" s="504"/>
      <c r="P324" s="504"/>
      <c r="Q324" s="504"/>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35">
      <c r="A325" s="444"/>
      <c r="B325" s="453"/>
      <c r="C325" s="446">
        <f t="shared" ref="C325:C332" si="22">INT($C$239)+3</f>
        <v>4</v>
      </c>
      <c r="D325" s="475"/>
      <c r="E325" s="534"/>
      <c r="F325" s="534"/>
      <c r="G325" s="475"/>
      <c r="H325" s="480"/>
      <c r="I325" s="480">
        <v>0</v>
      </c>
      <c r="J325" s="480" t="s">
        <v>666</v>
      </c>
      <c r="K325" s="480"/>
      <c r="L325" s="480"/>
      <c r="M325" s="480"/>
      <c r="N325" s="498">
        <v>1</v>
      </c>
      <c r="O325" s="498">
        <v>1</v>
      </c>
      <c r="P325" s="498">
        <v>1</v>
      </c>
      <c r="Q325" s="498">
        <v>1</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35">
      <c r="A326" s="444"/>
      <c r="B326" s="453"/>
      <c r="C326" s="446">
        <f t="shared" si="22"/>
        <v>4</v>
      </c>
      <c r="D326" s="475"/>
      <c r="E326" s="534"/>
      <c r="F326" s="534"/>
      <c r="G326" s="475"/>
      <c r="H326" s="480"/>
      <c r="I326" s="480">
        <v>1</v>
      </c>
      <c r="J326" s="480" t="s">
        <v>667</v>
      </c>
      <c r="K326" s="480"/>
      <c r="L326" s="480"/>
      <c r="M326" s="480"/>
      <c r="N326" s="498">
        <v>1</v>
      </c>
      <c r="O326" s="498">
        <v>1</v>
      </c>
      <c r="P326" s="498">
        <v>1</v>
      </c>
      <c r="Q326" s="498">
        <v>1</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35">
      <c r="A327" s="444"/>
      <c r="B327" s="453"/>
      <c r="C327" s="446">
        <f t="shared" si="22"/>
        <v>4</v>
      </c>
      <c r="D327" s="475"/>
      <c r="E327" s="534"/>
      <c r="F327" s="534"/>
      <c r="G327" s="475"/>
      <c r="H327" s="480"/>
      <c r="I327" s="480">
        <v>2</v>
      </c>
      <c r="J327" s="480" t="s">
        <v>668</v>
      </c>
      <c r="K327" s="480"/>
      <c r="L327" s="480"/>
      <c r="M327" s="480"/>
      <c r="N327" s="498">
        <v>1</v>
      </c>
      <c r="O327" s="498">
        <v>1</v>
      </c>
      <c r="P327" s="498">
        <v>1</v>
      </c>
      <c r="Q327" s="498">
        <v>1</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35">
      <c r="A328" s="444"/>
      <c r="B328" s="453"/>
      <c r="C328" s="446">
        <f t="shared" si="22"/>
        <v>4</v>
      </c>
      <c r="D328" s="475"/>
      <c r="E328" s="534"/>
      <c r="F328" s="534"/>
      <c r="G328" s="475"/>
      <c r="H328" s="480"/>
      <c r="I328" s="480">
        <v>3</v>
      </c>
      <c r="J328" s="480" t="s">
        <v>653</v>
      </c>
      <c r="K328" s="480"/>
      <c r="L328" s="480"/>
      <c r="M328" s="480"/>
      <c r="N328" s="498">
        <v>1</v>
      </c>
      <c r="O328" s="498">
        <v>1</v>
      </c>
      <c r="P328" s="498">
        <v>1</v>
      </c>
      <c r="Q328" s="498">
        <v>1</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35">
      <c r="A329" s="444"/>
      <c r="B329" s="453"/>
      <c r="C329" s="446">
        <f t="shared" si="22"/>
        <v>4</v>
      </c>
      <c r="D329" s="475"/>
      <c r="E329" s="534"/>
      <c r="F329" s="534"/>
      <c r="G329" s="475"/>
      <c r="H329" s="480"/>
      <c r="I329" s="480">
        <v>4</v>
      </c>
      <c r="J329" s="480" t="s">
        <v>654</v>
      </c>
      <c r="K329" s="480"/>
      <c r="L329" s="480"/>
      <c r="M329" s="480"/>
      <c r="N329" s="498">
        <v>1</v>
      </c>
      <c r="O329" s="498">
        <v>1</v>
      </c>
      <c r="P329" s="498">
        <v>1</v>
      </c>
      <c r="Q329" s="498">
        <v>1</v>
      </c>
      <c r="R329" s="480"/>
      <c r="S329" s="480"/>
      <c r="T329" s="480"/>
      <c r="U329" s="480"/>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35">
      <c r="A330" s="444"/>
      <c r="B330" s="453"/>
      <c r="C330" s="446">
        <f t="shared" si="22"/>
        <v>4</v>
      </c>
      <c r="D330" s="475"/>
      <c r="E330" s="534"/>
      <c r="F330" s="534"/>
      <c r="G330" s="475"/>
      <c r="H330" s="480"/>
      <c r="I330" s="480">
        <v>5</v>
      </c>
      <c r="J330" s="480" t="s">
        <v>655</v>
      </c>
      <c r="K330" s="480"/>
      <c r="L330" s="480"/>
      <c r="M330" s="480"/>
      <c r="N330" s="498">
        <v>1</v>
      </c>
      <c r="O330" s="498">
        <v>1</v>
      </c>
      <c r="P330" s="498">
        <v>1</v>
      </c>
      <c r="Q330" s="498">
        <v>1</v>
      </c>
      <c r="R330" s="480"/>
      <c r="S330" s="480"/>
      <c r="T330" s="480"/>
      <c r="U330" s="480"/>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35">
      <c r="A331" s="444"/>
      <c r="B331" s="453"/>
      <c r="C331" s="446">
        <f t="shared" si="22"/>
        <v>4</v>
      </c>
      <c r="D331" s="475"/>
      <c r="E331" s="534"/>
      <c r="F331" s="534"/>
      <c r="G331" s="475"/>
      <c r="H331" s="480"/>
      <c r="I331" s="480">
        <v>6</v>
      </c>
      <c r="J331" s="480" t="s">
        <v>656</v>
      </c>
      <c r="K331" s="480"/>
      <c r="L331" s="480"/>
      <c r="M331" s="480"/>
      <c r="N331" s="498">
        <v>1</v>
      </c>
      <c r="O331" s="498">
        <v>1</v>
      </c>
      <c r="P331" s="498">
        <v>1</v>
      </c>
      <c r="Q331" s="498">
        <v>1</v>
      </c>
      <c r="R331" s="480"/>
      <c r="S331" s="480"/>
      <c r="T331" s="480"/>
      <c r="U331" s="480"/>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35">
      <c r="A332" s="444"/>
      <c r="B332" s="453"/>
      <c r="C332" s="446">
        <f t="shared" si="22"/>
        <v>4</v>
      </c>
      <c r="D332" s="475"/>
      <c r="E332" s="534"/>
      <c r="F332" s="534"/>
      <c r="G332" s="475"/>
      <c r="H332" s="480"/>
      <c r="I332" s="480">
        <v>7</v>
      </c>
      <c r="J332" s="480" t="s">
        <v>657</v>
      </c>
      <c r="K332" s="480"/>
      <c r="L332" s="480"/>
      <c r="M332" s="480"/>
      <c r="N332" s="498">
        <v>1</v>
      </c>
      <c r="O332" s="498">
        <v>1</v>
      </c>
      <c r="P332" s="498">
        <v>1</v>
      </c>
      <c r="Q332" s="498">
        <v>1</v>
      </c>
      <c r="R332" s="480"/>
      <c r="S332" s="480"/>
      <c r="T332" s="480"/>
      <c r="U332" s="480"/>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ht="5.15" customHeight="1" outlineLevel="2" x14ac:dyDescent="0.35">
      <c r="A333" s="444"/>
      <c r="B333" s="453"/>
      <c r="C333" s="446">
        <f>INT($C$239)+2.005</f>
        <v>3.0049999999999999</v>
      </c>
      <c r="D333" s="475"/>
      <c r="E333" s="475"/>
      <c r="F333" s="475"/>
      <c r="G333" s="475"/>
      <c r="H333" s="475"/>
      <c r="I333" s="475"/>
      <c r="J333" s="475"/>
      <c r="K333" s="475"/>
      <c r="L333" s="475"/>
      <c r="M333" s="475"/>
      <c r="N333" s="475"/>
      <c r="O333" s="475"/>
      <c r="P333" s="475"/>
      <c r="Q333" s="475"/>
      <c r="R333" s="475"/>
      <c r="S333" s="475"/>
      <c r="T333" s="475"/>
      <c r="U333" s="475"/>
      <c r="V333" s="475"/>
      <c r="W333" s="475"/>
      <c r="X333" s="475"/>
      <c r="Y333" s="475"/>
      <c r="Z333" s="475"/>
      <c r="AA333" s="475"/>
      <c r="AB333" s="475"/>
      <c r="AC333" s="475"/>
      <c r="AD333" s="475"/>
      <c r="AE333" s="475"/>
      <c r="AF333" s="475"/>
      <c r="AG333" s="475"/>
      <c r="AH333" s="475"/>
      <c r="AI333" s="475"/>
      <c r="AJ333" s="475"/>
      <c r="AK333" s="475"/>
      <c r="AL333" s="475"/>
      <c r="AM333" s="475"/>
      <c r="AN333" s="475"/>
      <c r="AO333" s="475"/>
      <c r="AP333" s="475" t="s">
        <v>512</v>
      </c>
      <c r="AQ333" s="456"/>
      <c r="AR333" s="444"/>
      <c r="AS333" s="444"/>
      <c r="AT333" s="444"/>
    </row>
    <row r="334" spans="1:46" outlineLevel="2" x14ac:dyDescent="0.35">
      <c r="A334" s="444"/>
      <c r="B334" s="453"/>
      <c r="C334" s="446">
        <f>INT($C$239+3)</f>
        <v>4</v>
      </c>
      <c r="D334" s="475"/>
      <c r="E334" s="534"/>
      <c r="F334" s="534"/>
      <c r="G334" s="475"/>
      <c r="H334" s="550"/>
      <c r="I334" s="504" t="s">
        <v>644</v>
      </c>
      <c r="J334" s="504"/>
      <c r="K334" s="480"/>
      <c r="L334" s="480"/>
      <c r="M334" s="480"/>
      <c r="N334" s="504" t="s">
        <v>690</v>
      </c>
      <c r="O334" s="504"/>
      <c r="P334" s="504"/>
      <c r="Q334" s="504"/>
      <c r="R334" s="480"/>
      <c r="S334" s="480"/>
      <c r="T334" s="480"/>
      <c r="U334" s="480"/>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35">
      <c r="A335" s="444"/>
      <c r="B335" s="453"/>
      <c r="C335" s="446">
        <f t="shared" ref="C335:C342" si="23">INT($C$239)+3</f>
        <v>4</v>
      </c>
      <c r="D335" s="475"/>
      <c r="E335" s="534"/>
      <c r="F335" s="534"/>
      <c r="G335" s="475"/>
      <c r="H335" s="480"/>
      <c r="I335" s="480">
        <v>0</v>
      </c>
      <c r="J335" s="480" t="s">
        <v>666</v>
      </c>
      <c r="K335" s="480"/>
      <c r="L335" s="480"/>
      <c r="M335" s="480"/>
      <c r="N335" s="498">
        <v>1</v>
      </c>
      <c r="O335" s="498">
        <v>1</v>
      </c>
      <c r="P335" s="498">
        <v>1</v>
      </c>
      <c r="Q335" s="498">
        <v>1</v>
      </c>
      <c r="R335" s="480"/>
      <c r="S335" s="480"/>
      <c r="T335" s="480"/>
      <c r="U335" s="480"/>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35">
      <c r="A336" s="444"/>
      <c r="B336" s="453"/>
      <c r="C336" s="446">
        <f t="shared" si="23"/>
        <v>4</v>
      </c>
      <c r="D336" s="475"/>
      <c r="E336" s="534"/>
      <c r="F336" s="534"/>
      <c r="G336" s="475"/>
      <c r="H336" s="480"/>
      <c r="I336" s="480">
        <v>1</v>
      </c>
      <c r="J336" s="480" t="s">
        <v>667</v>
      </c>
      <c r="K336" s="480"/>
      <c r="L336" s="480"/>
      <c r="M336" s="480"/>
      <c r="N336" s="498">
        <v>1</v>
      </c>
      <c r="O336" s="498">
        <v>1</v>
      </c>
      <c r="P336" s="498">
        <v>1</v>
      </c>
      <c r="Q336" s="498">
        <v>1</v>
      </c>
      <c r="R336" s="480"/>
      <c r="S336" s="480"/>
      <c r="T336" s="480"/>
      <c r="U336" s="480"/>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35">
      <c r="A337" s="444"/>
      <c r="B337" s="453"/>
      <c r="C337" s="446">
        <f t="shared" si="23"/>
        <v>4</v>
      </c>
      <c r="D337" s="475"/>
      <c r="E337" s="534"/>
      <c r="F337" s="534"/>
      <c r="G337" s="475"/>
      <c r="H337" s="480"/>
      <c r="I337" s="480">
        <v>2</v>
      </c>
      <c r="J337" s="480" t="s">
        <v>668</v>
      </c>
      <c r="K337" s="480"/>
      <c r="L337" s="480"/>
      <c r="M337" s="480"/>
      <c r="N337" s="498">
        <v>1</v>
      </c>
      <c r="O337" s="498">
        <v>1</v>
      </c>
      <c r="P337" s="498">
        <v>1</v>
      </c>
      <c r="Q337" s="498">
        <v>1</v>
      </c>
      <c r="R337" s="480"/>
      <c r="S337" s="480"/>
      <c r="T337" s="480"/>
      <c r="U337" s="480"/>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35">
      <c r="A338" s="444"/>
      <c r="B338" s="453"/>
      <c r="C338" s="446">
        <f t="shared" si="23"/>
        <v>4</v>
      </c>
      <c r="D338" s="475"/>
      <c r="E338" s="534"/>
      <c r="F338" s="534"/>
      <c r="G338" s="475"/>
      <c r="H338" s="480"/>
      <c r="I338" s="480">
        <v>3</v>
      </c>
      <c r="J338" s="480" t="s">
        <v>653</v>
      </c>
      <c r="K338" s="480"/>
      <c r="L338" s="480"/>
      <c r="M338" s="480"/>
      <c r="N338" s="498">
        <v>1</v>
      </c>
      <c r="O338" s="498">
        <v>1</v>
      </c>
      <c r="P338" s="498">
        <v>1</v>
      </c>
      <c r="Q338" s="498">
        <v>1</v>
      </c>
      <c r="R338" s="480"/>
      <c r="S338" s="480"/>
      <c r="T338" s="480"/>
      <c r="U338" s="480"/>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35">
      <c r="A339" s="444"/>
      <c r="B339" s="453"/>
      <c r="C339" s="446">
        <f t="shared" si="23"/>
        <v>4</v>
      </c>
      <c r="D339" s="475"/>
      <c r="E339" s="534"/>
      <c r="F339" s="534"/>
      <c r="G339" s="475"/>
      <c r="H339" s="480"/>
      <c r="I339" s="480">
        <v>4</v>
      </c>
      <c r="J339" s="480" t="s">
        <v>654</v>
      </c>
      <c r="K339" s="480"/>
      <c r="L339" s="480"/>
      <c r="M339" s="480"/>
      <c r="N339" s="498">
        <v>1</v>
      </c>
      <c r="O339" s="498">
        <v>1</v>
      </c>
      <c r="P339" s="498">
        <v>1</v>
      </c>
      <c r="Q339" s="498">
        <v>1</v>
      </c>
      <c r="R339" s="480"/>
      <c r="S339" s="480"/>
      <c r="T339" s="480"/>
      <c r="U339" s="480"/>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35">
      <c r="A340" s="444"/>
      <c r="B340" s="453"/>
      <c r="C340" s="446">
        <f t="shared" si="23"/>
        <v>4</v>
      </c>
      <c r="D340" s="475"/>
      <c r="E340" s="534"/>
      <c r="F340" s="534"/>
      <c r="G340" s="475"/>
      <c r="H340" s="480"/>
      <c r="I340" s="480">
        <v>5</v>
      </c>
      <c r="J340" s="480" t="s">
        <v>655</v>
      </c>
      <c r="K340" s="480"/>
      <c r="L340" s="480"/>
      <c r="M340" s="480"/>
      <c r="N340" s="498">
        <v>1</v>
      </c>
      <c r="O340" s="498">
        <v>1</v>
      </c>
      <c r="P340" s="498">
        <v>1</v>
      </c>
      <c r="Q340" s="498">
        <v>1</v>
      </c>
      <c r="R340" s="480"/>
      <c r="S340" s="480"/>
      <c r="T340" s="480"/>
      <c r="U340" s="480"/>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outlineLevel="3" x14ac:dyDescent="0.35">
      <c r="A341" s="444"/>
      <c r="B341" s="453"/>
      <c r="C341" s="446">
        <f t="shared" si="23"/>
        <v>4</v>
      </c>
      <c r="D341" s="475"/>
      <c r="E341" s="534"/>
      <c r="F341" s="534"/>
      <c r="G341" s="475"/>
      <c r="H341" s="480"/>
      <c r="I341" s="480">
        <v>6</v>
      </c>
      <c r="J341" s="480" t="s">
        <v>656</v>
      </c>
      <c r="K341" s="480"/>
      <c r="L341" s="480"/>
      <c r="M341" s="480"/>
      <c r="N341" s="498">
        <v>1</v>
      </c>
      <c r="O341" s="498">
        <v>1</v>
      </c>
      <c r="P341" s="498">
        <v>1</v>
      </c>
      <c r="Q341" s="498">
        <v>1</v>
      </c>
      <c r="R341" s="480"/>
      <c r="S341" s="480"/>
      <c r="T341" s="480"/>
      <c r="U341" s="480"/>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75"/>
      <c r="AQ341" s="456"/>
      <c r="AR341" s="444"/>
      <c r="AS341" s="444"/>
      <c r="AT341" s="444"/>
    </row>
    <row r="342" spans="1:46" outlineLevel="3" x14ac:dyDescent="0.35">
      <c r="A342" s="444"/>
      <c r="B342" s="453"/>
      <c r="C342" s="446">
        <f t="shared" si="23"/>
        <v>4</v>
      </c>
      <c r="D342" s="475"/>
      <c r="E342" s="534"/>
      <c r="F342" s="534"/>
      <c r="G342" s="475"/>
      <c r="H342" s="480"/>
      <c r="I342" s="480">
        <v>7</v>
      </c>
      <c r="J342" s="480" t="s">
        <v>657</v>
      </c>
      <c r="K342" s="480"/>
      <c r="L342" s="480"/>
      <c r="M342" s="480"/>
      <c r="N342" s="498">
        <v>1</v>
      </c>
      <c r="O342" s="498">
        <v>1</v>
      </c>
      <c r="P342" s="498">
        <v>1</v>
      </c>
      <c r="Q342" s="498">
        <v>1</v>
      </c>
      <c r="R342" s="480"/>
      <c r="S342" s="480"/>
      <c r="T342" s="480"/>
      <c r="U342" s="480"/>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ht="5.15" customHeight="1" outlineLevel="2" x14ac:dyDescent="0.35">
      <c r="A343" s="444"/>
      <c r="B343" s="453"/>
      <c r="C343" s="446">
        <f>INT($C$239)+2.005</f>
        <v>3.0049999999999999</v>
      </c>
      <c r="D343" s="475"/>
      <c r="E343" s="475"/>
      <c r="F343" s="475"/>
      <c r="G343" s="475"/>
      <c r="H343" s="475"/>
      <c r="I343" s="475"/>
      <c r="J343" s="475"/>
      <c r="K343" s="475"/>
      <c r="L343" s="475"/>
      <c r="M343" s="475"/>
      <c r="N343" s="475"/>
      <c r="O343" s="475"/>
      <c r="P343" s="475"/>
      <c r="Q343" s="475"/>
      <c r="R343" s="475"/>
      <c r="S343" s="475"/>
      <c r="T343" s="475"/>
      <c r="U343" s="475"/>
      <c r="V343" s="475"/>
      <c r="W343" s="475"/>
      <c r="X343" s="475"/>
      <c r="Y343" s="475"/>
      <c r="Z343" s="475"/>
      <c r="AA343" s="475"/>
      <c r="AB343" s="475"/>
      <c r="AC343" s="475"/>
      <c r="AD343" s="475"/>
      <c r="AE343" s="475"/>
      <c r="AF343" s="475"/>
      <c r="AG343" s="475"/>
      <c r="AH343" s="475"/>
      <c r="AI343" s="475"/>
      <c r="AJ343" s="475"/>
      <c r="AK343" s="475"/>
      <c r="AL343" s="475"/>
      <c r="AM343" s="475"/>
      <c r="AN343" s="475"/>
      <c r="AO343" s="475"/>
      <c r="AP343" s="475" t="s">
        <v>512</v>
      </c>
      <c r="AQ343" s="456"/>
      <c r="AR343" s="444"/>
      <c r="AS343" s="444"/>
      <c r="AT343" s="444"/>
    </row>
    <row r="344" spans="1:46" outlineLevel="2" x14ac:dyDescent="0.35">
      <c r="A344" s="444"/>
      <c r="B344" s="453"/>
      <c r="C344" s="446">
        <f t="shared" ref="C344:C349" si="24">INT($C$239)+3</f>
        <v>4</v>
      </c>
      <c r="D344" s="475"/>
      <c r="E344" s="534"/>
      <c r="F344" s="534"/>
      <c r="G344" s="475"/>
      <c r="H344" s="480" t="s">
        <v>691</v>
      </c>
      <c r="I344" s="480"/>
      <c r="J344" s="480"/>
      <c r="K344" s="480"/>
      <c r="L344" s="480"/>
      <c r="M344" s="480"/>
      <c r="N344" s="480"/>
      <c r="O344" s="480"/>
      <c r="P344" s="480"/>
      <c r="Q344" s="480"/>
      <c r="R344" s="480"/>
      <c r="S344" s="480"/>
      <c r="T344" s="480"/>
      <c r="U344" s="480"/>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2" x14ac:dyDescent="0.35">
      <c r="A345" s="444"/>
      <c r="B345" s="453"/>
      <c r="C345" s="446">
        <f t="shared" si="24"/>
        <v>4</v>
      </c>
      <c r="D345" s="475"/>
      <c r="E345" s="534"/>
      <c r="F345" s="534"/>
      <c r="G345" s="475"/>
      <c r="H345" s="480" t="s">
        <v>692</v>
      </c>
      <c r="I345" s="480">
        <v>55</v>
      </c>
      <c r="J345" s="480" t="s">
        <v>693</v>
      </c>
      <c r="K345" s="480"/>
      <c r="L345" s="480"/>
      <c r="M345" s="480"/>
      <c r="N345" s="480"/>
      <c r="O345" s="480"/>
      <c r="P345" s="480"/>
      <c r="Q345" s="480"/>
      <c r="R345" s="480"/>
      <c r="S345" s="480"/>
      <c r="T345" s="480"/>
      <c r="U345" s="480"/>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35">
      <c r="A346" s="444"/>
      <c r="B346" s="453"/>
      <c r="C346" s="446">
        <f t="shared" si="24"/>
        <v>4</v>
      </c>
      <c r="D346" s="475"/>
      <c r="E346" s="534"/>
      <c r="F346" s="534"/>
      <c r="G346" s="475"/>
      <c r="H346" s="480" t="s">
        <v>694</v>
      </c>
      <c r="I346" s="498">
        <v>35</v>
      </c>
      <c r="J346" s="480"/>
      <c r="K346" s="480"/>
      <c r="L346" s="480"/>
      <c r="M346" s="480"/>
      <c r="N346" s="480"/>
      <c r="O346" s="480"/>
      <c r="P346" s="480"/>
      <c r="Q346" s="480"/>
      <c r="R346" s="480"/>
      <c r="S346" s="480"/>
      <c r="T346" s="480"/>
      <c r="U346" s="480"/>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35">
      <c r="A347" s="444"/>
      <c r="B347" s="453"/>
      <c r="C347" s="446">
        <f t="shared" si="24"/>
        <v>4</v>
      </c>
      <c r="D347" s="475"/>
      <c r="E347" s="534"/>
      <c r="F347" s="534"/>
      <c r="G347" s="475"/>
      <c r="H347" s="480" t="s">
        <v>695</v>
      </c>
      <c r="I347" s="498">
        <v>50</v>
      </c>
      <c r="J347" s="480"/>
      <c r="K347" s="480"/>
      <c r="L347" s="480"/>
      <c r="M347" s="480"/>
      <c r="N347" s="480"/>
      <c r="O347" s="480"/>
      <c r="P347" s="480"/>
      <c r="Q347" s="480"/>
      <c r="R347" s="480"/>
      <c r="S347" s="480"/>
      <c r="T347" s="480"/>
      <c r="U347" s="480"/>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35">
      <c r="A348" s="444"/>
      <c r="B348" s="453"/>
      <c r="C348" s="446">
        <f t="shared" si="24"/>
        <v>4</v>
      </c>
      <c r="D348" s="475"/>
      <c r="E348" s="534"/>
      <c r="F348" s="534"/>
      <c r="G348" s="475"/>
      <c r="H348" s="480" t="s">
        <v>696</v>
      </c>
      <c r="I348" s="498">
        <v>50</v>
      </c>
      <c r="J348" s="480"/>
      <c r="K348" s="480"/>
      <c r="L348" s="480"/>
      <c r="M348" s="480"/>
      <c r="N348" s="480"/>
      <c r="O348" s="480"/>
      <c r="P348" s="480"/>
      <c r="Q348" s="480"/>
      <c r="R348" s="480"/>
      <c r="S348" s="480"/>
      <c r="T348" s="480"/>
      <c r="U348" s="480"/>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35">
      <c r="A349" s="444"/>
      <c r="B349" s="453"/>
      <c r="C349" s="446">
        <f t="shared" si="24"/>
        <v>4</v>
      </c>
      <c r="D349" s="475"/>
      <c r="E349" s="534"/>
      <c r="F349" s="534"/>
      <c r="G349" s="475"/>
      <c r="H349" s="480" t="s">
        <v>697</v>
      </c>
      <c r="I349" s="498">
        <v>50</v>
      </c>
      <c r="J349" s="480"/>
      <c r="K349" s="480"/>
      <c r="L349" s="480"/>
      <c r="M349" s="480"/>
      <c r="N349" s="480"/>
      <c r="O349" s="480"/>
      <c r="P349" s="480"/>
      <c r="Q349" s="480"/>
      <c r="R349" s="480"/>
      <c r="S349" s="480"/>
      <c r="T349" s="480"/>
      <c r="U349" s="480"/>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35">
      <c r="A350" s="444"/>
      <c r="B350" s="453"/>
      <c r="C350" s="446">
        <v>4</v>
      </c>
      <c r="D350" s="475"/>
      <c r="E350" s="534"/>
      <c r="F350" s="534"/>
      <c r="G350" s="475"/>
      <c r="H350" s="480"/>
      <c r="I350" s="480"/>
      <c r="J350" s="480"/>
      <c r="K350" s="480"/>
      <c r="L350" s="480"/>
      <c r="M350" s="480"/>
      <c r="N350" s="480"/>
      <c r="O350" s="480"/>
      <c r="P350" s="480"/>
      <c r="Q350" s="480"/>
      <c r="R350" s="480"/>
      <c r="S350" s="480"/>
      <c r="T350" s="480"/>
      <c r="U350" s="480"/>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35">
      <c r="A351" s="444"/>
      <c r="B351" s="453"/>
      <c r="C351" s="446">
        <v>4</v>
      </c>
      <c r="D351" s="475"/>
      <c r="E351" s="534"/>
      <c r="F351" s="534"/>
      <c r="G351" s="475"/>
      <c r="H351" s="480" t="s">
        <v>698</v>
      </c>
      <c r="I351" s="480"/>
      <c r="J351" s="480"/>
      <c r="K351" s="480"/>
      <c r="L351" s="480"/>
      <c r="M351" s="480"/>
      <c r="N351" s="480"/>
      <c r="O351" s="480"/>
      <c r="P351" s="480"/>
      <c r="Q351" s="480"/>
      <c r="R351" s="480"/>
      <c r="S351" s="480"/>
      <c r="T351" s="480"/>
      <c r="U351" s="480"/>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ht="15" customHeight="1" outlineLevel="3" x14ac:dyDescent="0.35">
      <c r="A352" s="444"/>
      <c r="B352" s="453"/>
      <c r="C352" s="446">
        <v>4</v>
      </c>
      <c r="D352" s="475"/>
      <c r="E352" s="534"/>
      <c r="F352" s="534"/>
      <c r="G352" s="475"/>
      <c r="H352" s="597" t="s">
        <v>699</v>
      </c>
      <c r="I352" s="515">
        <v>1</v>
      </c>
      <c r="J352" s="480"/>
      <c r="K352" s="828" t="s">
        <v>700</v>
      </c>
      <c r="L352" s="829"/>
      <c r="M352" s="830"/>
      <c r="N352" s="480"/>
      <c r="O352" s="480"/>
      <c r="P352" s="480"/>
      <c r="Q352" s="480"/>
      <c r="R352" s="480"/>
      <c r="S352" s="480"/>
      <c r="T352" s="480"/>
      <c r="U352" s="480"/>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43.5" customHeight="1" outlineLevel="3" x14ac:dyDescent="0.35">
      <c r="A353" s="444"/>
      <c r="B353" s="453"/>
      <c r="C353" s="446">
        <f>INT($C$239)+3</f>
        <v>4</v>
      </c>
      <c r="D353" s="475"/>
      <c r="E353" s="534"/>
      <c r="F353" s="534"/>
      <c r="G353" s="475"/>
      <c r="H353" s="597" t="s">
        <v>701</v>
      </c>
      <c r="I353" s="515">
        <v>1</v>
      </c>
      <c r="J353" s="480"/>
      <c r="K353" s="831"/>
      <c r="L353" s="832"/>
      <c r="M353" s="833"/>
      <c r="N353" s="480"/>
      <c r="O353" s="480"/>
      <c r="P353" s="828" t="s">
        <v>702</v>
      </c>
      <c r="Q353" s="829"/>
      <c r="R353" s="829"/>
      <c r="S353" s="829"/>
      <c r="T353" s="829"/>
      <c r="U353" s="829"/>
      <c r="V353" s="829"/>
      <c r="W353" s="829"/>
      <c r="X353" s="829"/>
      <c r="Y353" s="829"/>
      <c r="Z353" s="830"/>
      <c r="AA353" s="480"/>
      <c r="AB353" s="480"/>
      <c r="AC353" s="480"/>
      <c r="AD353" s="480"/>
      <c r="AE353" s="480"/>
      <c r="AF353" s="480"/>
      <c r="AG353" s="480"/>
      <c r="AH353" s="480"/>
      <c r="AI353" s="480"/>
      <c r="AJ353" s="480"/>
      <c r="AK353" s="480"/>
      <c r="AL353" s="480"/>
      <c r="AM353" s="480"/>
      <c r="AN353" s="480"/>
      <c r="AO353" s="480"/>
      <c r="AP353" s="475"/>
      <c r="AQ353" s="456"/>
      <c r="AR353" s="444"/>
      <c r="AS353" s="444"/>
      <c r="AT353" s="444"/>
    </row>
    <row r="354" spans="1:46" ht="15" customHeight="1" outlineLevel="3" x14ac:dyDescent="0.35">
      <c r="A354" s="444"/>
      <c r="B354" s="453"/>
      <c r="C354" s="446">
        <f>INT($C$239)+3</f>
        <v>4</v>
      </c>
      <c r="D354" s="475"/>
      <c r="E354" s="534"/>
      <c r="F354" s="534"/>
      <c r="G354" s="475"/>
      <c r="H354" s="480" t="s">
        <v>703</v>
      </c>
      <c r="I354" s="480"/>
      <c r="J354" s="480"/>
      <c r="K354" s="480"/>
      <c r="L354" s="480"/>
      <c r="M354" s="480"/>
      <c r="N354" s="480"/>
      <c r="O354" s="480"/>
      <c r="P354" s="834"/>
      <c r="Q354" s="835"/>
      <c r="R354" s="835"/>
      <c r="S354" s="835"/>
      <c r="T354" s="835"/>
      <c r="U354" s="835"/>
      <c r="V354" s="835"/>
      <c r="W354" s="835"/>
      <c r="X354" s="835"/>
      <c r="Y354" s="835"/>
      <c r="Z354" s="836"/>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ht="15" customHeight="1" outlineLevel="3" x14ac:dyDescent="0.35">
      <c r="A355" s="444"/>
      <c r="B355" s="453"/>
      <c r="C355" s="446">
        <f t="shared" ref="C355:C356" si="25">INT($C$239)+3</f>
        <v>4</v>
      </c>
      <c r="D355" s="475"/>
      <c r="E355" s="534"/>
      <c r="F355" s="534"/>
      <c r="G355" s="475"/>
      <c r="H355" s="480" t="s">
        <v>704</v>
      </c>
      <c r="I355" s="598" t="b">
        <v>0</v>
      </c>
      <c r="J355" s="480" t="s">
        <v>705</v>
      </c>
      <c r="K355" s="480"/>
      <c r="L355" s="480"/>
      <c r="M355" s="480"/>
      <c r="N355" s="480"/>
      <c r="O355" s="480"/>
      <c r="P355" s="834"/>
      <c r="Q355" s="835"/>
      <c r="R355" s="835"/>
      <c r="S355" s="835"/>
      <c r="T355" s="835"/>
      <c r="U355" s="835"/>
      <c r="V355" s="835"/>
      <c r="W355" s="835"/>
      <c r="X355" s="835"/>
      <c r="Y355" s="835"/>
      <c r="Z355" s="836"/>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ht="15" customHeight="1" outlineLevel="3" x14ac:dyDescent="0.35">
      <c r="A356" s="444"/>
      <c r="B356" s="453"/>
      <c r="C356" s="446">
        <f t="shared" si="25"/>
        <v>4</v>
      </c>
      <c r="D356" s="475"/>
      <c r="E356" s="534"/>
      <c r="F356" s="534"/>
      <c r="G356" s="475"/>
      <c r="H356" s="480" t="s">
        <v>706</v>
      </c>
      <c r="I356" s="598" t="b">
        <v>0</v>
      </c>
      <c r="J356" s="480" t="s">
        <v>707</v>
      </c>
      <c r="K356" s="480"/>
      <c r="L356" s="480"/>
      <c r="M356" s="480"/>
      <c r="N356" s="480"/>
      <c r="O356" s="480"/>
      <c r="P356" s="834"/>
      <c r="Q356" s="835"/>
      <c r="R356" s="835"/>
      <c r="S356" s="835"/>
      <c r="T356" s="835"/>
      <c r="U356" s="835"/>
      <c r="V356" s="835"/>
      <c r="W356" s="835"/>
      <c r="X356" s="835"/>
      <c r="Y356" s="835"/>
      <c r="Z356" s="836"/>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35">
      <c r="A357" s="444"/>
      <c r="B357" s="453"/>
      <c r="C357" s="446">
        <f>INT($C$239)+3</f>
        <v>4</v>
      </c>
      <c r="D357" s="475"/>
      <c r="E357" s="534"/>
      <c r="F357" s="534"/>
      <c r="G357" s="475"/>
      <c r="H357" s="556"/>
      <c r="I357" s="599"/>
      <c r="J357" s="599"/>
      <c r="K357" s="600" t="s">
        <v>708</v>
      </c>
      <c r="L357" s="503"/>
      <c r="M357" s="503"/>
      <c r="N357" s="601"/>
      <c r="O357" s="579"/>
      <c r="P357" s="834"/>
      <c r="Q357" s="835"/>
      <c r="R357" s="835"/>
      <c r="S357" s="835"/>
      <c r="T357" s="835"/>
      <c r="U357" s="835"/>
      <c r="V357" s="835"/>
      <c r="W357" s="835"/>
      <c r="X357" s="835"/>
      <c r="Y357" s="835"/>
      <c r="Z357" s="836"/>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35">
      <c r="A358" s="444"/>
      <c r="B358" s="453"/>
      <c r="C358" s="446">
        <f>INT($C$239)+3</f>
        <v>4</v>
      </c>
      <c r="D358" s="475"/>
      <c r="E358" s="534"/>
      <c r="F358" s="534"/>
      <c r="G358" s="475"/>
      <c r="H358" s="556"/>
      <c r="I358" s="602" t="s">
        <v>676</v>
      </c>
      <c r="J358" s="602" t="s">
        <v>709</v>
      </c>
      <c r="K358" s="603" t="s">
        <v>710</v>
      </c>
      <c r="L358" s="497" t="s">
        <v>711</v>
      </c>
      <c r="M358" s="497" t="s">
        <v>712</v>
      </c>
      <c r="N358" s="604" t="s">
        <v>676</v>
      </c>
      <c r="O358" s="579"/>
      <c r="P358" s="834"/>
      <c r="Q358" s="835"/>
      <c r="R358" s="835"/>
      <c r="S358" s="835"/>
      <c r="T358" s="835"/>
      <c r="U358" s="835"/>
      <c r="V358" s="835"/>
      <c r="W358" s="835"/>
      <c r="X358" s="835"/>
      <c r="Y358" s="835"/>
      <c r="Z358" s="836"/>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35">
      <c r="A359" s="444"/>
      <c r="B359" s="453"/>
      <c r="C359" s="446">
        <f>INT($C$239)+3</f>
        <v>4</v>
      </c>
      <c r="D359" s="475"/>
      <c r="E359" s="534"/>
      <c r="F359" s="534"/>
      <c r="G359" s="475"/>
      <c r="H359" s="605" t="s">
        <v>545</v>
      </c>
      <c r="I359" s="598" t="b">
        <v>1</v>
      </c>
      <c r="J359" s="598" t="b">
        <v>1</v>
      </c>
      <c r="K359" s="603" t="b">
        <v>0</v>
      </c>
      <c r="L359" s="498" t="b">
        <v>1</v>
      </c>
      <c r="M359" s="498" t="b">
        <v>1</v>
      </c>
      <c r="N359" s="606" t="b">
        <v>1</v>
      </c>
      <c r="O359" s="579"/>
      <c r="P359" s="834"/>
      <c r="Q359" s="835"/>
      <c r="R359" s="835"/>
      <c r="S359" s="835"/>
      <c r="T359" s="835"/>
      <c r="U359" s="835"/>
      <c r="V359" s="835"/>
      <c r="W359" s="835"/>
      <c r="X359" s="835"/>
      <c r="Y359" s="835"/>
      <c r="Z359" s="836"/>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35">
      <c r="A360" s="444"/>
      <c r="B360" s="453"/>
      <c r="C360" s="446">
        <f>INT($C$239)+3</f>
        <v>4</v>
      </c>
      <c r="D360" s="475"/>
      <c r="E360" s="534"/>
      <c r="F360" s="534"/>
      <c r="G360" s="475"/>
      <c r="H360" s="605" t="s">
        <v>547</v>
      </c>
      <c r="I360" s="598" t="b">
        <v>1</v>
      </c>
      <c r="J360" s="598" t="b">
        <v>1</v>
      </c>
      <c r="K360" s="603" t="b">
        <v>0</v>
      </c>
      <c r="L360" s="498" t="b">
        <v>1</v>
      </c>
      <c r="M360" s="498" t="b">
        <v>1</v>
      </c>
      <c r="N360" s="606" t="b">
        <v>1</v>
      </c>
      <c r="O360" s="579"/>
      <c r="P360" s="831"/>
      <c r="Q360" s="832"/>
      <c r="R360" s="832"/>
      <c r="S360" s="832"/>
      <c r="T360" s="832"/>
      <c r="U360" s="832"/>
      <c r="V360" s="832"/>
      <c r="W360" s="832"/>
      <c r="X360" s="832"/>
      <c r="Y360" s="832"/>
      <c r="Z360" s="833"/>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ht="5.15" customHeight="1" outlineLevel="2" x14ac:dyDescent="0.35">
      <c r="A361" s="444"/>
      <c r="B361" s="453"/>
      <c r="C361" s="446">
        <f>INT($C$239)+2.005</f>
        <v>3.0049999999999999</v>
      </c>
      <c r="D361" s="475"/>
      <c r="E361" s="475"/>
      <c r="F361" s="475"/>
      <c r="G361" s="475"/>
      <c r="H361" s="475"/>
      <c r="I361" s="475"/>
      <c r="J361" s="475"/>
      <c r="K361" s="475"/>
      <c r="L361" s="475"/>
      <c r="M361" s="475"/>
      <c r="N361" s="475"/>
      <c r="O361" s="475"/>
      <c r="P361" s="475"/>
      <c r="Q361" s="475"/>
      <c r="R361" s="475"/>
      <c r="S361" s="475"/>
      <c r="T361" s="475"/>
      <c r="U361" s="475"/>
      <c r="V361" s="475"/>
      <c r="W361" s="475"/>
      <c r="X361" s="475"/>
      <c r="Y361" s="475"/>
      <c r="Z361" s="475"/>
      <c r="AA361" s="475"/>
      <c r="AB361" s="475"/>
      <c r="AC361" s="475"/>
      <c r="AD361" s="475"/>
      <c r="AE361" s="475"/>
      <c r="AF361" s="475"/>
      <c r="AG361" s="475"/>
      <c r="AH361" s="475"/>
      <c r="AI361" s="475"/>
      <c r="AJ361" s="475"/>
      <c r="AK361" s="475"/>
      <c r="AL361" s="475"/>
      <c r="AM361" s="475"/>
      <c r="AN361" s="475"/>
      <c r="AO361" s="475"/>
      <c r="AP361" s="475" t="s">
        <v>512</v>
      </c>
      <c r="AQ361" s="456"/>
      <c r="AR361" s="444"/>
      <c r="AS361" s="444"/>
      <c r="AT361" s="444"/>
    </row>
    <row r="362" spans="1:46" outlineLevel="1" x14ac:dyDescent="0.35">
      <c r="A362" s="444"/>
      <c r="B362" s="453"/>
      <c r="C362" s="446">
        <f>INT($C$239)+1</f>
        <v>2</v>
      </c>
      <c r="D362" s="475"/>
      <c r="E362" s="534"/>
      <c r="F362" s="534"/>
      <c r="G362" s="475"/>
      <c r="H362" s="537" t="s">
        <v>713</v>
      </c>
      <c r="I362" s="494"/>
      <c r="J362" s="494"/>
      <c r="K362" s="462"/>
      <c r="L362" s="462"/>
      <c r="M362" s="462"/>
      <c r="N362" s="462"/>
      <c r="O362" s="462"/>
      <c r="P362" s="462"/>
      <c r="Q362" s="462"/>
      <c r="R362" s="462"/>
      <c r="S362" s="462"/>
      <c r="T362" s="462"/>
      <c r="U362" s="462"/>
      <c r="V362" s="462"/>
      <c r="W362" s="462"/>
      <c r="X362" s="462"/>
      <c r="Y362" s="462"/>
      <c r="Z362" s="526"/>
      <c r="AA362" s="526"/>
      <c r="AB362" s="526"/>
      <c r="AC362" s="526"/>
      <c r="AD362" s="526"/>
      <c r="AE362" s="526"/>
      <c r="AF362" s="526"/>
      <c r="AG362" s="526"/>
      <c r="AH362" s="526"/>
      <c r="AI362" s="526"/>
      <c r="AJ362" s="526"/>
      <c r="AK362" s="526"/>
      <c r="AL362" s="526"/>
      <c r="AM362" s="526"/>
      <c r="AN362" s="526"/>
      <c r="AO362" s="526"/>
      <c r="AP362" s="475"/>
      <c r="AQ362" s="456"/>
      <c r="AR362" s="444"/>
      <c r="AS362" s="444"/>
      <c r="AT362" s="444"/>
    </row>
    <row r="363" spans="1:46" ht="5.15" customHeight="1" outlineLevel="3" x14ac:dyDescent="0.35">
      <c r="A363" s="444"/>
      <c r="B363" s="453"/>
      <c r="C363" s="446">
        <f>INT($C$239)+3.005</f>
        <v>4.0049999999999999</v>
      </c>
      <c r="D363" s="475" t="s">
        <v>506</v>
      </c>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c r="AQ363" s="456"/>
      <c r="AR363" s="444"/>
      <c r="AS363" s="444"/>
      <c r="AT363" s="444"/>
    </row>
    <row r="364" spans="1:46" outlineLevel="2" x14ac:dyDescent="0.35">
      <c r="A364" s="444"/>
      <c r="B364" s="453"/>
      <c r="C364" s="446">
        <f>INT($C$239)+2</f>
        <v>3</v>
      </c>
      <c r="D364" s="475"/>
      <c r="E364" s="534"/>
      <c r="F364" s="534"/>
      <c r="G364" s="475"/>
      <c r="H364" s="550" t="s">
        <v>714</v>
      </c>
      <c r="I364" s="504" t="s">
        <v>715</v>
      </c>
      <c r="J364" s="607"/>
      <c r="K364" s="504" t="s">
        <v>986</v>
      </c>
      <c r="L364" s="504"/>
      <c r="M364" s="504"/>
      <c r="N364" s="504" t="s">
        <v>987</v>
      </c>
      <c r="O364" s="504"/>
      <c r="P364" s="504"/>
      <c r="Q364" s="504"/>
      <c r="R364" s="504" t="s">
        <v>988</v>
      </c>
      <c r="S364" s="504"/>
      <c r="T364" s="504"/>
      <c r="U364" s="504"/>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75"/>
      <c r="AQ364" s="456"/>
      <c r="AR364" s="444"/>
      <c r="AS364" s="444"/>
      <c r="AT364" s="444"/>
    </row>
    <row r="365" spans="1:46" outlineLevel="3" x14ac:dyDescent="0.35">
      <c r="A365" s="444"/>
      <c r="B365" s="453"/>
      <c r="C365" s="446">
        <f t="shared" ref="C365:C372" si="26">INT($C$239)+3</f>
        <v>4</v>
      </c>
      <c r="D365" s="475"/>
      <c r="E365" s="534"/>
      <c r="F365" s="534"/>
      <c r="G365" s="475"/>
      <c r="H365" s="497" t="str">
        <f>H$258</f>
        <v>May</v>
      </c>
      <c r="I365" s="503">
        <v>0</v>
      </c>
      <c r="J365" s="503"/>
      <c r="K365" s="480"/>
      <c r="L365" s="480"/>
      <c r="M365" s="497"/>
      <c r="N365" s="480"/>
      <c r="O365" s="480"/>
      <c r="P365" s="480"/>
      <c r="Q365" s="480"/>
      <c r="R365" s="498">
        <v>14</v>
      </c>
      <c r="S365" s="498">
        <v>14</v>
      </c>
      <c r="T365" s="498">
        <v>14</v>
      </c>
      <c r="U365" s="498">
        <v>14</v>
      </c>
      <c r="V365" s="480" t="s">
        <v>989</v>
      </c>
      <c r="W365" s="480"/>
      <c r="X365" s="480"/>
      <c r="Y365" s="480"/>
      <c r="Z365" s="480"/>
      <c r="AA365" s="480"/>
      <c r="AB365" s="480"/>
      <c r="AC365" s="480"/>
      <c r="AD365" s="480"/>
      <c r="AE365" s="480"/>
      <c r="AF365" s="480"/>
      <c r="AG365" s="480"/>
      <c r="AH365" s="480"/>
      <c r="AI365" s="480"/>
      <c r="AJ365" s="480"/>
      <c r="AK365" s="480"/>
      <c r="AL365" s="480"/>
      <c r="AM365" s="480"/>
      <c r="AN365" s="480"/>
      <c r="AO365" s="480"/>
      <c r="AP365" s="475"/>
      <c r="AQ365" s="456"/>
      <c r="AR365" s="444"/>
      <c r="AS365" s="444"/>
      <c r="AT365" s="444"/>
    </row>
    <row r="366" spans="1:46" outlineLevel="3" x14ac:dyDescent="0.35">
      <c r="A366" s="444"/>
      <c r="B366" s="453"/>
      <c r="C366" s="446">
        <f t="shared" si="26"/>
        <v>4</v>
      </c>
      <c r="D366" s="475"/>
      <c r="E366" s="534"/>
      <c r="F366" s="534"/>
      <c r="G366" s="475"/>
      <c r="H366" s="497" t="str">
        <f>H$259</f>
        <v>July</v>
      </c>
      <c r="I366" s="503"/>
      <c r="J366" s="503"/>
      <c r="K366" s="480"/>
      <c r="L366" s="480"/>
      <c r="M366" s="480"/>
      <c r="N366" s="480"/>
      <c r="O366" s="480"/>
      <c r="P366" s="480"/>
      <c r="Q366" s="480"/>
      <c r="R366" s="498">
        <v>14</v>
      </c>
      <c r="S366" s="498">
        <v>14</v>
      </c>
      <c r="T366" s="498">
        <v>14</v>
      </c>
      <c r="U366" s="498">
        <v>14</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35">
      <c r="A367" s="444"/>
      <c r="B367" s="453"/>
      <c r="C367" s="446">
        <f t="shared" si="26"/>
        <v>4</v>
      </c>
      <c r="D367" s="475"/>
      <c r="E367" s="534"/>
      <c r="F367" s="534"/>
      <c r="G367" s="475"/>
      <c r="H367" s="497"/>
      <c r="I367" s="503"/>
      <c r="J367" s="503"/>
      <c r="K367" s="480"/>
      <c r="L367" s="480"/>
      <c r="M367" s="480"/>
      <c r="N367" s="480"/>
      <c r="O367" s="480"/>
      <c r="P367" s="480"/>
      <c r="Q367" s="480"/>
      <c r="R367" s="480"/>
      <c r="S367" s="480"/>
      <c r="T367" s="480"/>
      <c r="U367" s="480"/>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35">
      <c r="A368" s="444"/>
      <c r="B368" s="453"/>
      <c r="C368" s="446">
        <f t="shared" si="26"/>
        <v>4</v>
      </c>
      <c r="D368" s="475"/>
      <c r="E368" s="534"/>
      <c r="F368" s="534"/>
      <c r="G368" s="475"/>
      <c r="H368" s="497" t="str">
        <f>H$258</f>
        <v>May</v>
      </c>
      <c r="I368" s="503">
        <v>1</v>
      </c>
      <c r="J368" s="503"/>
      <c r="K368" s="480"/>
      <c r="L368" s="480"/>
      <c r="M368" s="480"/>
      <c r="N368" s="480"/>
      <c r="O368" s="480"/>
      <c r="P368" s="480"/>
      <c r="Q368" s="480"/>
      <c r="R368" s="498">
        <v>134</v>
      </c>
      <c r="S368" s="498">
        <v>134</v>
      </c>
      <c r="T368" s="498">
        <v>134</v>
      </c>
      <c r="U368" s="498">
        <v>134</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35">
      <c r="A369" s="444"/>
      <c r="B369" s="453"/>
      <c r="C369" s="446">
        <f t="shared" si="26"/>
        <v>4</v>
      </c>
      <c r="D369" s="475"/>
      <c r="E369" s="534"/>
      <c r="F369" s="534"/>
      <c r="G369" s="475"/>
      <c r="H369" s="497" t="str">
        <f>H$259</f>
        <v>July</v>
      </c>
      <c r="I369" s="503"/>
      <c r="J369" s="503"/>
      <c r="K369" s="480"/>
      <c r="L369" s="480"/>
      <c r="M369" s="480"/>
      <c r="N369" s="480"/>
      <c r="O369" s="480"/>
      <c r="P369" s="480"/>
      <c r="Q369" s="480"/>
      <c r="R369" s="498">
        <v>134</v>
      </c>
      <c r="S369" s="498">
        <v>134</v>
      </c>
      <c r="T369" s="498">
        <v>134</v>
      </c>
      <c r="U369" s="498">
        <v>134</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3" x14ac:dyDescent="0.35">
      <c r="A370" s="444"/>
      <c r="B370" s="453"/>
      <c r="C370" s="446">
        <f t="shared" si="26"/>
        <v>4</v>
      </c>
      <c r="D370" s="475"/>
      <c r="E370" s="534"/>
      <c r="F370" s="534"/>
      <c r="G370" s="475"/>
      <c r="H370" s="497"/>
      <c r="I370" s="503"/>
      <c r="J370" s="503"/>
      <c r="K370" s="480"/>
      <c r="L370" s="480"/>
      <c r="M370" s="480"/>
      <c r="N370" s="480"/>
      <c r="O370" s="480"/>
      <c r="P370" s="480"/>
      <c r="Q370" s="480"/>
      <c r="R370" s="480"/>
      <c r="S370" s="480"/>
      <c r="T370" s="480"/>
      <c r="U370" s="480"/>
      <c r="V370" s="480"/>
      <c r="W370" s="480"/>
      <c r="X370" s="480"/>
      <c r="Y370" s="480"/>
      <c r="Z370" s="480"/>
      <c r="AA370" s="480"/>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35">
      <c r="A371" s="444"/>
      <c r="B371" s="453"/>
      <c r="C371" s="446">
        <f t="shared" si="26"/>
        <v>4</v>
      </c>
      <c r="D371" s="475"/>
      <c r="E371" s="534"/>
      <c r="F371" s="534"/>
      <c r="G371" s="475"/>
      <c r="H371" s="497" t="str">
        <f>H$258</f>
        <v>May</v>
      </c>
      <c r="I371" s="503">
        <v>2</v>
      </c>
      <c r="J371" s="503"/>
      <c r="K371" s="480"/>
      <c r="L371" s="480"/>
      <c r="M371" s="480"/>
      <c r="N371" s="480"/>
      <c r="O371" s="480"/>
      <c r="P371" s="480"/>
      <c r="Q371" s="480"/>
      <c r="R371" s="498">
        <v>254</v>
      </c>
      <c r="S371" s="498">
        <v>254</v>
      </c>
      <c r="T371" s="498">
        <v>254</v>
      </c>
      <c r="U371" s="498">
        <v>254</v>
      </c>
      <c r="V371" s="480"/>
      <c r="W371" s="480"/>
      <c r="X371" s="480"/>
      <c r="Y371" s="480"/>
      <c r="Z371" s="480"/>
      <c r="AA371" s="480"/>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35">
      <c r="A372" s="444"/>
      <c r="B372" s="453"/>
      <c r="C372" s="446">
        <f t="shared" si="26"/>
        <v>4</v>
      </c>
      <c r="D372" s="475"/>
      <c r="E372" s="534"/>
      <c r="F372" s="534"/>
      <c r="G372" s="475"/>
      <c r="H372" s="497" t="str">
        <f>H$259</f>
        <v>July</v>
      </c>
      <c r="I372" s="503"/>
      <c r="J372" s="503"/>
      <c r="K372" s="480"/>
      <c r="L372" s="480"/>
      <c r="M372" s="480"/>
      <c r="N372" s="480"/>
      <c r="O372" s="480"/>
      <c r="P372" s="480"/>
      <c r="Q372" s="480"/>
      <c r="R372" s="498">
        <v>254</v>
      </c>
      <c r="S372" s="498">
        <v>254</v>
      </c>
      <c r="T372" s="498">
        <v>254</v>
      </c>
      <c r="U372" s="498">
        <v>254</v>
      </c>
      <c r="V372" s="480"/>
      <c r="W372" s="480"/>
      <c r="X372" s="480"/>
      <c r="Y372" s="480"/>
      <c r="Z372" s="480"/>
      <c r="AA372" s="480"/>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ht="5.15" customHeight="1" outlineLevel="2" x14ac:dyDescent="0.35">
      <c r="A373" s="444"/>
      <c r="B373" s="453"/>
      <c r="C373" s="446">
        <f>INT($C$239)+2.005</f>
        <v>3.0049999999999999</v>
      </c>
      <c r="D373" s="475"/>
      <c r="E373" s="475"/>
      <c r="F373" s="475"/>
      <c r="G373" s="475"/>
      <c r="H373" s="475"/>
      <c r="I373" s="475"/>
      <c r="J373" s="475"/>
      <c r="K373" s="475"/>
      <c r="L373" s="475"/>
      <c r="M373" s="475"/>
      <c r="N373" s="475"/>
      <c r="O373" s="475"/>
      <c r="P373" s="475"/>
      <c r="Q373" s="475"/>
      <c r="R373" s="475"/>
      <c r="S373" s="475"/>
      <c r="T373" s="475"/>
      <c r="U373" s="475"/>
      <c r="V373" s="475"/>
      <c r="W373" s="475"/>
      <c r="X373" s="475"/>
      <c r="Y373" s="475"/>
      <c r="Z373" s="475"/>
      <c r="AA373" s="475"/>
      <c r="AB373" s="475"/>
      <c r="AC373" s="475"/>
      <c r="AD373" s="475"/>
      <c r="AE373" s="475"/>
      <c r="AF373" s="475"/>
      <c r="AG373" s="475"/>
      <c r="AH373" s="475"/>
      <c r="AI373" s="475"/>
      <c r="AJ373" s="475"/>
      <c r="AK373" s="475"/>
      <c r="AL373" s="475"/>
      <c r="AM373" s="475"/>
      <c r="AN373" s="475"/>
      <c r="AO373" s="475"/>
      <c r="AP373" s="475" t="s">
        <v>512</v>
      </c>
      <c r="AQ373" s="456"/>
      <c r="AR373" s="444"/>
      <c r="AS373" s="444"/>
      <c r="AT373" s="444"/>
    </row>
    <row r="374" spans="1:46" outlineLevel="2" x14ac:dyDescent="0.35">
      <c r="A374" s="444"/>
      <c r="B374" s="453"/>
      <c r="C374" s="446">
        <f>INT($C$239)+2</f>
        <v>3</v>
      </c>
      <c r="D374" s="475"/>
      <c r="E374" s="534"/>
      <c r="F374" s="534"/>
      <c r="G374" s="475"/>
      <c r="H374" s="550" t="s">
        <v>714</v>
      </c>
      <c r="I374" s="504" t="s">
        <v>716</v>
      </c>
      <c r="J374" s="607"/>
      <c r="K374" s="608">
        <f>COUNTA($H375:$H$395)</f>
        <v>20</v>
      </c>
      <c r="L374" s="608">
        <f>COUNTA($I$375:$I$395)/K374</f>
        <v>1</v>
      </c>
      <c r="M374" s="484">
        <v>-9</v>
      </c>
      <c r="N374" s="504" t="s">
        <v>717</v>
      </c>
      <c r="O374" s="504"/>
      <c r="P374" s="504"/>
      <c r="Q374" s="504"/>
      <c r="R374" s="504"/>
      <c r="S374" s="609"/>
      <c r="T374" s="609"/>
      <c r="U374" s="609"/>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35">
      <c r="A375" s="444"/>
      <c r="B375" s="453"/>
      <c r="C375" s="446">
        <f>INT($C$239)+3</f>
        <v>4</v>
      </c>
      <c r="D375" s="475"/>
      <c r="E375" s="534"/>
      <c r="F375" s="534"/>
      <c r="G375" s="475"/>
      <c r="H375" s="497" t="str">
        <f>H$258</f>
        <v>May</v>
      </c>
      <c r="I375" s="503" t="s">
        <v>960</v>
      </c>
      <c r="J375" s="503"/>
      <c r="K375" s="610">
        <v>2</v>
      </c>
      <c r="L375" s="610">
        <v>2</v>
      </c>
      <c r="M375" s="498">
        <v>2</v>
      </c>
      <c r="N375" s="498">
        <v>0</v>
      </c>
      <c r="O375" s="498">
        <v>0</v>
      </c>
      <c r="P375" s="498">
        <v>0</v>
      </c>
      <c r="Q375" s="498">
        <v>0</v>
      </c>
      <c r="R375" s="498">
        <v>1</v>
      </c>
      <c r="S375" s="498">
        <v>1</v>
      </c>
      <c r="T375" s="498">
        <v>1</v>
      </c>
      <c r="U375" s="498">
        <v>1</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35">
      <c r="A376" s="444"/>
      <c r="B376" s="453"/>
      <c r="C376" s="446">
        <f t="shared" ref="C376:C384" si="27">INT($C$239)+3</f>
        <v>4</v>
      </c>
      <c r="D376" s="475"/>
      <c r="E376" s="534"/>
      <c r="F376" s="534"/>
      <c r="G376" s="475"/>
      <c r="H376" s="497" t="str">
        <f t="shared" ref="H376:H384" si="28">H$258</f>
        <v>May</v>
      </c>
      <c r="I376" s="503">
        <v>0</v>
      </c>
      <c r="J376" s="503"/>
      <c r="K376" s="610">
        <v>2</v>
      </c>
      <c r="L376" s="610">
        <v>2</v>
      </c>
      <c r="M376" s="498">
        <v>2</v>
      </c>
      <c r="N376" s="498">
        <v>0</v>
      </c>
      <c r="O376" s="498">
        <v>0</v>
      </c>
      <c r="P376" s="498">
        <v>0</v>
      </c>
      <c r="Q376" s="498">
        <v>0</v>
      </c>
      <c r="R376" s="498">
        <v>1</v>
      </c>
      <c r="S376" s="498">
        <v>1</v>
      </c>
      <c r="T376" s="498">
        <v>1</v>
      </c>
      <c r="U376" s="498">
        <v>1</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35">
      <c r="A377" s="444"/>
      <c r="B377" s="453"/>
      <c r="C377" s="446">
        <f t="shared" si="27"/>
        <v>4</v>
      </c>
      <c r="D377" s="475"/>
      <c r="E377" s="534"/>
      <c r="F377" s="534"/>
      <c r="G377" s="475"/>
      <c r="H377" s="497" t="str">
        <f t="shared" si="28"/>
        <v>May</v>
      </c>
      <c r="I377" s="503">
        <v>1</v>
      </c>
      <c r="J377" s="503"/>
      <c r="K377" s="610">
        <v>2</v>
      </c>
      <c r="L377" s="610">
        <v>2</v>
      </c>
      <c r="M377" s="498">
        <v>2</v>
      </c>
      <c r="N377" s="498">
        <v>0</v>
      </c>
      <c r="O377" s="498">
        <v>0</v>
      </c>
      <c r="P377" s="498">
        <v>0</v>
      </c>
      <c r="Q377" s="498">
        <v>0</v>
      </c>
      <c r="R377" s="498">
        <v>1</v>
      </c>
      <c r="S377" s="498">
        <v>1</v>
      </c>
      <c r="T377" s="498">
        <v>1</v>
      </c>
      <c r="U377" s="498">
        <v>1</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35">
      <c r="A378" s="444"/>
      <c r="B378" s="453"/>
      <c r="C378" s="446">
        <f t="shared" si="27"/>
        <v>4</v>
      </c>
      <c r="D378" s="475"/>
      <c r="E378" s="534"/>
      <c r="F378" s="534"/>
      <c r="G378" s="475"/>
      <c r="H378" s="497" t="str">
        <f t="shared" si="28"/>
        <v>May</v>
      </c>
      <c r="I378" s="503">
        <v>2</v>
      </c>
      <c r="J378" s="503"/>
      <c r="K378" s="610">
        <v>2</v>
      </c>
      <c r="L378" s="610">
        <v>2</v>
      </c>
      <c r="M378" s="498">
        <v>2</v>
      </c>
      <c r="N378" s="498">
        <v>0</v>
      </c>
      <c r="O378" s="498">
        <v>0</v>
      </c>
      <c r="P378" s="498">
        <v>0</v>
      </c>
      <c r="Q378" s="498">
        <v>0</v>
      </c>
      <c r="R378" s="498">
        <v>1</v>
      </c>
      <c r="S378" s="498">
        <v>1</v>
      </c>
      <c r="T378" s="498">
        <v>1</v>
      </c>
      <c r="U378" s="498">
        <v>1</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35">
      <c r="A379" s="444"/>
      <c r="B379" s="453"/>
      <c r="C379" s="446">
        <f t="shared" si="27"/>
        <v>4</v>
      </c>
      <c r="D379" s="475"/>
      <c r="E379" s="534"/>
      <c r="F379" s="534"/>
      <c r="G379" s="475"/>
      <c r="H379" s="497" t="str">
        <f t="shared" si="28"/>
        <v>May</v>
      </c>
      <c r="I379" s="503">
        <v>3</v>
      </c>
      <c r="J379" s="503"/>
      <c r="K379" s="610">
        <v>2</v>
      </c>
      <c r="L379" s="610">
        <v>2</v>
      </c>
      <c r="M379" s="498">
        <v>2</v>
      </c>
      <c r="N379" s="498">
        <v>0</v>
      </c>
      <c r="O379" s="498">
        <v>0</v>
      </c>
      <c r="P379" s="498">
        <v>0</v>
      </c>
      <c r="Q379" s="498">
        <v>0</v>
      </c>
      <c r="R379" s="498">
        <v>1</v>
      </c>
      <c r="S379" s="498">
        <v>1</v>
      </c>
      <c r="T379" s="498">
        <v>1</v>
      </c>
      <c r="U379" s="498">
        <v>1</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35">
      <c r="A380" s="444"/>
      <c r="B380" s="453"/>
      <c r="C380" s="446">
        <f t="shared" si="27"/>
        <v>4</v>
      </c>
      <c r="D380" s="475"/>
      <c r="E380" s="534"/>
      <c r="F380" s="534"/>
      <c r="G380" s="475"/>
      <c r="H380" s="497" t="str">
        <f t="shared" si="28"/>
        <v>May</v>
      </c>
      <c r="I380" s="503">
        <v>4</v>
      </c>
      <c r="J380" s="503"/>
      <c r="K380" s="610">
        <v>2</v>
      </c>
      <c r="L380" s="610">
        <v>2</v>
      </c>
      <c r="M380" s="498">
        <v>2</v>
      </c>
      <c r="N380" s="498">
        <v>0</v>
      </c>
      <c r="O380" s="498">
        <v>0</v>
      </c>
      <c r="P380" s="498">
        <v>0</v>
      </c>
      <c r="Q380" s="498">
        <v>0</v>
      </c>
      <c r="R380" s="498">
        <v>1</v>
      </c>
      <c r="S380" s="498">
        <v>1</v>
      </c>
      <c r="T380" s="498">
        <v>1</v>
      </c>
      <c r="U380" s="498">
        <v>1</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35">
      <c r="A381" s="444"/>
      <c r="B381" s="453"/>
      <c r="C381" s="446">
        <f t="shared" si="27"/>
        <v>4</v>
      </c>
      <c r="D381" s="475"/>
      <c r="E381" s="534"/>
      <c r="F381" s="534"/>
      <c r="G381" s="475"/>
      <c r="H381" s="497" t="str">
        <f t="shared" si="28"/>
        <v>May</v>
      </c>
      <c r="I381" s="503">
        <v>5</v>
      </c>
      <c r="J381" s="503"/>
      <c r="K381" s="610">
        <v>2</v>
      </c>
      <c r="L381" s="610">
        <v>2</v>
      </c>
      <c r="M381" s="498">
        <v>2</v>
      </c>
      <c r="N381" s="498">
        <v>0</v>
      </c>
      <c r="O381" s="498">
        <v>0</v>
      </c>
      <c r="P381" s="498">
        <v>0</v>
      </c>
      <c r="Q381" s="498">
        <v>0</v>
      </c>
      <c r="R381" s="498">
        <v>1</v>
      </c>
      <c r="S381" s="498">
        <v>1</v>
      </c>
      <c r="T381" s="498">
        <v>1</v>
      </c>
      <c r="U381" s="498">
        <v>1</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35">
      <c r="A382" s="444"/>
      <c r="B382" s="453"/>
      <c r="C382" s="446">
        <f t="shared" si="27"/>
        <v>4</v>
      </c>
      <c r="D382" s="475"/>
      <c r="E382" s="534"/>
      <c r="F382" s="534"/>
      <c r="G382" s="475"/>
      <c r="H382" s="497" t="str">
        <f t="shared" si="28"/>
        <v>May</v>
      </c>
      <c r="I382" s="503">
        <v>6</v>
      </c>
      <c r="J382" s="503"/>
      <c r="K382" s="610">
        <v>2</v>
      </c>
      <c r="L382" s="610">
        <v>2</v>
      </c>
      <c r="M382" s="498">
        <v>2</v>
      </c>
      <c r="N382" s="498">
        <v>0</v>
      </c>
      <c r="O382" s="498">
        <v>0</v>
      </c>
      <c r="P382" s="498">
        <v>0</v>
      </c>
      <c r="Q382" s="498">
        <v>0</v>
      </c>
      <c r="R382" s="498">
        <v>1</v>
      </c>
      <c r="S382" s="498">
        <v>1</v>
      </c>
      <c r="T382" s="498">
        <v>1</v>
      </c>
      <c r="U382" s="498">
        <v>1</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35">
      <c r="A383" s="444"/>
      <c r="B383" s="453"/>
      <c r="C383" s="446">
        <f t="shared" si="27"/>
        <v>4</v>
      </c>
      <c r="D383" s="475"/>
      <c r="E383" s="534"/>
      <c r="F383" s="534"/>
      <c r="G383" s="475"/>
      <c r="H383" s="497" t="str">
        <f t="shared" si="28"/>
        <v>May</v>
      </c>
      <c r="I383" s="503">
        <v>7</v>
      </c>
      <c r="J383" s="503"/>
      <c r="K383" s="610">
        <v>2</v>
      </c>
      <c r="L383" s="610">
        <v>2</v>
      </c>
      <c r="M383" s="498">
        <v>2</v>
      </c>
      <c r="N383" s="498">
        <v>0</v>
      </c>
      <c r="O383" s="498">
        <v>0</v>
      </c>
      <c r="P383" s="498">
        <v>0</v>
      </c>
      <c r="Q383" s="498">
        <v>0</v>
      </c>
      <c r="R383" s="498">
        <v>1</v>
      </c>
      <c r="S383" s="498">
        <v>1</v>
      </c>
      <c r="T383" s="498">
        <v>1</v>
      </c>
      <c r="U383" s="498">
        <v>1</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35">
      <c r="A384" s="444"/>
      <c r="B384" s="453"/>
      <c r="C384" s="446">
        <f t="shared" si="27"/>
        <v>4</v>
      </c>
      <c r="D384" s="475"/>
      <c r="E384" s="534"/>
      <c r="F384" s="534"/>
      <c r="G384" s="475"/>
      <c r="H384" s="497" t="str">
        <f t="shared" si="28"/>
        <v>May</v>
      </c>
      <c r="I384" s="503">
        <v>8</v>
      </c>
      <c r="J384" s="503"/>
      <c r="K384" s="610">
        <v>2</v>
      </c>
      <c r="L384" s="610">
        <v>2</v>
      </c>
      <c r="M384" s="498">
        <v>2</v>
      </c>
      <c r="N384" s="498">
        <v>0</v>
      </c>
      <c r="O384" s="498">
        <v>0</v>
      </c>
      <c r="P384" s="498">
        <v>0</v>
      </c>
      <c r="Q384" s="498">
        <v>0</v>
      </c>
      <c r="R384" s="498">
        <v>1</v>
      </c>
      <c r="S384" s="498">
        <v>1</v>
      </c>
      <c r="T384" s="498">
        <v>1</v>
      </c>
      <c r="U384" s="498">
        <v>1</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35">
      <c r="A385" s="444"/>
      <c r="B385" s="453"/>
      <c r="C385" s="446">
        <f>INT($C$239)+3</f>
        <v>4</v>
      </c>
      <c r="D385" s="475"/>
      <c r="E385" s="534"/>
      <c r="F385" s="534"/>
      <c r="G385" s="475"/>
      <c r="H385" s="497" t="str">
        <f>H$259</f>
        <v>July</v>
      </c>
      <c r="I385" s="503" t="s">
        <v>960</v>
      </c>
      <c r="J385" s="503"/>
      <c r="K385" s="498">
        <v>5</v>
      </c>
      <c r="L385" s="498">
        <v>5</v>
      </c>
      <c r="M385" s="498">
        <v>5</v>
      </c>
      <c r="N385" s="498">
        <v>3</v>
      </c>
      <c r="O385" s="498">
        <v>3</v>
      </c>
      <c r="P385" s="498">
        <v>3</v>
      </c>
      <c r="Q385" s="498">
        <v>3</v>
      </c>
      <c r="R385" s="498">
        <v>4</v>
      </c>
      <c r="S385" s="498">
        <v>4</v>
      </c>
      <c r="T385" s="498">
        <v>4</v>
      </c>
      <c r="U385" s="498">
        <v>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35">
      <c r="A386" s="444"/>
      <c r="B386" s="453"/>
      <c r="C386" s="446">
        <f t="shared" ref="C386:C393" si="29">INT($C$239)+3</f>
        <v>4</v>
      </c>
      <c r="D386" s="475"/>
      <c r="E386" s="534"/>
      <c r="F386" s="534"/>
      <c r="G386" s="475"/>
      <c r="H386" s="497" t="str">
        <f t="shared" ref="H386:H393" si="30">H$259</f>
        <v>July</v>
      </c>
      <c r="I386" s="503">
        <v>0</v>
      </c>
      <c r="J386" s="503"/>
      <c r="K386" s="498">
        <v>5</v>
      </c>
      <c r="L386" s="498">
        <v>5</v>
      </c>
      <c r="M386" s="498">
        <v>5</v>
      </c>
      <c r="N386" s="498">
        <v>3</v>
      </c>
      <c r="O386" s="498">
        <v>3</v>
      </c>
      <c r="P386" s="498">
        <v>3</v>
      </c>
      <c r="Q386" s="498">
        <v>3</v>
      </c>
      <c r="R386" s="498">
        <v>4</v>
      </c>
      <c r="S386" s="498">
        <v>4</v>
      </c>
      <c r="T386" s="498">
        <v>4</v>
      </c>
      <c r="U386" s="498">
        <v>4</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35">
      <c r="A387" s="444"/>
      <c r="B387" s="453"/>
      <c r="C387" s="446">
        <f t="shared" si="29"/>
        <v>4</v>
      </c>
      <c r="D387" s="475"/>
      <c r="E387" s="534"/>
      <c r="F387" s="534"/>
      <c r="G387" s="475"/>
      <c r="H387" s="497" t="str">
        <f t="shared" si="30"/>
        <v>July</v>
      </c>
      <c r="I387" s="503">
        <v>1</v>
      </c>
      <c r="J387" s="503"/>
      <c r="K387" s="498">
        <v>5</v>
      </c>
      <c r="L387" s="498">
        <v>5</v>
      </c>
      <c r="M387" s="498">
        <v>5</v>
      </c>
      <c r="N387" s="498">
        <v>3</v>
      </c>
      <c r="O387" s="498">
        <v>3</v>
      </c>
      <c r="P387" s="498">
        <v>3</v>
      </c>
      <c r="Q387" s="498">
        <v>3</v>
      </c>
      <c r="R387" s="498">
        <v>4</v>
      </c>
      <c r="S387" s="498">
        <v>4</v>
      </c>
      <c r="T387" s="498">
        <v>4</v>
      </c>
      <c r="U387" s="498">
        <v>4</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35">
      <c r="A388" s="444"/>
      <c r="B388" s="453"/>
      <c r="C388" s="446">
        <f t="shared" si="29"/>
        <v>4</v>
      </c>
      <c r="D388" s="475"/>
      <c r="E388" s="534"/>
      <c r="F388" s="534"/>
      <c r="G388" s="475"/>
      <c r="H388" s="497" t="str">
        <f t="shared" si="30"/>
        <v>July</v>
      </c>
      <c r="I388" s="503">
        <v>2</v>
      </c>
      <c r="J388" s="503"/>
      <c r="K388" s="498">
        <v>5</v>
      </c>
      <c r="L388" s="498">
        <v>5</v>
      </c>
      <c r="M388" s="498">
        <v>5</v>
      </c>
      <c r="N388" s="498">
        <v>3</v>
      </c>
      <c r="O388" s="498">
        <v>3</v>
      </c>
      <c r="P388" s="498">
        <v>3</v>
      </c>
      <c r="Q388" s="498">
        <v>3</v>
      </c>
      <c r="R388" s="498">
        <v>4</v>
      </c>
      <c r="S388" s="498">
        <v>4</v>
      </c>
      <c r="T388" s="498">
        <v>4</v>
      </c>
      <c r="U388" s="498">
        <v>4</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35">
      <c r="A389" s="444"/>
      <c r="B389" s="453"/>
      <c r="C389" s="446">
        <f t="shared" si="29"/>
        <v>4</v>
      </c>
      <c r="D389" s="475"/>
      <c r="E389" s="534"/>
      <c r="F389" s="534"/>
      <c r="G389" s="475"/>
      <c r="H389" s="497" t="str">
        <f t="shared" si="30"/>
        <v>July</v>
      </c>
      <c r="I389" s="503">
        <v>3</v>
      </c>
      <c r="J389" s="503"/>
      <c r="K389" s="498">
        <v>5</v>
      </c>
      <c r="L389" s="498">
        <v>5</v>
      </c>
      <c r="M389" s="498">
        <v>5</v>
      </c>
      <c r="N389" s="498">
        <v>3</v>
      </c>
      <c r="O389" s="498">
        <v>3</v>
      </c>
      <c r="P389" s="498">
        <v>3</v>
      </c>
      <c r="Q389" s="498">
        <v>3</v>
      </c>
      <c r="R389" s="498">
        <v>4</v>
      </c>
      <c r="S389" s="498">
        <v>4</v>
      </c>
      <c r="T389" s="498">
        <v>4</v>
      </c>
      <c r="U389" s="498">
        <v>4</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35">
      <c r="A390" s="444"/>
      <c r="B390" s="453"/>
      <c r="C390" s="446">
        <f t="shared" si="29"/>
        <v>4</v>
      </c>
      <c r="D390" s="475"/>
      <c r="E390" s="534"/>
      <c r="F390" s="534"/>
      <c r="G390" s="475"/>
      <c r="H390" s="497" t="str">
        <f t="shared" si="30"/>
        <v>July</v>
      </c>
      <c r="I390" s="503">
        <v>4</v>
      </c>
      <c r="J390" s="503"/>
      <c r="K390" s="498">
        <v>5</v>
      </c>
      <c r="L390" s="498">
        <v>5</v>
      </c>
      <c r="M390" s="498">
        <v>5</v>
      </c>
      <c r="N390" s="498">
        <v>3</v>
      </c>
      <c r="O390" s="498">
        <v>3</v>
      </c>
      <c r="P390" s="498">
        <v>3</v>
      </c>
      <c r="Q390" s="498">
        <v>3</v>
      </c>
      <c r="R390" s="498">
        <v>4</v>
      </c>
      <c r="S390" s="498">
        <v>4</v>
      </c>
      <c r="T390" s="498">
        <v>4</v>
      </c>
      <c r="U390" s="498">
        <v>4</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35">
      <c r="A391" s="444"/>
      <c r="B391" s="453"/>
      <c r="C391" s="446">
        <f t="shared" si="29"/>
        <v>4</v>
      </c>
      <c r="D391" s="475"/>
      <c r="E391" s="534"/>
      <c r="F391" s="534"/>
      <c r="G391" s="475"/>
      <c r="H391" s="497" t="str">
        <f t="shared" si="30"/>
        <v>July</v>
      </c>
      <c r="I391" s="503">
        <v>5</v>
      </c>
      <c r="J391" s="503"/>
      <c r="K391" s="498">
        <v>5</v>
      </c>
      <c r="L391" s="498">
        <v>5</v>
      </c>
      <c r="M391" s="498">
        <v>5</v>
      </c>
      <c r="N391" s="498">
        <v>3</v>
      </c>
      <c r="O391" s="498">
        <v>3</v>
      </c>
      <c r="P391" s="498">
        <v>3</v>
      </c>
      <c r="Q391" s="498">
        <v>3</v>
      </c>
      <c r="R391" s="498">
        <v>4</v>
      </c>
      <c r="S391" s="498">
        <v>4</v>
      </c>
      <c r="T391" s="498">
        <v>4</v>
      </c>
      <c r="U391" s="498">
        <v>4</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35">
      <c r="A392" s="444"/>
      <c r="B392" s="453"/>
      <c r="C392" s="446">
        <f t="shared" si="29"/>
        <v>4</v>
      </c>
      <c r="D392" s="475"/>
      <c r="E392" s="534"/>
      <c r="F392" s="534"/>
      <c r="G392" s="475"/>
      <c r="H392" s="497" t="str">
        <f t="shared" si="30"/>
        <v>July</v>
      </c>
      <c r="I392" s="503">
        <v>6</v>
      </c>
      <c r="J392" s="503"/>
      <c r="K392" s="498">
        <v>5</v>
      </c>
      <c r="L392" s="498">
        <v>5</v>
      </c>
      <c r="M392" s="498">
        <v>5</v>
      </c>
      <c r="N392" s="498">
        <v>3</v>
      </c>
      <c r="O392" s="498">
        <v>3</v>
      </c>
      <c r="P392" s="498">
        <v>3</v>
      </c>
      <c r="Q392" s="498">
        <v>3</v>
      </c>
      <c r="R392" s="498">
        <v>4</v>
      </c>
      <c r="S392" s="498">
        <v>4</v>
      </c>
      <c r="T392" s="498">
        <v>4</v>
      </c>
      <c r="U392" s="498">
        <v>4</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35">
      <c r="A393" s="444"/>
      <c r="B393" s="453"/>
      <c r="C393" s="446">
        <f t="shared" si="29"/>
        <v>4</v>
      </c>
      <c r="D393" s="475"/>
      <c r="E393" s="534"/>
      <c r="F393" s="534"/>
      <c r="G393" s="475"/>
      <c r="H393" s="497" t="str">
        <f t="shared" si="30"/>
        <v>July</v>
      </c>
      <c r="I393" s="503">
        <v>7</v>
      </c>
      <c r="J393" s="503"/>
      <c r="K393" s="498">
        <v>5</v>
      </c>
      <c r="L393" s="498">
        <v>5</v>
      </c>
      <c r="M393" s="498">
        <v>5</v>
      </c>
      <c r="N393" s="498">
        <v>3</v>
      </c>
      <c r="O393" s="498">
        <v>3</v>
      </c>
      <c r="P393" s="498">
        <v>3</v>
      </c>
      <c r="Q393" s="498">
        <v>3</v>
      </c>
      <c r="R393" s="498">
        <v>4</v>
      </c>
      <c r="S393" s="498">
        <v>4</v>
      </c>
      <c r="T393" s="498">
        <v>4</v>
      </c>
      <c r="U393" s="498">
        <v>4</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35">
      <c r="A394" s="444"/>
      <c r="B394" s="453"/>
      <c r="C394" s="446">
        <f>INT($C$239)+3</f>
        <v>4</v>
      </c>
      <c r="D394" s="475"/>
      <c r="E394" s="534"/>
      <c r="F394" s="534"/>
      <c r="G394" s="475"/>
      <c r="H394" s="497" t="str">
        <f>H$259</f>
        <v>July</v>
      </c>
      <c r="I394" s="503">
        <v>8</v>
      </c>
      <c r="J394" s="503"/>
      <c r="K394" s="498">
        <v>5</v>
      </c>
      <c r="L394" s="498">
        <v>5</v>
      </c>
      <c r="M394" s="498">
        <v>5</v>
      </c>
      <c r="N394" s="498">
        <v>3</v>
      </c>
      <c r="O394" s="498">
        <v>3</v>
      </c>
      <c r="P394" s="498">
        <v>3</v>
      </c>
      <c r="Q394" s="498">
        <v>3</v>
      </c>
      <c r="R394" s="498">
        <v>4</v>
      </c>
      <c r="S394" s="498">
        <v>4</v>
      </c>
      <c r="T394" s="498">
        <v>4</v>
      </c>
      <c r="U394" s="498">
        <v>4</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ht="5.15" customHeight="1" outlineLevel="2" x14ac:dyDescent="0.35">
      <c r="A395" s="444"/>
      <c r="B395" s="453"/>
      <c r="C395" s="446">
        <f>INT($C$239)+2.005</f>
        <v>3.0049999999999999</v>
      </c>
      <c r="D395" s="475"/>
      <c r="E395" s="475"/>
      <c r="F395" s="475"/>
      <c r="G395" s="475"/>
      <c r="H395" s="475"/>
      <c r="I395" s="475"/>
      <c r="J395" s="475"/>
      <c r="K395" s="475"/>
      <c r="L395" s="475"/>
      <c r="M395" s="475"/>
      <c r="N395" s="475"/>
      <c r="O395" s="475"/>
      <c r="P395" s="475"/>
      <c r="Q395" s="475"/>
      <c r="R395" s="475"/>
      <c r="S395" s="475"/>
      <c r="T395" s="475"/>
      <c r="U395" s="475"/>
      <c r="V395" s="475"/>
      <c r="W395" s="475"/>
      <c r="X395" s="475"/>
      <c r="Y395" s="475"/>
      <c r="Z395" s="475"/>
      <c r="AA395" s="475"/>
      <c r="AB395" s="475"/>
      <c r="AC395" s="475"/>
      <c r="AD395" s="475"/>
      <c r="AE395" s="475"/>
      <c r="AF395" s="475"/>
      <c r="AG395" s="475"/>
      <c r="AH395" s="475"/>
      <c r="AI395" s="475"/>
      <c r="AJ395" s="475"/>
      <c r="AK395" s="475"/>
      <c r="AL395" s="475"/>
      <c r="AM395" s="475"/>
      <c r="AN395" s="475"/>
      <c r="AO395" s="475"/>
      <c r="AP395" s="475" t="s">
        <v>512</v>
      </c>
      <c r="AQ395" s="456"/>
      <c r="AR395" s="444"/>
      <c r="AS395" s="444"/>
      <c r="AT395" s="444"/>
    </row>
    <row r="396" spans="1:46" outlineLevel="2" x14ac:dyDescent="0.35">
      <c r="A396" s="444"/>
      <c r="B396" s="453"/>
      <c r="C396" s="446">
        <f>INT($C$239)+2</f>
        <v>3</v>
      </c>
      <c r="D396" s="475"/>
      <c r="E396" s="534"/>
      <c r="F396" s="534"/>
      <c r="G396" s="475"/>
      <c r="H396" s="550" t="s">
        <v>714</v>
      </c>
      <c r="I396" s="504" t="s">
        <v>718</v>
      </c>
      <c r="J396" s="504"/>
      <c r="K396" s="611">
        <f>COUNTA($H397:$H$405)</f>
        <v>2</v>
      </c>
      <c r="L396" s="608">
        <f>COUNTA($I$397:$I$405)/K396</f>
        <v>4</v>
      </c>
      <c r="M396" s="579"/>
      <c r="N396" s="484">
        <v>-14</v>
      </c>
      <c r="O396" s="504" t="s">
        <v>719</v>
      </c>
      <c r="P396" s="504"/>
      <c r="Q396" s="504"/>
      <c r="R396" s="484" t="e">
        <f>i_a0_pos</f>
        <v>#NAME?</v>
      </c>
      <c r="S396" s="504" t="s">
        <v>720</v>
      </c>
      <c r="T396" s="504"/>
      <c r="U396" s="504"/>
      <c r="V396" s="480"/>
      <c r="W396" s="480"/>
      <c r="X396" s="480"/>
      <c r="Y396" s="480"/>
      <c r="Z396" s="480"/>
      <c r="AA396" s="480"/>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35">
      <c r="A397" s="444"/>
      <c r="B397" s="453"/>
      <c r="C397" s="446">
        <f t="shared" ref="C397:C404" si="31">INT($C$239)+3</f>
        <v>4</v>
      </c>
      <c r="D397" s="475"/>
      <c r="E397" s="534"/>
      <c r="F397" s="534"/>
      <c r="G397" s="475"/>
      <c r="H397" s="497" t="str">
        <f>H$258</f>
        <v>May</v>
      </c>
      <c r="I397" s="503" t="s">
        <v>721</v>
      </c>
      <c r="J397" s="503"/>
      <c r="K397" s="480"/>
      <c r="L397" s="479"/>
      <c r="M397" s="480"/>
      <c r="N397" s="480">
        <v>0</v>
      </c>
      <c r="O397" s="480">
        <v>0</v>
      </c>
      <c r="P397" s="480">
        <v>0</v>
      </c>
      <c r="Q397" s="480">
        <v>0</v>
      </c>
      <c r="R397" s="480">
        <v>0</v>
      </c>
      <c r="S397" s="480">
        <v>0</v>
      </c>
      <c r="T397" s="480">
        <v>0</v>
      </c>
      <c r="U397" s="480">
        <v>0</v>
      </c>
      <c r="V397" s="480"/>
      <c r="W397" s="480"/>
      <c r="X397" s="480"/>
      <c r="Y397" s="480"/>
      <c r="Z397" s="480"/>
      <c r="AA397" s="480"/>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35">
      <c r="A398" s="444"/>
      <c r="B398" s="453"/>
      <c r="C398" s="446">
        <f t="shared" si="31"/>
        <v>4</v>
      </c>
      <c r="D398" s="475"/>
      <c r="E398" s="534"/>
      <c r="F398" s="534"/>
      <c r="G398" s="475"/>
      <c r="H398" s="497"/>
      <c r="I398" s="503" t="str">
        <f>H308</f>
        <v>aStd</v>
      </c>
      <c r="J398" s="503"/>
      <c r="K398" s="480"/>
      <c r="L398" s="480"/>
      <c r="M398" s="480"/>
      <c r="N398" s="498">
        <v>0</v>
      </c>
      <c r="O398" s="498">
        <v>0</v>
      </c>
      <c r="P398" s="498">
        <v>0</v>
      </c>
      <c r="Q398" s="498">
        <v>0</v>
      </c>
      <c r="R398" s="498">
        <v>0</v>
      </c>
      <c r="S398" s="498">
        <v>0</v>
      </c>
      <c r="T398" s="498">
        <v>0</v>
      </c>
      <c r="U398" s="498">
        <v>0</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35">
      <c r="A399" s="444"/>
      <c r="B399" s="453"/>
      <c r="C399" s="446">
        <f t="shared" si="31"/>
        <v>4</v>
      </c>
      <c r="D399" s="475"/>
      <c r="E399" s="534"/>
      <c r="F399" s="534"/>
      <c r="G399" s="475"/>
      <c r="H399" s="497"/>
      <c r="I399" s="503" t="str">
        <f>H309</f>
        <v>aAlt1</v>
      </c>
      <c r="J399" s="503"/>
      <c r="K399" s="480"/>
      <c r="L399" s="480"/>
      <c r="M399" s="480"/>
      <c r="N399" s="498">
        <v>19</v>
      </c>
      <c r="O399" s="498">
        <v>19</v>
      </c>
      <c r="P399" s="498">
        <v>19</v>
      </c>
      <c r="Q399" s="498">
        <v>19</v>
      </c>
      <c r="R399" s="498">
        <v>0</v>
      </c>
      <c r="S399" s="498">
        <v>0</v>
      </c>
      <c r="T399" s="498">
        <v>0</v>
      </c>
      <c r="U399" s="498">
        <v>0</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35">
      <c r="A400" s="444"/>
      <c r="B400" s="453"/>
      <c r="C400" s="446">
        <f t="shared" si="31"/>
        <v>4</v>
      </c>
      <c r="D400" s="475"/>
      <c r="E400" s="534"/>
      <c r="F400" s="534"/>
      <c r="G400" s="475"/>
      <c r="H400" s="497"/>
      <c r="I400" s="503" t="str">
        <f>H310</f>
        <v>aAlt2</v>
      </c>
      <c r="J400" s="503"/>
      <c r="K400" s="480"/>
      <c r="L400" s="480"/>
      <c r="M400" s="480"/>
      <c r="N400" s="498">
        <v>20</v>
      </c>
      <c r="O400" s="498">
        <v>20</v>
      </c>
      <c r="P400" s="498">
        <v>20</v>
      </c>
      <c r="Q400" s="498">
        <v>20</v>
      </c>
      <c r="R400" s="498">
        <v>0</v>
      </c>
      <c r="S400" s="498">
        <v>0</v>
      </c>
      <c r="T400" s="498">
        <v>0</v>
      </c>
      <c r="U400" s="498">
        <v>0</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35">
      <c r="A401" s="444"/>
      <c r="B401" s="453"/>
      <c r="C401" s="446">
        <f t="shared" si="31"/>
        <v>4</v>
      </c>
      <c r="D401" s="475"/>
      <c r="E401" s="534"/>
      <c r="F401" s="534"/>
      <c r="G401" s="475"/>
      <c r="H401" s="497" t="str">
        <f>H$259</f>
        <v>July</v>
      </c>
      <c r="I401" s="503" t="s">
        <v>721</v>
      </c>
      <c r="J401" s="503"/>
      <c r="K401" s="480"/>
      <c r="L401" s="480"/>
      <c r="M401" s="480"/>
      <c r="N401" s="480">
        <v>0</v>
      </c>
      <c r="O401" s="480">
        <v>0</v>
      </c>
      <c r="P401" s="480">
        <v>0</v>
      </c>
      <c r="Q401" s="480">
        <v>0</v>
      </c>
      <c r="R401" s="480">
        <v>0</v>
      </c>
      <c r="S401" s="480">
        <v>0</v>
      </c>
      <c r="T401" s="480">
        <v>0</v>
      </c>
      <c r="U401" s="480">
        <v>0</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35">
      <c r="A402" s="444"/>
      <c r="B402" s="453"/>
      <c r="C402" s="446">
        <f t="shared" si="31"/>
        <v>4</v>
      </c>
      <c r="D402" s="475"/>
      <c r="E402" s="534"/>
      <c r="F402" s="534"/>
      <c r="G402" s="475"/>
      <c r="H402" s="497"/>
      <c r="I402" s="503" t="str">
        <f>I398</f>
        <v>aStd</v>
      </c>
      <c r="J402" s="503"/>
      <c r="K402" s="480"/>
      <c r="L402" s="480"/>
      <c r="M402" s="480"/>
      <c r="N402" s="498">
        <v>0</v>
      </c>
      <c r="O402" s="498">
        <v>0</v>
      </c>
      <c r="P402" s="498">
        <v>0</v>
      </c>
      <c r="Q402" s="498">
        <v>0</v>
      </c>
      <c r="R402" s="498">
        <v>0</v>
      </c>
      <c r="S402" s="498">
        <v>0</v>
      </c>
      <c r="T402" s="498">
        <v>0</v>
      </c>
      <c r="U402" s="498">
        <v>0</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35">
      <c r="A403" s="444"/>
      <c r="B403" s="453"/>
      <c r="C403" s="446">
        <f t="shared" si="31"/>
        <v>4</v>
      </c>
      <c r="D403" s="475"/>
      <c r="E403" s="534"/>
      <c r="F403" s="534"/>
      <c r="G403" s="475"/>
      <c r="H403" s="497"/>
      <c r="I403" s="503" t="str">
        <f>I399</f>
        <v>aAlt1</v>
      </c>
      <c r="J403" s="503"/>
      <c r="K403" s="480"/>
      <c r="L403" s="480"/>
      <c r="M403" s="480"/>
      <c r="N403" s="498">
        <v>19</v>
      </c>
      <c r="O403" s="498">
        <v>19</v>
      </c>
      <c r="P403" s="498">
        <v>19</v>
      </c>
      <c r="Q403" s="498">
        <v>19</v>
      </c>
      <c r="R403" s="498">
        <v>0</v>
      </c>
      <c r="S403" s="498">
        <v>0</v>
      </c>
      <c r="T403" s="498">
        <v>0</v>
      </c>
      <c r="U403" s="498">
        <v>0</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35">
      <c r="A404" s="444"/>
      <c r="B404" s="453"/>
      <c r="C404" s="446">
        <f t="shared" si="31"/>
        <v>4</v>
      </c>
      <c r="D404" s="475"/>
      <c r="E404" s="534"/>
      <c r="F404" s="534"/>
      <c r="G404" s="475"/>
      <c r="H404" s="497"/>
      <c r="I404" s="503" t="str">
        <f>I400</f>
        <v>aAlt2</v>
      </c>
      <c r="J404" s="503"/>
      <c r="K404" s="480"/>
      <c r="L404" s="480"/>
      <c r="M404" s="480"/>
      <c r="N404" s="498">
        <v>20</v>
      </c>
      <c r="O404" s="498">
        <v>20</v>
      </c>
      <c r="P404" s="498">
        <v>20</v>
      </c>
      <c r="Q404" s="498">
        <v>20</v>
      </c>
      <c r="R404" s="498">
        <v>0</v>
      </c>
      <c r="S404" s="498">
        <v>0</v>
      </c>
      <c r="T404" s="498">
        <v>0</v>
      </c>
      <c r="U404" s="498">
        <v>0</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ht="5.15" customHeight="1" outlineLevel="2" x14ac:dyDescent="0.35">
      <c r="A405" s="444"/>
      <c r="B405" s="453"/>
      <c r="C405" s="446">
        <f>INT($C$239)+2.005</f>
        <v>3.0049999999999999</v>
      </c>
      <c r="D405" s="475"/>
      <c r="E405" s="475"/>
      <c r="F405" s="475"/>
      <c r="G405" s="475"/>
      <c r="H405" s="475"/>
      <c r="I405" s="475"/>
      <c r="J405" s="475"/>
      <c r="K405" s="475"/>
      <c r="L405" s="475"/>
      <c r="M405" s="475"/>
      <c r="N405" s="475"/>
      <c r="O405" s="475"/>
      <c r="P405" s="475"/>
      <c r="Q405" s="475"/>
      <c r="R405" s="475"/>
      <c r="S405" s="475"/>
      <c r="T405" s="475"/>
      <c r="U405" s="475"/>
      <c r="V405" s="475"/>
      <c r="W405" s="475"/>
      <c r="X405" s="475"/>
      <c r="Y405" s="475"/>
      <c r="Z405" s="475"/>
      <c r="AA405" s="475"/>
      <c r="AB405" s="475"/>
      <c r="AC405" s="475"/>
      <c r="AD405" s="475"/>
      <c r="AE405" s="475"/>
      <c r="AF405" s="475"/>
      <c r="AG405" s="475"/>
      <c r="AH405" s="475"/>
      <c r="AI405" s="475"/>
      <c r="AJ405" s="475"/>
      <c r="AK405" s="475"/>
      <c r="AL405" s="475"/>
      <c r="AM405" s="475"/>
      <c r="AN405" s="475"/>
      <c r="AO405" s="475"/>
      <c r="AP405" s="475" t="s">
        <v>512</v>
      </c>
      <c r="AQ405" s="456"/>
      <c r="AR405" s="444"/>
      <c r="AS405" s="444"/>
      <c r="AT405" s="444"/>
    </row>
    <row r="406" spans="1:46" outlineLevel="2" x14ac:dyDescent="0.35">
      <c r="A406" s="444"/>
      <c r="B406" s="453"/>
      <c r="C406" s="446">
        <f>INT($C$239)+2</f>
        <v>3</v>
      </c>
      <c r="D406" s="475"/>
      <c r="E406" s="534"/>
      <c r="F406" s="534"/>
      <c r="G406" s="475"/>
      <c r="H406" s="550" t="s">
        <v>714</v>
      </c>
      <c r="I406" s="504" t="s">
        <v>722</v>
      </c>
      <c r="J406" s="504"/>
      <c r="K406" s="611">
        <f>COUNTA($H407:$H$415)</f>
        <v>2</v>
      </c>
      <c r="L406" s="608">
        <f>COUNTA($I$407:$I$415)/K406</f>
        <v>4</v>
      </c>
      <c r="M406" s="484">
        <v>-13</v>
      </c>
      <c r="N406" s="504" t="s">
        <v>723</v>
      </c>
      <c r="O406" s="504"/>
      <c r="P406" s="504"/>
      <c r="Q406" s="504"/>
      <c r="R406" s="612"/>
      <c r="S406" s="609"/>
      <c r="T406" s="609"/>
      <c r="U406" s="609"/>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35">
      <c r="A407" s="444"/>
      <c r="B407" s="453"/>
      <c r="C407" s="446">
        <f t="shared" ref="C407:C414" si="32">INT($C$239)+3</f>
        <v>4</v>
      </c>
      <c r="D407" s="475"/>
      <c r="E407" s="534"/>
      <c r="F407" s="534"/>
      <c r="G407" s="475"/>
      <c r="H407" s="497" t="str">
        <f>H$258</f>
        <v>May</v>
      </c>
      <c r="I407" s="503" t="s">
        <v>721</v>
      </c>
      <c r="J407" s="503"/>
      <c r="K407" s="480"/>
      <c r="L407" s="479"/>
      <c r="M407" s="480"/>
      <c r="N407" s="480">
        <v>0</v>
      </c>
      <c r="O407" s="480">
        <v>0</v>
      </c>
      <c r="P407" s="480">
        <v>0</v>
      </c>
      <c r="Q407" s="480">
        <v>0</v>
      </c>
      <c r="R407" s="480"/>
      <c r="S407" s="480"/>
      <c r="T407" s="480"/>
      <c r="U407" s="480"/>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35">
      <c r="A408" s="444"/>
      <c r="B408" s="453"/>
      <c r="C408" s="446">
        <f t="shared" si="32"/>
        <v>4</v>
      </c>
      <c r="D408" s="475"/>
      <c r="E408" s="534"/>
      <c r="F408" s="534"/>
      <c r="G408" s="475"/>
      <c r="H408" s="497"/>
      <c r="I408" s="503" t="s">
        <v>724</v>
      </c>
      <c r="J408" s="503"/>
      <c r="K408" s="480"/>
      <c r="L408" s="480"/>
      <c r="M408" s="480"/>
      <c r="N408" s="498">
        <v>4</v>
      </c>
      <c r="O408" s="498">
        <v>4</v>
      </c>
      <c r="P408" s="498">
        <v>4</v>
      </c>
      <c r="Q408" s="498">
        <v>4</v>
      </c>
      <c r="R408" s="480"/>
      <c r="S408" s="480"/>
      <c r="T408" s="480"/>
      <c r="U408" s="480"/>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35">
      <c r="A409" s="444"/>
      <c r="B409" s="453"/>
      <c r="C409" s="446">
        <f t="shared" si="32"/>
        <v>4</v>
      </c>
      <c r="D409" s="475"/>
      <c r="E409" s="534"/>
      <c r="F409" s="534"/>
      <c r="G409" s="475"/>
      <c r="H409" s="497"/>
      <c r="I409" s="503" t="s">
        <v>725</v>
      </c>
      <c r="J409" s="503"/>
      <c r="K409" s="480"/>
      <c r="L409" s="480"/>
      <c r="M409" s="480"/>
      <c r="N409" s="498">
        <v>5</v>
      </c>
      <c r="O409" s="498">
        <v>5</v>
      </c>
      <c r="P409" s="498">
        <v>5</v>
      </c>
      <c r="Q409" s="498">
        <v>5</v>
      </c>
      <c r="R409" s="480"/>
      <c r="S409" s="480"/>
      <c r="T409" s="480"/>
      <c r="U409" s="480"/>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35">
      <c r="A410" s="444"/>
      <c r="B410" s="453"/>
      <c r="C410" s="446">
        <f t="shared" si="32"/>
        <v>4</v>
      </c>
      <c r="D410" s="475"/>
      <c r="E410" s="534"/>
      <c r="F410" s="534"/>
      <c r="G410" s="475"/>
      <c r="H410" s="497"/>
      <c r="I410" s="503" t="s">
        <v>726</v>
      </c>
      <c r="J410" s="503"/>
      <c r="K410" s="480"/>
      <c r="L410" s="480"/>
      <c r="M410" s="480"/>
      <c r="N410" s="498">
        <v>1</v>
      </c>
      <c r="O410" s="498">
        <v>1</v>
      </c>
      <c r="P410" s="498">
        <v>1</v>
      </c>
      <c r="Q410" s="498">
        <v>1</v>
      </c>
      <c r="R410" s="480"/>
      <c r="S410" s="480"/>
      <c r="T410" s="480"/>
      <c r="U410" s="480"/>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35">
      <c r="A411" s="444"/>
      <c r="B411" s="453"/>
      <c r="C411" s="446">
        <f t="shared" si="32"/>
        <v>4</v>
      </c>
      <c r="D411" s="475"/>
      <c r="E411" s="534"/>
      <c r="F411" s="534"/>
      <c r="G411" s="475"/>
      <c r="H411" s="497" t="str">
        <f>H$259</f>
        <v>July</v>
      </c>
      <c r="I411" s="503" t="s">
        <v>721</v>
      </c>
      <c r="J411" s="503"/>
      <c r="K411" s="480"/>
      <c r="L411" s="480"/>
      <c r="M411" s="480"/>
      <c r="N411" s="480">
        <v>0</v>
      </c>
      <c r="O411" s="480">
        <v>0</v>
      </c>
      <c r="P411" s="480">
        <v>0</v>
      </c>
      <c r="Q411" s="480">
        <v>0</v>
      </c>
      <c r="R411" s="480"/>
      <c r="S411" s="480"/>
      <c r="T411" s="480"/>
      <c r="U411" s="480"/>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35">
      <c r="A412" s="444"/>
      <c r="B412" s="453"/>
      <c r="C412" s="446">
        <f t="shared" si="32"/>
        <v>4</v>
      </c>
      <c r="D412" s="475"/>
      <c r="E412" s="534"/>
      <c r="F412" s="534"/>
      <c r="G412" s="475"/>
      <c r="H412" s="497"/>
      <c r="I412" s="503" t="s">
        <v>724</v>
      </c>
      <c r="J412" s="503"/>
      <c r="K412" s="480"/>
      <c r="L412" s="480"/>
      <c r="M412" s="480"/>
      <c r="N412" s="498">
        <v>4</v>
      </c>
      <c r="O412" s="498">
        <v>4</v>
      </c>
      <c r="P412" s="498">
        <v>4</v>
      </c>
      <c r="Q412" s="498">
        <v>4</v>
      </c>
      <c r="R412" s="480"/>
      <c r="S412" s="480"/>
      <c r="T412" s="480"/>
      <c r="U412" s="480"/>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35">
      <c r="A413" s="444"/>
      <c r="B413" s="453"/>
      <c r="C413" s="446">
        <f t="shared" si="32"/>
        <v>4</v>
      </c>
      <c r="D413" s="475"/>
      <c r="E413" s="534"/>
      <c r="F413" s="534"/>
      <c r="G413" s="475"/>
      <c r="H413" s="497"/>
      <c r="I413" s="503" t="s">
        <v>725</v>
      </c>
      <c r="J413" s="503"/>
      <c r="K413" s="480"/>
      <c r="L413" s="480"/>
      <c r="M413" s="480"/>
      <c r="N413" s="498">
        <v>5</v>
      </c>
      <c r="O413" s="498">
        <v>5</v>
      </c>
      <c r="P413" s="498">
        <v>5</v>
      </c>
      <c r="Q413" s="498">
        <v>5</v>
      </c>
      <c r="R413" s="480"/>
      <c r="S413" s="480"/>
      <c r="T413" s="480"/>
      <c r="U413" s="480"/>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35">
      <c r="A414" s="444"/>
      <c r="B414" s="453"/>
      <c r="C414" s="446">
        <f t="shared" si="32"/>
        <v>4</v>
      </c>
      <c r="D414" s="475"/>
      <c r="E414" s="534"/>
      <c r="F414" s="534"/>
      <c r="G414" s="475"/>
      <c r="H414" s="497"/>
      <c r="I414" s="503" t="s">
        <v>726</v>
      </c>
      <c r="J414" s="503"/>
      <c r="K414" s="480"/>
      <c r="L414" s="480"/>
      <c r="M414" s="480"/>
      <c r="N414" s="498">
        <v>1</v>
      </c>
      <c r="O414" s="498">
        <v>1</v>
      </c>
      <c r="P414" s="498">
        <v>1</v>
      </c>
      <c r="Q414" s="498">
        <v>1</v>
      </c>
      <c r="R414" s="480"/>
      <c r="S414" s="480"/>
      <c r="T414" s="480"/>
      <c r="U414" s="480"/>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ht="5.15" customHeight="1" outlineLevel="2" x14ac:dyDescent="0.35">
      <c r="A415" s="444"/>
      <c r="B415" s="453"/>
      <c r="C415" s="446">
        <f>INT($C$239)+2.005</f>
        <v>3.0049999999999999</v>
      </c>
      <c r="D415" s="475"/>
      <c r="E415" s="475"/>
      <c r="F415" s="475"/>
      <c r="G415" s="475"/>
      <c r="H415" s="475"/>
      <c r="I415" s="475"/>
      <c r="J415" s="475"/>
      <c r="K415" s="475"/>
      <c r="L415" s="475"/>
      <c r="M415" s="475"/>
      <c r="N415" s="475"/>
      <c r="O415" s="475"/>
      <c r="P415" s="475"/>
      <c r="Q415" s="475"/>
      <c r="R415" s="475"/>
      <c r="S415" s="475"/>
      <c r="T415" s="475"/>
      <c r="U415" s="475"/>
      <c r="V415" s="475"/>
      <c r="W415" s="475"/>
      <c r="X415" s="475"/>
      <c r="Y415" s="475"/>
      <c r="Z415" s="475"/>
      <c r="AA415" s="475"/>
      <c r="AB415" s="475"/>
      <c r="AC415" s="475"/>
      <c r="AD415" s="475"/>
      <c r="AE415" s="475"/>
      <c r="AF415" s="475"/>
      <c r="AG415" s="475"/>
      <c r="AH415" s="475"/>
      <c r="AI415" s="475"/>
      <c r="AJ415" s="475"/>
      <c r="AK415" s="475"/>
      <c r="AL415" s="475"/>
      <c r="AM415" s="475"/>
      <c r="AN415" s="475"/>
      <c r="AO415" s="475"/>
      <c r="AP415" s="475" t="s">
        <v>512</v>
      </c>
      <c r="AQ415" s="456"/>
      <c r="AR415" s="444"/>
      <c r="AS415" s="444"/>
      <c r="AT415" s="444"/>
    </row>
    <row r="416" spans="1:46" outlineLevel="2" x14ac:dyDescent="0.35">
      <c r="A416" s="444"/>
      <c r="B416" s="453"/>
      <c r="C416" s="446">
        <f>INT($C$239)+2</f>
        <v>3</v>
      </c>
      <c r="D416" s="475"/>
      <c r="E416" s="534"/>
      <c r="F416" s="534"/>
      <c r="G416" s="475"/>
      <c r="H416" s="550" t="s">
        <v>714</v>
      </c>
      <c r="I416" s="504" t="s">
        <v>727</v>
      </c>
      <c r="J416" s="504"/>
      <c r="K416" s="497">
        <f>COUNTA($H417:$H$431)</f>
        <v>2</v>
      </c>
      <c r="L416" s="497">
        <f>COUNTA($I$417:$I$431)/K416</f>
        <v>7</v>
      </c>
      <c r="M416" s="484">
        <v>-12</v>
      </c>
      <c r="N416" s="504" t="s">
        <v>723</v>
      </c>
      <c r="O416" s="504"/>
      <c r="P416" s="504"/>
      <c r="Q416" s="504"/>
      <c r="R416" s="612"/>
      <c r="S416" s="609"/>
      <c r="T416" s="609"/>
      <c r="U416" s="609"/>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35">
      <c r="A417" s="444"/>
      <c r="B417" s="453"/>
      <c r="C417" s="446">
        <f t="shared" ref="C417:C430" si="33">INT($C$239)+3</f>
        <v>4</v>
      </c>
      <c r="D417" s="475"/>
      <c r="E417" s="534"/>
      <c r="F417" s="534"/>
      <c r="G417" s="475"/>
      <c r="H417" s="497" t="str">
        <f>H$258</f>
        <v>May</v>
      </c>
      <c r="I417" s="503" t="s">
        <v>721</v>
      </c>
      <c r="J417" s="503"/>
      <c r="K417" s="480"/>
      <c r="L417" s="480"/>
      <c r="M417" s="480"/>
      <c r="N417" s="480">
        <v>0</v>
      </c>
      <c r="O417" s="480">
        <v>0</v>
      </c>
      <c r="P417" s="480">
        <v>0</v>
      </c>
      <c r="Q417" s="480">
        <v>0</v>
      </c>
      <c r="R417" s="480"/>
      <c r="S417" s="480"/>
      <c r="T417" s="480"/>
      <c r="U417" s="480"/>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35">
      <c r="A418" s="444"/>
      <c r="B418" s="453"/>
      <c r="C418" s="446">
        <f t="shared" si="33"/>
        <v>4</v>
      </c>
      <c r="D418" s="475"/>
      <c r="E418" s="534"/>
      <c r="F418" s="534"/>
      <c r="G418" s="475"/>
      <c r="H418" s="480"/>
      <c r="I418" s="503" t="s">
        <v>169</v>
      </c>
      <c r="J418" s="503"/>
      <c r="K418" s="480"/>
      <c r="L418" s="480"/>
      <c r="M418" s="480"/>
      <c r="N418" s="498">
        <v>1</v>
      </c>
      <c r="O418" s="498">
        <v>1</v>
      </c>
      <c r="P418" s="498">
        <v>1</v>
      </c>
      <c r="Q418" s="498">
        <v>1</v>
      </c>
      <c r="R418" s="480"/>
      <c r="S418" s="480"/>
      <c r="T418" s="480"/>
      <c r="U418" s="480"/>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outlineLevel="3" x14ac:dyDescent="0.35">
      <c r="A419" s="444"/>
      <c r="B419" s="453"/>
      <c r="C419" s="446">
        <f t="shared" si="33"/>
        <v>4</v>
      </c>
      <c r="D419" s="475"/>
      <c r="E419" s="534"/>
      <c r="F419" s="534"/>
      <c r="G419" s="475"/>
      <c r="H419" s="480"/>
      <c r="I419" s="503" t="s">
        <v>728</v>
      </c>
      <c r="J419" s="503"/>
      <c r="K419" s="480"/>
      <c r="L419" s="480"/>
      <c r="M419" s="480"/>
      <c r="N419" s="498">
        <v>2</v>
      </c>
      <c r="O419" s="498">
        <v>2</v>
      </c>
      <c r="P419" s="498">
        <v>2</v>
      </c>
      <c r="Q419" s="498">
        <v>2</v>
      </c>
      <c r="R419" s="480"/>
      <c r="S419" s="480"/>
      <c r="T419" s="480"/>
      <c r="U419" s="480"/>
      <c r="V419" s="480"/>
      <c r="W419" s="480"/>
      <c r="X419" s="480"/>
      <c r="Y419" s="480"/>
      <c r="Z419" s="480"/>
      <c r="AA419" s="480"/>
      <c r="AB419" s="480"/>
      <c r="AC419" s="480"/>
      <c r="AD419" s="480"/>
      <c r="AE419" s="480"/>
      <c r="AF419" s="480"/>
      <c r="AG419" s="480"/>
      <c r="AH419" s="480"/>
      <c r="AI419" s="480"/>
      <c r="AJ419" s="480"/>
      <c r="AK419" s="480"/>
      <c r="AL419" s="480"/>
      <c r="AM419" s="480"/>
      <c r="AN419" s="480"/>
      <c r="AO419" s="480"/>
      <c r="AP419" s="475"/>
      <c r="AQ419" s="456"/>
      <c r="AR419" s="444"/>
      <c r="AS419" s="444"/>
      <c r="AT419" s="444"/>
    </row>
    <row r="420" spans="1:46" outlineLevel="3" x14ac:dyDescent="0.35">
      <c r="A420" s="444"/>
      <c r="B420" s="453"/>
      <c r="C420" s="446">
        <f t="shared" si="33"/>
        <v>4</v>
      </c>
      <c r="D420" s="475"/>
      <c r="E420" s="534"/>
      <c r="F420" s="534"/>
      <c r="G420" s="475"/>
      <c r="H420" s="480"/>
      <c r="I420" s="503" t="s">
        <v>729</v>
      </c>
      <c r="J420" s="503"/>
      <c r="K420" s="480"/>
      <c r="L420" s="480"/>
      <c r="M420" s="480"/>
      <c r="N420" s="498">
        <v>1</v>
      </c>
      <c r="O420" s="498">
        <v>1</v>
      </c>
      <c r="P420" s="498">
        <v>1</v>
      </c>
      <c r="Q420" s="498">
        <v>1</v>
      </c>
      <c r="R420" s="480"/>
      <c r="S420" s="480"/>
      <c r="T420" s="480"/>
      <c r="U420" s="480"/>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35">
      <c r="A421" s="444"/>
      <c r="B421" s="453"/>
      <c r="C421" s="446">
        <f t="shared" si="33"/>
        <v>4</v>
      </c>
      <c r="D421" s="475"/>
      <c r="E421" s="534"/>
      <c r="F421" s="534"/>
      <c r="G421" s="475"/>
      <c r="H421" s="480"/>
      <c r="I421" s="503" t="s">
        <v>730</v>
      </c>
      <c r="J421" s="503"/>
      <c r="K421" s="480"/>
      <c r="L421" s="480"/>
      <c r="M421" s="480"/>
      <c r="N421" s="498">
        <v>2</v>
      </c>
      <c r="O421" s="498">
        <v>2</v>
      </c>
      <c r="P421" s="498">
        <v>2</v>
      </c>
      <c r="Q421" s="498">
        <v>2</v>
      </c>
      <c r="R421" s="480"/>
      <c r="S421" s="480"/>
      <c r="T421" s="480"/>
      <c r="U421" s="480"/>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35">
      <c r="A422" s="444"/>
      <c r="B422" s="453"/>
      <c r="C422" s="446">
        <f t="shared" si="33"/>
        <v>4</v>
      </c>
      <c r="D422" s="475"/>
      <c r="E422" s="534"/>
      <c r="F422" s="534"/>
      <c r="G422" s="475"/>
      <c r="H422" s="480"/>
      <c r="I422" s="503" t="s">
        <v>731</v>
      </c>
      <c r="J422" s="503"/>
      <c r="K422" s="480"/>
      <c r="L422" s="480"/>
      <c r="M422" s="480"/>
      <c r="N422" s="498">
        <v>2</v>
      </c>
      <c r="O422" s="498">
        <v>2</v>
      </c>
      <c r="P422" s="498">
        <v>2</v>
      </c>
      <c r="Q422" s="498">
        <v>2</v>
      </c>
      <c r="R422" s="480"/>
      <c r="S422" s="480"/>
      <c r="T422" s="480"/>
      <c r="U422" s="480"/>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35">
      <c r="A423" s="444"/>
      <c r="B423" s="453"/>
      <c r="C423" s="446">
        <f t="shared" si="33"/>
        <v>4</v>
      </c>
      <c r="D423" s="475"/>
      <c r="E423" s="534"/>
      <c r="F423" s="534"/>
      <c r="G423" s="475"/>
      <c r="H423" s="480"/>
      <c r="I423" s="503" t="s">
        <v>696</v>
      </c>
      <c r="J423" s="503"/>
      <c r="K423" s="480"/>
      <c r="L423" s="480"/>
      <c r="M423" s="480"/>
      <c r="N423" s="498">
        <v>0</v>
      </c>
      <c r="O423" s="498">
        <v>0</v>
      </c>
      <c r="P423" s="498">
        <v>0</v>
      </c>
      <c r="Q423" s="498">
        <v>0</v>
      </c>
      <c r="R423" s="480"/>
      <c r="S423" s="480"/>
      <c r="T423" s="480"/>
      <c r="U423" s="480"/>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35">
      <c r="A424" s="444"/>
      <c r="B424" s="453"/>
      <c r="C424" s="446">
        <f t="shared" si="33"/>
        <v>4</v>
      </c>
      <c r="D424" s="475"/>
      <c r="E424" s="534"/>
      <c r="F424" s="534"/>
      <c r="G424" s="475"/>
      <c r="H424" s="497" t="str">
        <f>H$259</f>
        <v>July</v>
      </c>
      <c r="I424" s="503" t="s">
        <v>721</v>
      </c>
      <c r="J424" s="503"/>
      <c r="K424" s="480"/>
      <c r="L424" s="480"/>
      <c r="M424" s="480"/>
      <c r="N424" s="480">
        <v>0</v>
      </c>
      <c r="O424" s="480">
        <v>0</v>
      </c>
      <c r="P424" s="480">
        <v>0</v>
      </c>
      <c r="Q424" s="480">
        <v>0</v>
      </c>
      <c r="R424" s="480"/>
      <c r="S424" s="480"/>
      <c r="T424" s="480"/>
      <c r="U424" s="480"/>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35">
      <c r="A425" s="444"/>
      <c r="B425" s="453"/>
      <c r="C425" s="446">
        <f t="shared" si="33"/>
        <v>4</v>
      </c>
      <c r="D425" s="475"/>
      <c r="E425" s="534"/>
      <c r="F425" s="534"/>
      <c r="G425" s="475"/>
      <c r="H425" s="480"/>
      <c r="I425" s="503" t="s">
        <v>169</v>
      </c>
      <c r="J425" s="503"/>
      <c r="K425" s="480"/>
      <c r="L425" s="480"/>
      <c r="M425" s="480"/>
      <c r="N425" s="498">
        <v>1</v>
      </c>
      <c r="O425" s="498">
        <v>1</v>
      </c>
      <c r="P425" s="498">
        <v>1</v>
      </c>
      <c r="Q425" s="498">
        <v>1</v>
      </c>
      <c r="R425" s="480"/>
      <c r="S425" s="480"/>
      <c r="T425" s="480"/>
      <c r="U425" s="480"/>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35">
      <c r="A426" s="444"/>
      <c r="B426" s="453"/>
      <c r="C426" s="446">
        <f t="shared" si="33"/>
        <v>4</v>
      </c>
      <c r="D426" s="475"/>
      <c r="E426" s="534"/>
      <c r="F426" s="534"/>
      <c r="G426" s="475"/>
      <c r="H426" s="480"/>
      <c r="I426" s="503" t="s">
        <v>728</v>
      </c>
      <c r="J426" s="503"/>
      <c r="K426" s="480"/>
      <c r="L426" s="480"/>
      <c r="M426" s="480"/>
      <c r="N426" s="498">
        <v>3</v>
      </c>
      <c r="O426" s="498">
        <v>3</v>
      </c>
      <c r="P426" s="498">
        <v>3</v>
      </c>
      <c r="Q426" s="498">
        <v>3</v>
      </c>
      <c r="R426" s="480"/>
      <c r="S426" s="480"/>
      <c r="T426" s="480"/>
      <c r="U426" s="480"/>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35">
      <c r="A427" s="444"/>
      <c r="B427" s="453"/>
      <c r="C427" s="446">
        <f t="shared" si="33"/>
        <v>4</v>
      </c>
      <c r="D427" s="475"/>
      <c r="E427" s="534"/>
      <c r="F427" s="534"/>
      <c r="G427" s="475"/>
      <c r="H427" s="480"/>
      <c r="I427" s="503" t="s">
        <v>729</v>
      </c>
      <c r="J427" s="503"/>
      <c r="K427" s="480"/>
      <c r="L427" s="480"/>
      <c r="M427" s="480"/>
      <c r="N427" s="498">
        <v>3</v>
      </c>
      <c r="O427" s="498">
        <v>3</v>
      </c>
      <c r="P427" s="498">
        <v>3</v>
      </c>
      <c r="Q427" s="498">
        <v>3</v>
      </c>
      <c r="R427" s="480"/>
      <c r="S427" s="480"/>
      <c r="T427" s="480"/>
      <c r="U427" s="480"/>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35">
      <c r="A428" s="444"/>
      <c r="B428" s="453"/>
      <c r="C428" s="446">
        <f t="shared" si="33"/>
        <v>4</v>
      </c>
      <c r="D428" s="475"/>
      <c r="E428" s="534"/>
      <c r="F428" s="534"/>
      <c r="G428" s="475"/>
      <c r="H428" s="480"/>
      <c r="I428" s="503" t="s">
        <v>730</v>
      </c>
      <c r="J428" s="503"/>
      <c r="K428" s="480"/>
      <c r="L428" s="480"/>
      <c r="M428" s="480"/>
      <c r="N428" s="498">
        <v>3</v>
      </c>
      <c r="O428" s="498">
        <v>3</v>
      </c>
      <c r="P428" s="498">
        <v>3</v>
      </c>
      <c r="Q428" s="498">
        <v>3</v>
      </c>
      <c r="R428" s="480"/>
      <c r="S428" s="480"/>
      <c r="T428" s="480"/>
      <c r="U428" s="480"/>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outlineLevel="3" x14ac:dyDescent="0.35">
      <c r="A429" s="444"/>
      <c r="B429" s="453"/>
      <c r="C429" s="446">
        <f t="shared" si="33"/>
        <v>4</v>
      </c>
      <c r="D429" s="475"/>
      <c r="E429" s="534"/>
      <c r="F429" s="534"/>
      <c r="G429" s="475"/>
      <c r="H429" s="480"/>
      <c r="I429" s="503" t="s">
        <v>731</v>
      </c>
      <c r="J429" s="503"/>
      <c r="K429" s="480"/>
      <c r="L429" s="480"/>
      <c r="M429" s="480"/>
      <c r="N429" s="498">
        <v>3</v>
      </c>
      <c r="O429" s="498">
        <v>3</v>
      </c>
      <c r="P429" s="498">
        <v>3</v>
      </c>
      <c r="Q429" s="498">
        <v>3</v>
      </c>
      <c r="R429" s="480"/>
      <c r="S429" s="480"/>
      <c r="T429" s="480"/>
      <c r="U429" s="480"/>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75"/>
      <c r="AQ429" s="456"/>
      <c r="AR429" s="444"/>
      <c r="AS429" s="444"/>
      <c r="AT429" s="444"/>
    </row>
    <row r="430" spans="1:46" outlineLevel="3" x14ac:dyDescent="0.35">
      <c r="A430" s="444"/>
      <c r="B430" s="453"/>
      <c r="C430" s="446">
        <f t="shared" si="33"/>
        <v>4</v>
      </c>
      <c r="D430" s="475"/>
      <c r="E430" s="534"/>
      <c r="F430" s="534"/>
      <c r="G430" s="475"/>
      <c r="H430" s="480"/>
      <c r="I430" s="503" t="s">
        <v>696</v>
      </c>
      <c r="J430" s="503"/>
      <c r="K430" s="480"/>
      <c r="L430" s="480"/>
      <c r="M430" s="480"/>
      <c r="N430" s="498">
        <v>3</v>
      </c>
      <c r="O430" s="498">
        <v>3</v>
      </c>
      <c r="P430" s="498">
        <v>3</v>
      </c>
      <c r="Q430" s="498">
        <v>3</v>
      </c>
      <c r="R430" s="480"/>
      <c r="S430" s="480"/>
      <c r="T430" s="480"/>
      <c r="U430" s="480"/>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75"/>
      <c r="AQ430" s="456"/>
      <c r="AR430" s="444"/>
      <c r="AS430" s="444"/>
      <c r="AT430" s="444"/>
    </row>
    <row r="431" spans="1:46" ht="5.15" customHeight="1" outlineLevel="2" x14ac:dyDescent="0.35">
      <c r="A431" s="444"/>
      <c r="B431" s="453"/>
      <c r="C431" s="446">
        <f>INT($C$239)+2.005</f>
        <v>3.0049999999999999</v>
      </c>
      <c r="D431" s="475"/>
      <c r="E431" s="475"/>
      <c r="F431" s="475"/>
      <c r="G431" s="475"/>
      <c r="H431" s="475"/>
      <c r="I431" s="475"/>
      <c r="J431" s="475"/>
      <c r="K431" s="475"/>
      <c r="L431" s="475"/>
      <c r="M431" s="475"/>
      <c r="N431" s="475"/>
      <c r="O431" s="475"/>
      <c r="P431" s="475"/>
      <c r="Q431" s="475"/>
      <c r="R431" s="475"/>
      <c r="S431" s="475"/>
      <c r="T431" s="475"/>
      <c r="U431" s="475"/>
      <c r="V431" s="475"/>
      <c r="W431" s="475"/>
      <c r="X431" s="475"/>
      <c r="Y431" s="475"/>
      <c r="Z431" s="475"/>
      <c r="AA431" s="475"/>
      <c r="AB431" s="475"/>
      <c r="AC431" s="475"/>
      <c r="AD431" s="475"/>
      <c r="AE431" s="475"/>
      <c r="AF431" s="475"/>
      <c r="AG431" s="475"/>
      <c r="AH431" s="475"/>
      <c r="AI431" s="475"/>
      <c r="AJ431" s="475"/>
      <c r="AK431" s="475"/>
      <c r="AL431" s="475"/>
      <c r="AM431" s="475"/>
      <c r="AN431" s="475"/>
      <c r="AO431" s="475"/>
      <c r="AP431" s="475" t="s">
        <v>512</v>
      </c>
      <c r="AQ431" s="456"/>
      <c r="AR431" s="444"/>
      <c r="AS431" s="444"/>
      <c r="AT431" s="444"/>
    </row>
    <row r="432" spans="1:46" outlineLevel="2" x14ac:dyDescent="0.35">
      <c r="A432" s="444"/>
      <c r="B432" s="453"/>
      <c r="C432" s="446">
        <f>INT($C$239)+2</f>
        <v>3</v>
      </c>
      <c r="D432" s="475"/>
      <c r="E432" s="534"/>
      <c r="F432" s="534"/>
      <c r="G432" s="475"/>
      <c r="H432" s="550" t="s">
        <v>714</v>
      </c>
      <c r="I432" s="504" t="s">
        <v>732</v>
      </c>
      <c r="J432" s="504"/>
      <c r="K432" s="611">
        <f>COUNTA($H433:$H$449)</f>
        <v>2</v>
      </c>
      <c r="L432" s="608">
        <f>COUNTA($I$433:$I$449)/K432</f>
        <v>8</v>
      </c>
      <c r="M432" s="484">
        <v>-7</v>
      </c>
      <c r="N432" s="504"/>
      <c r="O432" s="504"/>
      <c r="P432" s="504"/>
      <c r="Q432" s="504"/>
      <c r="R432" s="504" t="s">
        <v>733</v>
      </c>
      <c r="S432" s="504"/>
      <c r="T432" s="504"/>
      <c r="U432" s="504"/>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75"/>
      <c r="AQ432" s="456"/>
      <c r="AR432" s="444"/>
      <c r="AS432" s="444"/>
      <c r="AT432" s="444"/>
    </row>
    <row r="433" spans="1:46" outlineLevel="3" x14ac:dyDescent="0.35">
      <c r="A433" s="444"/>
      <c r="B433" s="453"/>
      <c r="C433" s="446">
        <f t="shared" ref="C433:C448" si="34">INT($C$239)+3</f>
        <v>4</v>
      </c>
      <c r="D433" s="475"/>
      <c r="E433" s="534"/>
      <c r="F433" s="534"/>
      <c r="G433" s="475"/>
      <c r="H433" s="497" t="str">
        <f>H$258</f>
        <v>May</v>
      </c>
      <c r="I433" s="503" t="s">
        <v>666</v>
      </c>
      <c r="J433" s="503"/>
      <c r="K433" s="480"/>
      <c r="L433" s="479"/>
      <c r="M433" s="480"/>
      <c r="N433" s="480"/>
      <c r="O433" s="480"/>
      <c r="P433" s="480"/>
      <c r="Q433" s="480"/>
      <c r="R433" s="498">
        <v>0</v>
      </c>
      <c r="S433" s="498">
        <v>0</v>
      </c>
      <c r="T433" s="498">
        <v>0</v>
      </c>
      <c r="U433" s="498">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75"/>
      <c r="AQ433" s="456"/>
      <c r="AR433" s="444"/>
      <c r="AS433" s="444"/>
      <c r="AT433" s="444"/>
    </row>
    <row r="434" spans="1:46" outlineLevel="3" x14ac:dyDescent="0.35">
      <c r="A434" s="444"/>
      <c r="B434" s="453"/>
      <c r="C434" s="446">
        <f t="shared" si="34"/>
        <v>4</v>
      </c>
      <c r="D434" s="475"/>
      <c r="E434" s="534"/>
      <c r="F434" s="534"/>
      <c r="G434" s="475"/>
      <c r="H434" s="497"/>
      <c r="I434" s="503" t="s">
        <v>667</v>
      </c>
      <c r="J434" s="503"/>
      <c r="K434" s="480"/>
      <c r="L434" s="480"/>
      <c r="M434" s="480"/>
      <c r="N434" s="480"/>
      <c r="O434" s="480"/>
      <c r="P434" s="480"/>
      <c r="Q434" s="480"/>
      <c r="R434" s="498">
        <v>4</v>
      </c>
      <c r="S434" s="498">
        <v>4</v>
      </c>
      <c r="T434" s="498">
        <v>4</v>
      </c>
      <c r="U434" s="498">
        <v>4</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75"/>
      <c r="AQ434" s="456"/>
      <c r="AR434" s="444"/>
      <c r="AS434" s="444"/>
      <c r="AT434" s="444"/>
    </row>
    <row r="435" spans="1:46" outlineLevel="3" x14ac:dyDescent="0.35">
      <c r="A435" s="444"/>
      <c r="B435" s="453"/>
      <c r="C435" s="446">
        <f t="shared" si="34"/>
        <v>4</v>
      </c>
      <c r="D435" s="475"/>
      <c r="E435" s="534"/>
      <c r="F435" s="534"/>
      <c r="G435" s="475"/>
      <c r="H435" s="497"/>
      <c r="I435" s="503" t="s">
        <v>668</v>
      </c>
      <c r="J435" s="503"/>
      <c r="K435" s="480"/>
      <c r="L435" s="480"/>
      <c r="M435" s="480"/>
      <c r="N435" s="480"/>
      <c r="O435" s="480"/>
      <c r="P435" s="480"/>
      <c r="Q435" s="480"/>
      <c r="R435" s="480">
        <v>0</v>
      </c>
      <c r="S435" s="480">
        <v>0</v>
      </c>
      <c r="T435" s="480">
        <v>0</v>
      </c>
      <c r="U435" s="480">
        <v>0</v>
      </c>
      <c r="V435" s="480"/>
      <c r="W435" s="480"/>
      <c r="X435" s="480"/>
      <c r="Y435" s="480"/>
      <c r="Z435" s="480"/>
      <c r="AA435" s="480"/>
      <c r="AB435" s="480"/>
      <c r="AC435" s="480"/>
      <c r="AD435" s="480"/>
      <c r="AE435" s="480"/>
      <c r="AF435" s="480"/>
      <c r="AG435" s="480"/>
      <c r="AH435" s="480"/>
      <c r="AI435" s="480"/>
      <c r="AJ435" s="480"/>
      <c r="AK435" s="480"/>
      <c r="AL435" s="480"/>
      <c r="AM435" s="480"/>
      <c r="AN435" s="480"/>
      <c r="AO435" s="480"/>
      <c r="AP435" s="475"/>
      <c r="AQ435" s="456"/>
      <c r="AR435" s="444"/>
      <c r="AS435" s="444"/>
      <c r="AT435" s="444"/>
    </row>
    <row r="436" spans="1:46" outlineLevel="3" x14ac:dyDescent="0.35">
      <c r="A436" s="444"/>
      <c r="B436" s="453"/>
      <c r="C436" s="446">
        <f t="shared" si="34"/>
        <v>4</v>
      </c>
      <c r="D436" s="475"/>
      <c r="E436" s="534"/>
      <c r="F436" s="534"/>
      <c r="G436" s="475"/>
      <c r="H436" s="497"/>
      <c r="I436" s="503" t="s">
        <v>653</v>
      </c>
      <c r="J436" s="503"/>
      <c r="K436" s="480"/>
      <c r="L436" s="480"/>
      <c r="M436" s="480"/>
      <c r="N436" s="480"/>
      <c r="O436" s="480"/>
      <c r="P436" s="480"/>
      <c r="Q436" s="480"/>
      <c r="R436" s="480">
        <v>0</v>
      </c>
      <c r="S436" s="480">
        <v>0</v>
      </c>
      <c r="T436" s="480">
        <v>0</v>
      </c>
      <c r="U436" s="480">
        <v>0</v>
      </c>
      <c r="V436" s="480"/>
      <c r="W436" s="480"/>
      <c r="X436" s="480"/>
      <c r="Y436" s="480"/>
      <c r="Z436" s="480"/>
      <c r="AA436" s="480"/>
      <c r="AB436" s="480"/>
      <c r="AC436" s="480"/>
      <c r="AD436" s="480"/>
      <c r="AE436" s="480"/>
      <c r="AF436" s="480"/>
      <c r="AG436" s="480"/>
      <c r="AH436" s="480"/>
      <c r="AI436" s="480"/>
      <c r="AJ436" s="480"/>
      <c r="AK436" s="480"/>
      <c r="AL436" s="480"/>
      <c r="AM436" s="480"/>
      <c r="AN436" s="480"/>
      <c r="AO436" s="480"/>
      <c r="AP436" s="475"/>
      <c r="AQ436" s="456"/>
      <c r="AR436" s="444"/>
      <c r="AS436" s="444"/>
      <c r="AT436" s="444"/>
    </row>
    <row r="437" spans="1:46" outlineLevel="3" x14ac:dyDescent="0.35">
      <c r="A437" s="444"/>
      <c r="B437" s="453"/>
      <c r="C437" s="446">
        <f t="shared" si="34"/>
        <v>4</v>
      </c>
      <c r="D437" s="475"/>
      <c r="E437" s="534"/>
      <c r="F437" s="534"/>
      <c r="G437" s="475"/>
      <c r="H437" s="497"/>
      <c r="I437" s="503" t="s">
        <v>654</v>
      </c>
      <c r="J437" s="503"/>
      <c r="K437" s="480"/>
      <c r="L437" s="480"/>
      <c r="M437" s="480"/>
      <c r="N437" s="480"/>
      <c r="O437" s="480"/>
      <c r="P437" s="480"/>
      <c r="Q437" s="480"/>
      <c r="R437" s="480">
        <v>0</v>
      </c>
      <c r="S437" s="480">
        <v>0</v>
      </c>
      <c r="T437" s="480">
        <v>0</v>
      </c>
      <c r="U437" s="480">
        <v>0</v>
      </c>
      <c r="V437" s="480"/>
      <c r="W437" s="480"/>
      <c r="X437" s="480"/>
      <c r="Y437" s="480"/>
      <c r="Z437" s="480"/>
      <c r="AA437" s="480"/>
      <c r="AB437" s="480"/>
      <c r="AC437" s="480"/>
      <c r="AD437" s="480"/>
      <c r="AE437" s="480"/>
      <c r="AF437" s="480"/>
      <c r="AG437" s="480"/>
      <c r="AH437" s="480"/>
      <c r="AI437" s="480"/>
      <c r="AJ437" s="480"/>
      <c r="AK437" s="480"/>
      <c r="AL437" s="480"/>
      <c r="AM437" s="480"/>
      <c r="AN437" s="480"/>
      <c r="AO437" s="480"/>
      <c r="AP437" s="475"/>
      <c r="AQ437" s="456"/>
      <c r="AR437" s="444"/>
      <c r="AS437" s="444"/>
      <c r="AT437" s="444"/>
    </row>
    <row r="438" spans="1:46" outlineLevel="3" x14ac:dyDescent="0.35">
      <c r="A438" s="444"/>
      <c r="B438" s="453"/>
      <c r="C438" s="446">
        <f t="shared" si="34"/>
        <v>4</v>
      </c>
      <c r="D438" s="475"/>
      <c r="E438" s="534"/>
      <c r="F438" s="534"/>
      <c r="G438" s="475"/>
      <c r="H438" s="497"/>
      <c r="I438" s="503" t="s">
        <v>655</v>
      </c>
      <c r="J438" s="503"/>
      <c r="K438" s="480"/>
      <c r="L438" s="480"/>
      <c r="M438" s="480"/>
      <c r="N438" s="480"/>
      <c r="O438" s="480"/>
      <c r="P438" s="480"/>
      <c r="Q438" s="480"/>
      <c r="R438" s="480">
        <v>0</v>
      </c>
      <c r="S438" s="480">
        <v>0</v>
      </c>
      <c r="T438" s="480">
        <v>0</v>
      </c>
      <c r="U438" s="480">
        <v>0</v>
      </c>
      <c r="V438" s="480"/>
      <c r="W438" s="480"/>
      <c r="X438" s="480"/>
      <c r="Y438" s="480"/>
      <c r="Z438" s="480"/>
      <c r="AA438" s="480"/>
      <c r="AB438" s="480"/>
      <c r="AC438" s="480"/>
      <c r="AD438" s="480"/>
      <c r="AE438" s="480"/>
      <c r="AF438" s="480"/>
      <c r="AG438" s="480"/>
      <c r="AH438" s="480"/>
      <c r="AI438" s="480"/>
      <c r="AJ438" s="480"/>
      <c r="AK438" s="480"/>
      <c r="AL438" s="480"/>
      <c r="AM438" s="480"/>
      <c r="AN438" s="480"/>
      <c r="AO438" s="480"/>
      <c r="AP438" s="475"/>
      <c r="AQ438" s="456"/>
      <c r="AR438" s="444"/>
      <c r="AS438" s="444"/>
      <c r="AT438" s="444"/>
    </row>
    <row r="439" spans="1:46" outlineLevel="3" x14ac:dyDescent="0.35">
      <c r="A439" s="444"/>
      <c r="B439" s="453"/>
      <c r="C439" s="446">
        <f t="shared" si="34"/>
        <v>4</v>
      </c>
      <c r="D439" s="475"/>
      <c r="E439" s="534"/>
      <c r="F439" s="534"/>
      <c r="G439" s="475"/>
      <c r="H439" s="497"/>
      <c r="I439" s="503" t="s">
        <v>656</v>
      </c>
      <c r="J439" s="503"/>
      <c r="K439" s="480"/>
      <c r="L439" s="480"/>
      <c r="M439" s="480"/>
      <c r="N439" s="480"/>
      <c r="O439" s="480"/>
      <c r="P439" s="480"/>
      <c r="Q439" s="480"/>
      <c r="R439" s="480">
        <v>0</v>
      </c>
      <c r="S439" s="480">
        <v>0</v>
      </c>
      <c r="T439" s="480">
        <v>0</v>
      </c>
      <c r="U439" s="480">
        <v>0</v>
      </c>
      <c r="V439" s="480"/>
      <c r="W439" s="480"/>
      <c r="X439" s="480"/>
      <c r="Y439" s="480"/>
      <c r="Z439" s="480"/>
      <c r="AA439" s="480"/>
      <c r="AB439" s="480"/>
      <c r="AC439" s="480"/>
      <c r="AD439" s="480"/>
      <c r="AE439" s="480"/>
      <c r="AF439" s="480"/>
      <c r="AG439" s="480"/>
      <c r="AH439" s="480"/>
      <c r="AI439" s="480"/>
      <c r="AJ439" s="480"/>
      <c r="AK439" s="480"/>
      <c r="AL439" s="480"/>
      <c r="AM439" s="480"/>
      <c r="AN439" s="480"/>
      <c r="AO439" s="480"/>
      <c r="AP439" s="475"/>
      <c r="AQ439" s="456"/>
      <c r="AR439" s="444"/>
      <c r="AS439" s="444"/>
      <c r="AT439" s="444"/>
    </row>
    <row r="440" spans="1:46" outlineLevel="3" x14ac:dyDescent="0.35">
      <c r="A440" s="444"/>
      <c r="B440" s="453"/>
      <c r="C440" s="446">
        <f t="shared" si="34"/>
        <v>4</v>
      </c>
      <c r="D440" s="475"/>
      <c r="E440" s="534"/>
      <c r="F440" s="534"/>
      <c r="G440" s="475"/>
      <c r="H440" s="497"/>
      <c r="I440" s="503" t="s">
        <v>657</v>
      </c>
      <c r="J440" s="503"/>
      <c r="K440" s="480"/>
      <c r="L440" s="480"/>
      <c r="M440" s="480"/>
      <c r="N440" s="480"/>
      <c r="O440" s="480"/>
      <c r="P440" s="480"/>
      <c r="Q440" s="480"/>
      <c r="R440" s="480">
        <v>0</v>
      </c>
      <c r="S440" s="480">
        <v>0</v>
      </c>
      <c r="T440" s="480">
        <v>0</v>
      </c>
      <c r="U440" s="480">
        <v>0</v>
      </c>
      <c r="V440" s="480"/>
      <c r="W440" s="480"/>
      <c r="X440" s="480"/>
      <c r="Y440" s="480"/>
      <c r="Z440" s="480"/>
      <c r="AA440" s="480"/>
      <c r="AB440" s="480"/>
      <c r="AC440" s="480"/>
      <c r="AD440" s="480"/>
      <c r="AE440" s="480"/>
      <c r="AF440" s="480"/>
      <c r="AG440" s="480"/>
      <c r="AH440" s="480"/>
      <c r="AI440" s="480"/>
      <c r="AJ440" s="480"/>
      <c r="AK440" s="480"/>
      <c r="AL440" s="480"/>
      <c r="AM440" s="480"/>
      <c r="AN440" s="480"/>
      <c r="AO440" s="480"/>
      <c r="AP440" s="475"/>
      <c r="AQ440" s="456"/>
      <c r="AR440" s="444"/>
      <c r="AS440" s="444"/>
      <c r="AT440" s="444"/>
    </row>
    <row r="441" spans="1:46" outlineLevel="3" x14ac:dyDescent="0.35">
      <c r="A441" s="444"/>
      <c r="B441" s="453"/>
      <c r="C441" s="446">
        <f t="shared" si="34"/>
        <v>4</v>
      </c>
      <c r="D441" s="475"/>
      <c r="E441" s="534"/>
      <c r="F441" s="534"/>
      <c r="G441" s="475"/>
      <c r="H441" s="497" t="str">
        <f>H$259</f>
        <v>July</v>
      </c>
      <c r="I441" s="503" t="s">
        <v>666</v>
      </c>
      <c r="J441" s="503"/>
      <c r="K441" s="480"/>
      <c r="L441" s="480"/>
      <c r="M441" s="480"/>
      <c r="N441" s="480"/>
      <c r="O441" s="480"/>
      <c r="P441" s="480"/>
      <c r="Q441" s="480"/>
      <c r="R441" s="498">
        <v>0</v>
      </c>
      <c r="S441" s="498">
        <v>0</v>
      </c>
      <c r="T441" s="498">
        <v>0</v>
      </c>
      <c r="U441" s="498">
        <v>0</v>
      </c>
      <c r="V441" s="480"/>
      <c r="W441" s="480"/>
      <c r="X441" s="480"/>
      <c r="Y441" s="480"/>
      <c r="Z441" s="480"/>
      <c r="AA441" s="480"/>
      <c r="AB441" s="480"/>
      <c r="AC441" s="480"/>
      <c r="AD441" s="480"/>
      <c r="AE441" s="480"/>
      <c r="AF441" s="480"/>
      <c r="AG441" s="480"/>
      <c r="AH441" s="480"/>
      <c r="AI441" s="480"/>
      <c r="AJ441" s="480"/>
      <c r="AK441" s="480"/>
      <c r="AL441" s="480"/>
      <c r="AM441" s="480"/>
      <c r="AN441" s="480"/>
      <c r="AO441" s="480"/>
      <c r="AP441" s="475"/>
      <c r="AQ441" s="456"/>
      <c r="AR441" s="444"/>
      <c r="AS441" s="444"/>
      <c r="AT441" s="444"/>
    </row>
    <row r="442" spans="1:46" outlineLevel="3" x14ac:dyDescent="0.35">
      <c r="A442" s="444"/>
      <c r="B442" s="453"/>
      <c r="C442" s="446">
        <f t="shared" si="34"/>
        <v>4</v>
      </c>
      <c r="D442" s="475"/>
      <c r="E442" s="534"/>
      <c r="F442" s="534"/>
      <c r="G442" s="475"/>
      <c r="H442" s="497"/>
      <c r="I442" s="503" t="s">
        <v>667</v>
      </c>
      <c r="J442" s="503"/>
      <c r="K442" s="480"/>
      <c r="L442" s="480"/>
      <c r="M442" s="480"/>
      <c r="N442" s="480"/>
      <c r="O442" s="480"/>
      <c r="P442" s="480"/>
      <c r="Q442" s="480"/>
      <c r="R442" s="498">
        <v>4</v>
      </c>
      <c r="S442" s="498">
        <v>4</v>
      </c>
      <c r="T442" s="498">
        <v>4</v>
      </c>
      <c r="U442" s="498">
        <v>4</v>
      </c>
      <c r="V442" s="480"/>
      <c r="W442" s="480"/>
      <c r="X442" s="480"/>
      <c r="Y442" s="480"/>
      <c r="Z442" s="480"/>
      <c r="AA442" s="480"/>
      <c r="AB442" s="480"/>
      <c r="AC442" s="480"/>
      <c r="AD442" s="480"/>
      <c r="AE442" s="480"/>
      <c r="AF442" s="480"/>
      <c r="AG442" s="480"/>
      <c r="AH442" s="480"/>
      <c r="AI442" s="480"/>
      <c r="AJ442" s="480"/>
      <c r="AK442" s="480"/>
      <c r="AL442" s="480"/>
      <c r="AM442" s="480"/>
      <c r="AN442" s="480"/>
      <c r="AO442" s="480"/>
      <c r="AP442" s="475"/>
      <c r="AQ442" s="456"/>
      <c r="AR442" s="444"/>
      <c r="AS442" s="444"/>
      <c r="AT442" s="444"/>
    </row>
    <row r="443" spans="1:46" outlineLevel="3" x14ac:dyDescent="0.35">
      <c r="A443" s="444"/>
      <c r="B443" s="453"/>
      <c r="C443" s="446">
        <f t="shared" si="34"/>
        <v>4</v>
      </c>
      <c r="D443" s="475"/>
      <c r="E443" s="534"/>
      <c r="F443" s="534"/>
      <c r="G443" s="475"/>
      <c r="H443" s="497"/>
      <c r="I443" s="503" t="s">
        <v>668</v>
      </c>
      <c r="J443" s="503"/>
      <c r="K443" s="480"/>
      <c r="L443" s="480"/>
      <c r="M443" s="480"/>
      <c r="N443" s="480"/>
      <c r="O443" s="480"/>
      <c r="P443" s="480"/>
      <c r="Q443" s="480"/>
      <c r="R443" s="480">
        <v>0</v>
      </c>
      <c r="S443" s="480">
        <v>0</v>
      </c>
      <c r="T443" s="480">
        <v>0</v>
      </c>
      <c r="U443" s="480">
        <v>0</v>
      </c>
      <c r="V443" s="480"/>
      <c r="W443" s="480"/>
      <c r="X443" s="480"/>
      <c r="Y443" s="480"/>
      <c r="Z443" s="480"/>
      <c r="AA443" s="480"/>
      <c r="AB443" s="480"/>
      <c r="AC443" s="480"/>
      <c r="AD443" s="480"/>
      <c r="AE443" s="480"/>
      <c r="AF443" s="480"/>
      <c r="AG443" s="480"/>
      <c r="AH443" s="480"/>
      <c r="AI443" s="480"/>
      <c r="AJ443" s="480"/>
      <c r="AK443" s="480"/>
      <c r="AL443" s="480"/>
      <c r="AM443" s="480"/>
      <c r="AN443" s="480"/>
      <c r="AO443" s="480"/>
      <c r="AP443" s="475"/>
      <c r="AQ443" s="456"/>
      <c r="AR443" s="444"/>
      <c r="AS443" s="444"/>
      <c r="AT443" s="444"/>
    </row>
    <row r="444" spans="1:46" outlineLevel="3" x14ac:dyDescent="0.35">
      <c r="A444" s="444"/>
      <c r="B444" s="453"/>
      <c r="C444" s="446">
        <f t="shared" si="34"/>
        <v>4</v>
      </c>
      <c r="D444" s="475"/>
      <c r="E444" s="534"/>
      <c r="F444" s="534"/>
      <c r="G444" s="475"/>
      <c r="H444" s="497"/>
      <c r="I444" s="503" t="s">
        <v>653</v>
      </c>
      <c r="J444" s="503"/>
      <c r="K444" s="480"/>
      <c r="L444" s="480"/>
      <c r="M444" s="480"/>
      <c r="N444" s="480"/>
      <c r="O444" s="480"/>
      <c r="P444" s="480"/>
      <c r="Q444" s="480"/>
      <c r="R444" s="480">
        <v>0</v>
      </c>
      <c r="S444" s="480">
        <v>0</v>
      </c>
      <c r="T444" s="480">
        <v>0</v>
      </c>
      <c r="U444" s="480">
        <v>0</v>
      </c>
      <c r="V444" s="480"/>
      <c r="W444" s="480"/>
      <c r="X444" s="480"/>
      <c r="Y444" s="480"/>
      <c r="Z444" s="480"/>
      <c r="AA444" s="480"/>
      <c r="AB444" s="480"/>
      <c r="AC444" s="480"/>
      <c r="AD444" s="480"/>
      <c r="AE444" s="480"/>
      <c r="AF444" s="480"/>
      <c r="AG444" s="480"/>
      <c r="AH444" s="480"/>
      <c r="AI444" s="480"/>
      <c r="AJ444" s="480"/>
      <c r="AK444" s="480"/>
      <c r="AL444" s="480"/>
      <c r="AM444" s="480"/>
      <c r="AN444" s="480"/>
      <c r="AO444" s="480"/>
      <c r="AP444" s="475"/>
      <c r="AQ444" s="456"/>
      <c r="AR444" s="444"/>
      <c r="AS444" s="444"/>
      <c r="AT444" s="444"/>
    </row>
    <row r="445" spans="1:46" outlineLevel="3" x14ac:dyDescent="0.35">
      <c r="A445" s="444"/>
      <c r="B445" s="453"/>
      <c r="C445" s="446">
        <f t="shared" si="34"/>
        <v>4</v>
      </c>
      <c r="D445" s="475"/>
      <c r="E445" s="534"/>
      <c r="F445" s="534"/>
      <c r="G445" s="475"/>
      <c r="H445" s="497"/>
      <c r="I445" s="503" t="s">
        <v>654</v>
      </c>
      <c r="J445" s="503"/>
      <c r="K445" s="480"/>
      <c r="L445" s="480"/>
      <c r="M445" s="480"/>
      <c r="N445" s="480"/>
      <c r="O445" s="480"/>
      <c r="P445" s="480"/>
      <c r="Q445" s="480"/>
      <c r="R445" s="480">
        <v>0</v>
      </c>
      <c r="S445" s="480">
        <v>0</v>
      </c>
      <c r="T445" s="480">
        <v>0</v>
      </c>
      <c r="U445" s="480">
        <v>0</v>
      </c>
      <c r="V445" s="480"/>
      <c r="W445" s="480"/>
      <c r="X445" s="480"/>
      <c r="Y445" s="480"/>
      <c r="Z445" s="480"/>
      <c r="AA445" s="480"/>
      <c r="AB445" s="480"/>
      <c r="AC445" s="480"/>
      <c r="AD445" s="480"/>
      <c r="AE445" s="480"/>
      <c r="AF445" s="480"/>
      <c r="AG445" s="480"/>
      <c r="AH445" s="480"/>
      <c r="AI445" s="480"/>
      <c r="AJ445" s="480"/>
      <c r="AK445" s="480"/>
      <c r="AL445" s="480"/>
      <c r="AM445" s="480"/>
      <c r="AN445" s="480"/>
      <c r="AO445" s="480"/>
      <c r="AP445" s="475"/>
      <c r="AQ445" s="456"/>
      <c r="AR445" s="444"/>
      <c r="AS445" s="444"/>
      <c r="AT445" s="444"/>
    </row>
    <row r="446" spans="1:46" outlineLevel="3" x14ac:dyDescent="0.35">
      <c r="A446" s="444"/>
      <c r="B446" s="453"/>
      <c r="C446" s="446">
        <f t="shared" si="34"/>
        <v>4</v>
      </c>
      <c r="D446" s="475"/>
      <c r="E446" s="534"/>
      <c r="F446" s="534"/>
      <c r="G446" s="475"/>
      <c r="H446" s="497"/>
      <c r="I446" s="503" t="s">
        <v>655</v>
      </c>
      <c r="J446" s="503"/>
      <c r="K446" s="480"/>
      <c r="L446" s="480"/>
      <c r="M446" s="480"/>
      <c r="N446" s="480"/>
      <c r="O446" s="480"/>
      <c r="P446" s="480"/>
      <c r="Q446" s="480"/>
      <c r="R446" s="480">
        <v>0</v>
      </c>
      <c r="S446" s="480">
        <v>0</v>
      </c>
      <c r="T446" s="480">
        <v>0</v>
      </c>
      <c r="U446" s="480">
        <v>0</v>
      </c>
      <c r="V446" s="480"/>
      <c r="W446" s="480"/>
      <c r="X446" s="480"/>
      <c r="Y446" s="480"/>
      <c r="Z446" s="480"/>
      <c r="AA446" s="480"/>
      <c r="AB446" s="480"/>
      <c r="AC446" s="480"/>
      <c r="AD446" s="480"/>
      <c r="AE446" s="480"/>
      <c r="AF446" s="480"/>
      <c r="AG446" s="480"/>
      <c r="AH446" s="480"/>
      <c r="AI446" s="480"/>
      <c r="AJ446" s="480"/>
      <c r="AK446" s="480"/>
      <c r="AL446" s="480"/>
      <c r="AM446" s="480"/>
      <c r="AN446" s="480"/>
      <c r="AO446" s="480"/>
      <c r="AP446" s="475"/>
      <c r="AQ446" s="456"/>
      <c r="AR446" s="444"/>
      <c r="AS446" s="444"/>
      <c r="AT446" s="444"/>
    </row>
    <row r="447" spans="1:46" outlineLevel="3" x14ac:dyDescent="0.35">
      <c r="A447" s="444"/>
      <c r="B447" s="453"/>
      <c r="C447" s="446">
        <f t="shared" si="34"/>
        <v>4</v>
      </c>
      <c r="D447" s="475"/>
      <c r="E447" s="534"/>
      <c r="F447" s="534"/>
      <c r="G447" s="475"/>
      <c r="H447" s="497"/>
      <c r="I447" s="503" t="s">
        <v>656</v>
      </c>
      <c r="J447" s="503"/>
      <c r="K447" s="480"/>
      <c r="L447" s="480"/>
      <c r="M447" s="480"/>
      <c r="N447" s="480"/>
      <c r="O447" s="480"/>
      <c r="P447" s="480"/>
      <c r="Q447" s="480"/>
      <c r="R447" s="480">
        <v>0</v>
      </c>
      <c r="S447" s="480">
        <v>0</v>
      </c>
      <c r="T447" s="480">
        <v>0</v>
      </c>
      <c r="U447" s="480">
        <v>0</v>
      </c>
      <c r="V447" s="480"/>
      <c r="W447" s="480"/>
      <c r="X447" s="480"/>
      <c r="Y447" s="480"/>
      <c r="Z447" s="480"/>
      <c r="AA447" s="480"/>
      <c r="AB447" s="480"/>
      <c r="AC447" s="480"/>
      <c r="AD447" s="480"/>
      <c r="AE447" s="480"/>
      <c r="AF447" s="480"/>
      <c r="AG447" s="480"/>
      <c r="AH447" s="480"/>
      <c r="AI447" s="480"/>
      <c r="AJ447" s="480"/>
      <c r="AK447" s="480"/>
      <c r="AL447" s="480"/>
      <c r="AM447" s="480"/>
      <c r="AN447" s="480"/>
      <c r="AO447" s="480"/>
      <c r="AP447" s="475"/>
      <c r="AQ447" s="456"/>
      <c r="AR447" s="444"/>
      <c r="AS447" s="444"/>
      <c r="AT447" s="444"/>
    </row>
    <row r="448" spans="1:46" outlineLevel="3" x14ac:dyDescent="0.35">
      <c r="A448" s="444"/>
      <c r="B448" s="453"/>
      <c r="C448" s="446">
        <f t="shared" si="34"/>
        <v>4</v>
      </c>
      <c r="D448" s="475"/>
      <c r="E448" s="534"/>
      <c r="F448" s="534"/>
      <c r="G448" s="475"/>
      <c r="H448" s="497"/>
      <c r="I448" s="503" t="s">
        <v>657</v>
      </c>
      <c r="J448" s="503"/>
      <c r="K448" s="480"/>
      <c r="L448" s="480"/>
      <c r="M448" s="480"/>
      <c r="N448" s="480"/>
      <c r="O448" s="480"/>
      <c r="P448" s="480"/>
      <c r="Q448" s="480"/>
      <c r="R448" s="480">
        <v>0</v>
      </c>
      <c r="S448" s="480">
        <v>0</v>
      </c>
      <c r="T448" s="480">
        <v>0</v>
      </c>
      <c r="U448" s="480">
        <v>0</v>
      </c>
      <c r="V448" s="480"/>
      <c r="W448" s="480"/>
      <c r="X448" s="480"/>
      <c r="Y448" s="480"/>
      <c r="Z448" s="480"/>
      <c r="AA448" s="480"/>
      <c r="AB448" s="480"/>
      <c r="AC448" s="480"/>
      <c r="AD448" s="480"/>
      <c r="AE448" s="480"/>
      <c r="AF448" s="480"/>
      <c r="AG448" s="480"/>
      <c r="AH448" s="480"/>
      <c r="AI448" s="480"/>
      <c r="AJ448" s="480"/>
      <c r="AK448" s="480"/>
      <c r="AL448" s="480"/>
      <c r="AM448" s="480"/>
      <c r="AN448" s="480"/>
      <c r="AO448" s="480"/>
      <c r="AP448" s="475"/>
      <c r="AQ448" s="456"/>
      <c r="AR448" s="444"/>
      <c r="AS448" s="444"/>
      <c r="AT448" s="444"/>
    </row>
    <row r="449" spans="1:46" ht="5.15" customHeight="1" outlineLevel="2" x14ac:dyDescent="0.35">
      <c r="A449" s="444"/>
      <c r="B449" s="453"/>
      <c r="C449" s="446">
        <f>INT($C$239)+2.005</f>
        <v>3.0049999999999999</v>
      </c>
      <c r="D449" s="475"/>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t="s">
        <v>512</v>
      </c>
      <c r="AQ449" s="456"/>
      <c r="AR449" s="444"/>
      <c r="AS449" s="444"/>
      <c r="AT449" s="444"/>
    </row>
    <row r="450" spans="1:46" outlineLevel="2" x14ac:dyDescent="0.35">
      <c r="A450" s="444"/>
      <c r="B450" s="453"/>
      <c r="C450" s="446">
        <f>INT($C$239)+2</f>
        <v>3</v>
      </c>
      <c r="D450" s="475"/>
      <c r="E450" s="534"/>
      <c r="F450" s="534"/>
      <c r="G450" s="475"/>
      <c r="H450" s="550" t="s">
        <v>714</v>
      </c>
      <c r="I450" s="504" t="s">
        <v>734</v>
      </c>
      <c r="J450" s="504"/>
      <c r="K450" s="611">
        <f>COUNTA($H451:$H$461)</f>
        <v>2</v>
      </c>
      <c r="L450" s="608">
        <f>COUNTA($I$451:$I$461)/K450</f>
        <v>5</v>
      </c>
      <c r="M450" s="484">
        <v>-4</v>
      </c>
      <c r="N450" s="504"/>
      <c r="O450" s="504"/>
      <c r="P450" s="504"/>
      <c r="Q450" s="504"/>
      <c r="R450" s="504" t="s">
        <v>733</v>
      </c>
      <c r="S450" s="504"/>
      <c r="T450" s="504"/>
      <c r="U450" s="504"/>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3" x14ac:dyDescent="0.35">
      <c r="A451" s="444"/>
      <c r="B451" s="453"/>
      <c r="C451" s="446">
        <f t="shared" ref="C451:C460" si="35">INT($C$239)+3</f>
        <v>4</v>
      </c>
      <c r="D451" s="475"/>
      <c r="E451" s="534"/>
      <c r="F451" s="534"/>
      <c r="G451" s="475"/>
      <c r="H451" s="497" t="str">
        <f>H$258</f>
        <v>May</v>
      </c>
      <c r="I451" s="503" t="s">
        <v>721</v>
      </c>
      <c r="J451" s="503"/>
      <c r="K451" s="480"/>
      <c r="L451" s="479"/>
      <c r="M451" s="480"/>
      <c r="N451" s="480"/>
      <c r="O451" s="480"/>
      <c r="P451" s="480"/>
      <c r="Q451" s="480"/>
      <c r="R451" s="480">
        <v>0</v>
      </c>
      <c r="S451" s="480">
        <v>0</v>
      </c>
      <c r="T451" s="480">
        <v>0</v>
      </c>
      <c r="U451" s="480">
        <v>0</v>
      </c>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outlineLevel="3" x14ac:dyDescent="0.35">
      <c r="A452" s="444"/>
      <c r="B452" s="453"/>
      <c r="C452" s="446">
        <f t="shared" si="35"/>
        <v>4</v>
      </c>
      <c r="D452" s="475"/>
      <c r="E452" s="534"/>
      <c r="F452" s="534"/>
      <c r="G452" s="475"/>
      <c r="H452" s="497"/>
      <c r="I452" s="503" t="s">
        <v>735</v>
      </c>
      <c r="J452" s="503"/>
      <c r="K452" s="480"/>
      <c r="L452" s="480"/>
      <c r="M452" s="480"/>
      <c r="N452" s="480"/>
      <c r="O452" s="480"/>
      <c r="P452" s="480"/>
      <c r="Q452" s="480"/>
      <c r="R452" s="498">
        <v>1</v>
      </c>
      <c r="S452" s="498">
        <v>1</v>
      </c>
      <c r="T452" s="498">
        <v>1</v>
      </c>
      <c r="U452" s="498">
        <v>1</v>
      </c>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35">
      <c r="A453" s="444"/>
      <c r="B453" s="453"/>
      <c r="C453" s="446">
        <f t="shared" si="35"/>
        <v>4</v>
      </c>
      <c r="D453" s="475"/>
      <c r="E453" s="534"/>
      <c r="F453" s="534"/>
      <c r="G453" s="475"/>
      <c r="H453" s="497"/>
      <c r="I453" s="503" t="s">
        <v>695</v>
      </c>
      <c r="J453" s="503"/>
      <c r="K453" s="480"/>
      <c r="L453" s="480"/>
      <c r="M453" s="480"/>
      <c r="N453" s="480"/>
      <c r="O453" s="480"/>
      <c r="P453" s="480"/>
      <c r="Q453" s="480"/>
      <c r="R453" s="498">
        <v>1</v>
      </c>
      <c r="S453" s="498">
        <v>1</v>
      </c>
      <c r="T453" s="498">
        <v>1</v>
      </c>
      <c r="U453" s="498">
        <v>1</v>
      </c>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35">
      <c r="A454" s="444"/>
      <c r="B454" s="453"/>
      <c r="C454" s="446">
        <f t="shared" si="35"/>
        <v>4</v>
      </c>
      <c r="D454" s="475"/>
      <c r="E454" s="534"/>
      <c r="F454" s="534"/>
      <c r="G454" s="475"/>
      <c r="H454" s="497"/>
      <c r="I454" s="503" t="s">
        <v>731</v>
      </c>
      <c r="J454" s="503"/>
      <c r="K454" s="480"/>
      <c r="L454" s="480"/>
      <c r="M454" s="480"/>
      <c r="N454" s="480"/>
      <c r="O454" s="480"/>
      <c r="P454" s="480"/>
      <c r="Q454" s="480"/>
      <c r="R454" s="498">
        <v>1</v>
      </c>
      <c r="S454" s="498">
        <v>1</v>
      </c>
      <c r="T454" s="498">
        <v>1</v>
      </c>
      <c r="U454" s="498">
        <v>1</v>
      </c>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35">
      <c r="A455" s="444"/>
      <c r="B455" s="453"/>
      <c r="C455" s="446">
        <f t="shared" si="35"/>
        <v>4</v>
      </c>
      <c r="D455" s="475"/>
      <c r="E455" s="534"/>
      <c r="F455" s="534"/>
      <c r="G455" s="475"/>
      <c r="H455" s="497"/>
      <c r="I455" s="503" t="s">
        <v>696</v>
      </c>
      <c r="J455" s="503"/>
      <c r="K455" s="480"/>
      <c r="L455" s="480"/>
      <c r="M455" s="480"/>
      <c r="N455" s="480"/>
      <c r="O455" s="480"/>
      <c r="P455" s="480"/>
      <c r="Q455" s="480"/>
      <c r="R455" s="498">
        <v>2</v>
      </c>
      <c r="S455" s="498">
        <v>2</v>
      </c>
      <c r="T455" s="498">
        <v>2</v>
      </c>
      <c r="U455" s="498">
        <v>2</v>
      </c>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35">
      <c r="A456" s="444"/>
      <c r="B456" s="453"/>
      <c r="C456" s="446">
        <f t="shared" si="35"/>
        <v>4</v>
      </c>
      <c r="D456" s="475"/>
      <c r="E456" s="534"/>
      <c r="F456" s="534"/>
      <c r="G456" s="475"/>
      <c r="H456" s="497" t="str">
        <f>H$259</f>
        <v>July</v>
      </c>
      <c r="I456" s="503" t="s">
        <v>721</v>
      </c>
      <c r="J456" s="503"/>
      <c r="K456" s="480"/>
      <c r="L456" s="480"/>
      <c r="M456" s="480"/>
      <c r="N456" s="480"/>
      <c r="O456" s="480"/>
      <c r="P456" s="480"/>
      <c r="Q456" s="480"/>
      <c r="R456" s="480">
        <v>0</v>
      </c>
      <c r="S456" s="480">
        <v>0</v>
      </c>
      <c r="T456" s="480">
        <v>0</v>
      </c>
      <c r="U456" s="480">
        <v>0</v>
      </c>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35">
      <c r="A457" s="444"/>
      <c r="B457" s="453"/>
      <c r="C457" s="446">
        <f t="shared" si="35"/>
        <v>4</v>
      </c>
      <c r="D457" s="475"/>
      <c r="E457" s="534"/>
      <c r="F457" s="534"/>
      <c r="G457" s="475"/>
      <c r="H457" s="497"/>
      <c r="I457" s="503" t="s">
        <v>735</v>
      </c>
      <c r="J457" s="503"/>
      <c r="K457" s="480"/>
      <c r="L457" s="480"/>
      <c r="M457" s="480"/>
      <c r="N457" s="480"/>
      <c r="O457" s="480"/>
      <c r="P457" s="480"/>
      <c r="Q457" s="480"/>
      <c r="R457" s="498">
        <v>1</v>
      </c>
      <c r="S457" s="498">
        <v>1</v>
      </c>
      <c r="T457" s="498">
        <v>1</v>
      </c>
      <c r="U457" s="498">
        <v>1</v>
      </c>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35">
      <c r="A458" s="444"/>
      <c r="B458" s="453"/>
      <c r="C458" s="446">
        <f t="shared" si="35"/>
        <v>4</v>
      </c>
      <c r="D458" s="475"/>
      <c r="E458" s="534"/>
      <c r="F458" s="534"/>
      <c r="G458" s="475"/>
      <c r="H458" s="497"/>
      <c r="I458" s="503" t="s">
        <v>695</v>
      </c>
      <c r="J458" s="503"/>
      <c r="K458" s="480"/>
      <c r="L458" s="480"/>
      <c r="M458" s="480"/>
      <c r="N458" s="480"/>
      <c r="O458" s="480"/>
      <c r="P458" s="480"/>
      <c r="Q458" s="480"/>
      <c r="R458" s="498">
        <v>1</v>
      </c>
      <c r="S458" s="498">
        <v>1</v>
      </c>
      <c r="T458" s="498">
        <v>1</v>
      </c>
      <c r="U458" s="498">
        <v>1</v>
      </c>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35">
      <c r="A459" s="444"/>
      <c r="B459" s="453"/>
      <c r="C459" s="446">
        <f t="shared" si="35"/>
        <v>4</v>
      </c>
      <c r="D459" s="475"/>
      <c r="E459" s="534"/>
      <c r="F459" s="534"/>
      <c r="G459" s="475"/>
      <c r="H459" s="497"/>
      <c r="I459" s="503" t="s">
        <v>731</v>
      </c>
      <c r="J459" s="503"/>
      <c r="K459" s="480"/>
      <c r="L459" s="480"/>
      <c r="M459" s="480"/>
      <c r="N459" s="480"/>
      <c r="O459" s="480"/>
      <c r="P459" s="480"/>
      <c r="Q459" s="480"/>
      <c r="R459" s="498">
        <v>1</v>
      </c>
      <c r="S459" s="498">
        <v>1</v>
      </c>
      <c r="T459" s="498">
        <v>1</v>
      </c>
      <c r="U459" s="498">
        <v>1</v>
      </c>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outlineLevel="3" x14ac:dyDescent="0.35">
      <c r="A460" s="444"/>
      <c r="B460" s="453"/>
      <c r="C460" s="446">
        <f t="shared" si="35"/>
        <v>4</v>
      </c>
      <c r="D460" s="475"/>
      <c r="E460" s="534"/>
      <c r="F460" s="534"/>
      <c r="G460" s="475"/>
      <c r="H460" s="497"/>
      <c r="I460" s="503" t="s">
        <v>696</v>
      </c>
      <c r="J460" s="503"/>
      <c r="K460" s="480"/>
      <c r="L460" s="480"/>
      <c r="M460" s="480"/>
      <c r="N460" s="480"/>
      <c r="O460" s="480"/>
      <c r="P460" s="480"/>
      <c r="Q460" s="480"/>
      <c r="R460" s="498">
        <v>2</v>
      </c>
      <c r="S460" s="498">
        <v>2</v>
      </c>
      <c r="T460" s="498">
        <v>2</v>
      </c>
      <c r="U460" s="498">
        <v>2</v>
      </c>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75"/>
      <c r="AQ460" s="456"/>
      <c r="AR460" s="444"/>
      <c r="AS460" s="444"/>
      <c r="AT460" s="444"/>
    </row>
    <row r="461" spans="1:46" ht="5.15" customHeight="1" outlineLevel="2" x14ac:dyDescent="0.35">
      <c r="A461" s="444"/>
      <c r="B461" s="453"/>
      <c r="C461" s="446">
        <f>INT($C$239)+2.005</f>
        <v>3.0049999999999999</v>
      </c>
      <c r="D461" s="475"/>
      <c r="E461" s="475"/>
      <c r="F461" s="475"/>
      <c r="G461" s="475"/>
      <c r="H461" s="475"/>
      <c r="I461" s="475"/>
      <c r="J461" s="475"/>
      <c r="K461" s="475"/>
      <c r="L461" s="475"/>
      <c r="M461" s="475"/>
      <c r="N461" s="475"/>
      <c r="O461" s="475"/>
      <c r="P461" s="475"/>
      <c r="Q461" s="475"/>
      <c r="R461" s="475"/>
      <c r="S461" s="475"/>
      <c r="T461" s="475"/>
      <c r="U461" s="475"/>
      <c r="V461" s="475"/>
      <c r="W461" s="475"/>
      <c r="X461" s="475"/>
      <c r="Y461" s="475"/>
      <c r="Z461" s="475"/>
      <c r="AA461" s="475"/>
      <c r="AB461" s="475"/>
      <c r="AC461" s="475"/>
      <c r="AD461" s="475"/>
      <c r="AE461" s="475"/>
      <c r="AF461" s="475"/>
      <c r="AG461" s="475"/>
      <c r="AH461" s="475"/>
      <c r="AI461" s="475"/>
      <c r="AJ461" s="475"/>
      <c r="AK461" s="475"/>
      <c r="AL461" s="475"/>
      <c r="AM461" s="475"/>
      <c r="AN461" s="475"/>
      <c r="AO461" s="475"/>
      <c r="AP461" s="475" t="s">
        <v>512</v>
      </c>
      <c r="AQ461" s="456"/>
      <c r="AR461" s="444"/>
      <c r="AS461" s="444"/>
      <c r="AT461" s="444"/>
    </row>
    <row r="462" spans="1:46" outlineLevel="2" x14ac:dyDescent="0.35">
      <c r="A462" s="444"/>
      <c r="B462" s="453"/>
      <c r="C462" s="446">
        <f>INT($C$239)+2</f>
        <v>3</v>
      </c>
      <c r="D462" s="475"/>
      <c r="E462" s="534"/>
      <c r="F462" s="534"/>
      <c r="G462" s="475"/>
      <c r="H462" s="550" t="s">
        <v>714</v>
      </c>
      <c r="I462" s="504" t="s">
        <v>736</v>
      </c>
      <c r="J462" s="504"/>
      <c r="K462" s="611">
        <f>COUNTA($H463:$H$471)</f>
        <v>2</v>
      </c>
      <c r="L462" s="608">
        <f>COUNTA($I$463:$I$471)/K462</f>
        <v>4</v>
      </c>
      <c r="M462" s="484">
        <v>-3</v>
      </c>
      <c r="N462" s="504"/>
      <c r="O462" s="504"/>
      <c r="P462" s="504"/>
      <c r="Q462" s="504"/>
      <c r="R462" s="504" t="s">
        <v>733</v>
      </c>
      <c r="S462" s="504"/>
      <c r="T462" s="504"/>
      <c r="U462" s="504"/>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35">
      <c r="A463" s="444"/>
      <c r="B463" s="453"/>
      <c r="C463" s="446">
        <f t="shared" ref="C463:C470" si="36">INT($C$239)+3</f>
        <v>4</v>
      </c>
      <c r="D463" s="475"/>
      <c r="E463" s="534"/>
      <c r="F463" s="534"/>
      <c r="G463" s="475"/>
      <c r="H463" s="497" t="str">
        <f>H$258</f>
        <v>May</v>
      </c>
      <c r="I463" s="503" t="s">
        <v>721</v>
      </c>
      <c r="J463" s="503"/>
      <c r="K463" s="480"/>
      <c r="L463" s="479"/>
      <c r="M463" s="480"/>
      <c r="N463" s="480"/>
      <c r="O463" s="480"/>
      <c r="P463" s="480"/>
      <c r="Q463" s="480"/>
      <c r="R463" s="480">
        <v>0</v>
      </c>
      <c r="S463" s="480">
        <v>0</v>
      </c>
      <c r="T463" s="480">
        <v>0</v>
      </c>
      <c r="U463" s="480">
        <v>0</v>
      </c>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35">
      <c r="A464" s="444"/>
      <c r="B464" s="453"/>
      <c r="C464" s="446">
        <f t="shared" si="36"/>
        <v>4</v>
      </c>
      <c r="D464" s="475"/>
      <c r="E464" s="534"/>
      <c r="F464" s="534"/>
      <c r="G464" s="475"/>
      <c r="H464" s="497"/>
      <c r="I464" s="503" t="s">
        <v>737</v>
      </c>
      <c r="J464" s="503"/>
      <c r="K464" s="480"/>
      <c r="L464" s="479"/>
      <c r="M464" s="480"/>
      <c r="N464" s="480"/>
      <c r="O464" s="480"/>
      <c r="P464" s="480"/>
      <c r="Q464" s="480"/>
      <c r="R464" s="480">
        <v>0</v>
      </c>
      <c r="S464" s="480">
        <v>0</v>
      </c>
      <c r="T464" s="480">
        <v>0</v>
      </c>
      <c r="U464" s="480">
        <v>0</v>
      </c>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35">
      <c r="A465" s="444"/>
      <c r="B465" s="453"/>
      <c r="C465" s="446">
        <f t="shared" si="36"/>
        <v>4</v>
      </c>
      <c r="D465" s="475"/>
      <c r="E465" s="534"/>
      <c r="F465" s="534"/>
      <c r="G465" s="475"/>
      <c r="H465" s="497"/>
      <c r="I465" s="503" t="s">
        <v>738</v>
      </c>
      <c r="J465" s="503"/>
      <c r="K465" s="480"/>
      <c r="L465" s="480"/>
      <c r="M465" s="480"/>
      <c r="N465" s="480"/>
      <c r="O465" s="480"/>
      <c r="P465" s="480"/>
      <c r="Q465" s="480"/>
      <c r="R465" s="498">
        <v>1</v>
      </c>
      <c r="S465" s="498">
        <v>1</v>
      </c>
      <c r="T465" s="498">
        <v>1</v>
      </c>
      <c r="U465" s="498">
        <v>1</v>
      </c>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35">
      <c r="A466" s="444"/>
      <c r="B466" s="453"/>
      <c r="C466" s="446">
        <f t="shared" si="36"/>
        <v>4</v>
      </c>
      <c r="D466" s="475"/>
      <c r="E466" s="534"/>
      <c r="F466" s="534"/>
      <c r="G466" s="475"/>
      <c r="H466" s="497"/>
      <c r="I466" s="503" t="s">
        <v>739</v>
      </c>
      <c r="J466" s="503"/>
      <c r="K466" s="480"/>
      <c r="L466" s="480"/>
      <c r="M466" s="480"/>
      <c r="N466" s="480"/>
      <c r="O466" s="480"/>
      <c r="P466" s="480"/>
      <c r="Q466" s="480"/>
      <c r="R466" s="498">
        <v>2</v>
      </c>
      <c r="S466" s="498">
        <v>2</v>
      </c>
      <c r="T466" s="498">
        <v>2</v>
      </c>
      <c r="U466" s="498">
        <v>2</v>
      </c>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35">
      <c r="A467" s="444"/>
      <c r="B467" s="453"/>
      <c r="C467" s="446">
        <f t="shared" si="36"/>
        <v>4</v>
      </c>
      <c r="D467" s="475"/>
      <c r="E467" s="534"/>
      <c r="F467" s="534"/>
      <c r="G467" s="475"/>
      <c r="H467" s="497" t="str">
        <f>H$259</f>
        <v>July</v>
      </c>
      <c r="I467" s="503" t="s">
        <v>721</v>
      </c>
      <c r="J467" s="503"/>
      <c r="K467" s="480"/>
      <c r="L467" s="480"/>
      <c r="M467" s="480"/>
      <c r="N467" s="480"/>
      <c r="O467" s="480"/>
      <c r="P467" s="480"/>
      <c r="Q467" s="480"/>
      <c r="R467" s="480">
        <v>0</v>
      </c>
      <c r="S467" s="480">
        <v>0</v>
      </c>
      <c r="T467" s="480">
        <v>0</v>
      </c>
      <c r="U467" s="480">
        <v>0</v>
      </c>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35">
      <c r="A468" s="444"/>
      <c r="B468" s="453"/>
      <c r="C468" s="446">
        <f t="shared" si="36"/>
        <v>4</v>
      </c>
      <c r="D468" s="475"/>
      <c r="E468" s="534"/>
      <c r="F468" s="534"/>
      <c r="G468" s="475"/>
      <c r="H468" s="497"/>
      <c r="I468" s="503" t="s">
        <v>737</v>
      </c>
      <c r="J468" s="503"/>
      <c r="K468" s="480"/>
      <c r="L468" s="480"/>
      <c r="M468" s="480"/>
      <c r="N468" s="480"/>
      <c r="O468" s="480"/>
      <c r="P468" s="480"/>
      <c r="Q468" s="480"/>
      <c r="R468" s="480">
        <v>0</v>
      </c>
      <c r="S468" s="480">
        <v>0</v>
      </c>
      <c r="T468" s="480">
        <v>0</v>
      </c>
      <c r="U468" s="480">
        <v>0</v>
      </c>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35">
      <c r="A469" s="444"/>
      <c r="B469" s="453"/>
      <c r="C469" s="446">
        <f t="shared" si="36"/>
        <v>4</v>
      </c>
      <c r="D469" s="475"/>
      <c r="E469" s="534"/>
      <c r="F469" s="534"/>
      <c r="G469" s="475"/>
      <c r="H469" s="497"/>
      <c r="I469" s="503" t="s">
        <v>738</v>
      </c>
      <c r="J469" s="503"/>
      <c r="K469" s="480"/>
      <c r="L469" s="480"/>
      <c r="M469" s="480"/>
      <c r="N469" s="480"/>
      <c r="O469" s="480"/>
      <c r="P469" s="480"/>
      <c r="Q469" s="480"/>
      <c r="R469" s="498">
        <v>1</v>
      </c>
      <c r="S469" s="498">
        <v>1</v>
      </c>
      <c r="T469" s="498">
        <v>1</v>
      </c>
      <c r="U469" s="498">
        <v>1</v>
      </c>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outlineLevel="3" x14ac:dyDescent="0.35">
      <c r="A470" s="444"/>
      <c r="B470" s="453"/>
      <c r="C470" s="446">
        <f t="shared" si="36"/>
        <v>4</v>
      </c>
      <c r="D470" s="475"/>
      <c r="E470" s="534"/>
      <c r="F470" s="534"/>
      <c r="G470" s="475"/>
      <c r="H470" s="497"/>
      <c r="I470" s="503" t="s">
        <v>739</v>
      </c>
      <c r="J470" s="503"/>
      <c r="K470" s="480"/>
      <c r="L470" s="480"/>
      <c r="M470" s="480"/>
      <c r="N470" s="480"/>
      <c r="O470" s="480"/>
      <c r="P470" s="480"/>
      <c r="Q470" s="480"/>
      <c r="R470" s="498">
        <v>2</v>
      </c>
      <c r="S470" s="498">
        <v>2</v>
      </c>
      <c r="T470" s="498">
        <v>2</v>
      </c>
      <c r="U470" s="498">
        <v>2</v>
      </c>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75"/>
      <c r="AQ470" s="456"/>
      <c r="AR470" s="444"/>
      <c r="AS470" s="444"/>
      <c r="AT470" s="444"/>
    </row>
    <row r="471" spans="1:46" ht="5.15" customHeight="1" outlineLevel="2" x14ac:dyDescent="0.35">
      <c r="A471" s="444"/>
      <c r="B471" s="453"/>
      <c r="C471" s="446">
        <f>INT($C$239)+2.005</f>
        <v>3.0049999999999999</v>
      </c>
      <c r="D471" s="475"/>
      <c r="E471" s="475"/>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t="s">
        <v>512</v>
      </c>
      <c r="AQ471" s="456"/>
      <c r="AR471" s="444"/>
      <c r="AS471" s="444"/>
      <c r="AT471" s="444"/>
    </row>
    <row r="472" spans="1:46" outlineLevel="1" x14ac:dyDescent="0.35">
      <c r="A472" s="444"/>
      <c r="B472" s="453"/>
      <c r="C472" s="446">
        <f>INT($C$239)+1</f>
        <v>2</v>
      </c>
      <c r="D472" s="475"/>
      <c r="E472" s="534"/>
      <c r="F472" s="534"/>
      <c r="G472" s="475"/>
      <c r="H472" s="537" t="s">
        <v>740</v>
      </c>
      <c r="I472" s="494" t="s">
        <v>741</v>
      </c>
      <c r="J472" s="494"/>
      <c r="K472" s="462"/>
      <c r="L472" s="462"/>
      <c r="M472" s="462"/>
      <c r="N472" s="462"/>
      <c r="O472" s="462"/>
      <c r="P472" s="462"/>
      <c r="Q472" s="462"/>
      <c r="R472" s="462"/>
      <c r="S472" s="462"/>
      <c r="T472" s="462"/>
      <c r="U472" s="462"/>
      <c r="V472" s="462"/>
      <c r="W472" s="462"/>
      <c r="X472" s="462"/>
      <c r="Y472" s="462"/>
      <c r="Z472" s="526"/>
      <c r="AA472" s="526"/>
      <c r="AB472" s="526"/>
      <c r="AC472" s="526"/>
      <c r="AD472" s="526"/>
      <c r="AE472" s="526"/>
      <c r="AF472" s="526"/>
      <c r="AG472" s="526"/>
      <c r="AH472" s="526"/>
      <c r="AI472" s="526"/>
      <c r="AJ472" s="526"/>
      <c r="AK472" s="526"/>
      <c r="AL472" s="526"/>
      <c r="AM472" s="526"/>
      <c r="AN472" s="526"/>
      <c r="AO472" s="526"/>
      <c r="AP472" s="475"/>
      <c r="AQ472" s="456"/>
      <c r="AR472" s="444"/>
      <c r="AS472" s="444"/>
      <c r="AT472" s="444"/>
    </row>
    <row r="473" spans="1:46" ht="5.15" customHeight="1" outlineLevel="3" x14ac:dyDescent="0.35">
      <c r="A473" s="444"/>
      <c r="B473" s="453"/>
      <c r="C473" s="446">
        <f>INT($C$239)+3.005</f>
        <v>4.0049999999999999</v>
      </c>
      <c r="D473" s="475" t="s">
        <v>506</v>
      </c>
      <c r="E473" s="475"/>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56"/>
      <c r="AR473" s="444"/>
      <c r="AS473" s="444"/>
      <c r="AT473" s="444"/>
    </row>
    <row r="474" spans="1:46" outlineLevel="3" x14ac:dyDescent="0.35">
      <c r="A474" s="444"/>
      <c r="B474" s="453"/>
      <c r="C474" s="446">
        <f t="shared" ref="C474:C481" si="37">INT($C$239)+2</f>
        <v>3</v>
      </c>
      <c r="D474" s="475"/>
      <c r="E474" s="534"/>
      <c r="F474" s="534"/>
      <c r="G474" s="475"/>
      <c r="H474" s="497" t="str">
        <f>"Birth: "&amp;H$258</f>
        <v>Birth: May</v>
      </c>
      <c r="I474" s="503" t="s">
        <v>633</v>
      </c>
      <c r="J474" s="503"/>
      <c r="K474" s="543">
        <f t="shared" ref="K474:Q474" si="38">K258</f>
        <v>43600</v>
      </c>
      <c r="L474" s="543">
        <f t="shared" si="38"/>
        <v>43600</v>
      </c>
      <c r="M474" s="543">
        <f t="shared" si="38"/>
        <v>43600</v>
      </c>
      <c r="N474" s="543">
        <f t="shared" si="38"/>
        <v>43600</v>
      </c>
      <c r="O474" s="543">
        <f t="shared" si="38"/>
        <v>43600</v>
      </c>
      <c r="P474" s="543">
        <f t="shared" si="38"/>
        <v>43600</v>
      </c>
      <c r="Q474" s="543">
        <f t="shared" si="38"/>
        <v>43570</v>
      </c>
      <c r="R474" s="613">
        <f>R266</f>
        <v>43600</v>
      </c>
      <c r="S474" s="613">
        <f>S266</f>
        <v>43570</v>
      </c>
      <c r="T474" s="613">
        <f>T266</f>
        <v>43570</v>
      </c>
      <c r="U474" s="613">
        <f>U266</f>
        <v>43570</v>
      </c>
      <c r="V474" s="480" t="s">
        <v>742</v>
      </c>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outlineLevel="3" x14ac:dyDescent="0.35">
      <c r="A475" s="444"/>
      <c r="B475" s="453"/>
      <c r="C475" s="446">
        <f t="shared" si="37"/>
        <v>3</v>
      </c>
      <c r="D475" s="475"/>
      <c r="E475" s="534"/>
      <c r="F475" s="534"/>
      <c r="G475" s="475"/>
      <c r="H475" s="550"/>
      <c r="I475" s="503" t="s">
        <v>743</v>
      </c>
      <c r="J475" s="503"/>
      <c r="K475" s="614">
        <f t="shared" ref="K475:U475" si="39">K474+INDEX($R$308:$U$308,1,K$247+1)</f>
        <v>43691</v>
      </c>
      <c r="L475" s="614">
        <f t="shared" si="39"/>
        <v>43691</v>
      </c>
      <c r="M475" s="614">
        <f t="shared" si="39"/>
        <v>43691</v>
      </c>
      <c r="N475" s="614">
        <f t="shared" si="39"/>
        <v>43691</v>
      </c>
      <c r="O475" s="614">
        <f t="shared" si="39"/>
        <v>43691</v>
      </c>
      <c r="P475" s="614">
        <f t="shared" si="39"/>
        <v>43691</v>
      </c>
      <c r="Q475" s="614">
        <f t="shared" si="39"/>
        <v>43670</v>
      </c>
      <c r="R475" s="614">
        <f t="shared" si="39"/>
        <v>43691</v>
      </c>
      <c r="S475" s="614">
        <f t="shared" si="39"/>
        <v>43670</v>
      </c>
      <c r="T475" s="614">
        <f t="shared" si="39"/>
        <v>43680</v>
      </c>
      <c r="U475" s="614">
        <f t="shared" si="39"/>
        <v>43690</v>
      </c>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35">
      <c r="A476" s="444"/>
      <c r="B476" s="453"/>
      <c r="C476" s="446">
        <f t="shared" si="37"/>
        <v>3</v>
      </c>
      <c r="D476" s="475"/>
      <c r="E476" s="534"/>
      <c r="F476" s="534"/>
      <c r="G476" s="475"/>
      <c r="H476" s="497" t="str">
        <f>"Birth: "&amp;H$259</f>
        <v>Birth: July</v>
      </c>
      <c r="I476" s="503" t="s">
        <v>633</v>
      </c>
      <c r="J476" s="503"/>
      <c r="K476" s="547">
        <f t="shared" ref="K476:Q476" si="40">K259</f>
        <v>43669</v>
      </c>
      <c r="L476" s="547">
        <f t="shared" si="40"/>
        <v>43669</v>
      </c>
      <c r="M476" s="547">
        <f t="shared" si="40"/>
        <v>43669</v>
      </c>
      <c r="N476" s="547">
        <f t="shared" si="40"/>
        <v>43669</v>
      </c>
      <c r="O476" s="547">
        <f t="shared" si="40"/>
        <v>43669</v>
      </c>
      <c r="P476" s="547">
        <f t="shared" si="40"/>
        <v>43669</v>
      </c>
      <c r="Q476" s="547">
        <f t="shared" si="40"/>
        <v>43617</v>
      </c>
      <c r="R476" s="560">
        <f>R274</f>
        <v>43669</v>
      </c>
      <c r="S476" s="560">
        <f>S274</f>
        <v>43617</v>
      </c>
      <c r="T476" s="560">
        <f>T274</f>
        <v>43617</v>
      </c>
      <c r="U476" s="560">
        <f>U274</f>
        <v>43617</v>
      </c>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35">
      <c r="A477" s="444"/>
      <c r="B477" s="453"/>
      <c r="C477" s="446">
        <f t="shared" si="37"/>
        <v>3</v>
      </c>
      <c r="D477" s="475"/>
      <c r="E477" s="534"/>
      <c r="F477" s="534"/>
      <c r="G477" s="475"/>
      <c r="H477" s="550"/>
      <c r="I477" s="503" t="s">
        <v>743</v>
      </c>
      <c r="J477" s="503"/>
      <c r="K477" s="615">
        <f t="shared" ref="K477:U477" si="41">K476+INDEX($R$308:$U$308,1,K$247+1)</f>
        <v>43760</v>
      </c>
      <c r="L477" s="615">
        <f t="shared" si="41"/>
        <v>43760</v>
      </c>
      <c r="M477" s="614">
        <f t="shared" si="41"/>
        <v>43760</v>
      </c>
      <c r="N477" s="614">
        <f t="shared" si="41"/>
        <v>43760</v>
      </c>
      <c r="O477" s="614">
        <f t="shared" si="41"/>
        <v>43760</v>
      </c>
      <c r="P477" s="614">
        <f t="shared" si="41"/>
        <v>43760</v>
      </c>
      <c r="Q477" s="614">
        <f t="shared" si="41"/>
        <v>43717</v>
      </c>
      <c r="R477" s="614">
        <f t="shared" si="41"/>
        <v>43760</v>
      </c>
      <c r="S477" s="614">
        <f t="shared" si="41"/>
        <v>43717</v>
      </c>
      <c r="T477" s="614">
        <f t="shared" si="41"/>
        <v>43727</v>
      </c>
      <c r="U477" s="614">
        <f t="shared" si="41"/>
        <v>43737</v>
      </c>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2" x14ac:dyDescent="0.35">
      <c r="A478" s="444"/>
      <c r="B478" s="453"/>
      <c r="C478" s="446">
        <f t="shared" si="37"/>
        <v>3</v>
      </c>
      <c r="D478" s="475"/>
      <c r="E478" s="534"/>
      <c r="F478" s="534"/>
      <c r="G478" s="475"/>
      <c r="H478" s="550" t="s">
        <v>643</v>
      </c>
      <c r="I478" s="504" t="s">
        <v>744</v>
      </c>
      <c r="J478" s="607" t="s">
        <v>745</v>
      </c>
      <c r="K478" s="608">
        <f>COUNTA($H$479:$H$527)</f>
        <v>2</v>
      </c>
      <c r="L478" s="608">
        <f>COUNTA($I$479:$I$527)/K478</f>
        <v>8</v>
      </c>
      <c r="M478" s="552">
        <f>COUNTA($J$479:$J$527)/(L478*K478)</f>
        <v>3</v>
      </c>
      <c r="N478" s="616" t="s">
        <v>746</v>
      </c>
      <c r="O478" s="617"/>
      <c r="P478" s="617"/>
      <c r="Q478" s="617"/>
      <c r="R478" s="617"/>
      <c r="S478" s="590"/>
      <c r="T478" s="590"/>
      <c r="U478" s="590"/>
      <c r="V478" s="497" t="s">
        <v>747</v>
      </c>
      <c r="W478" s="480"/>
      <c r="X478" s="503" t="s">
        <v>748</v>
      </c>
      <c r="Y478" s="503"/>
      <c r="Z478" s="503"/>
      <c r="AA478" s="503"/>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35">
      <c r="A479" s="444"/>
      <c r="B479" s="453"/>
      <c r="C479" s="446">
        <f t="shared" si="37"/>
        <v>3</v>
      </c>
      <c r="D479" s="475"/>
      <c r="E479" s="534"/>
      <c r="F479" s="534"/>
      <c r="G479" s="475"/>
      <c r="H479" s="497" t="str">
        <f>H$258</f>
        <v>May</v>
      </c>
      <c r="I479" s="497">
        <v>0</v>
      </c>
      <c r="J479" s="524" t="s">
        <v>621</v>
      </c>
      <c r="K479" s="618">
        <v>43753</v>
      </c>
      <c r="L479" s="618">
        <v>43753</v>
      </c>
      <c r="M479" s="619">
        <v>43753</v>
      </c>
      <c r="N479" s="480"/>
      <c r="O479" s="480"/>
      <c r="P479" s="480"/>
      <c r="Q479" s="480"/>
      <c r="R479" s="619">
        <v>43753</v>
      </c>
      <c r="S479" s="619">
        <v>43753</v>
      </c>
      <c r="T479" s="619">
        <v>43753</v>
      </c>
      <c r="U479" s="619">
        <v>43753</v>
      </c>
      <c r="V479" s="525">
        <v>0</v>
      </c>
      <c r="W479" s="480"/>
      <c r="X479" s="480" t="b">
        <f t="shared" ref="X479:AA481" si="42">R479&lt;(MAX(R$263:R$270)+MAX($I$308*R$308,$I$309*R$309,$I$310*R$310))</f>
        <v>0</v>
      </c>
      <c r="Y479" s="480" t="b">
        <f t="shared" si="42"/>
        <v>0</v>
      </c>
      <c r="Z479" s="480" t="b">
        <f t="shared" si="42"/>
        <v>1</v>
      </c>
      <c r="AA479" s="480" t="b">
        <f t="shared" si="42"/>
        <v>0</v>
      </c>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35">
      <c r="A480" s="444"/>
      <c r="B480" s="453"/>
      <c r="C480" s="446">
        <f t="shared" si="37"/>
        <v>3</v>
      </c>
      <c r="D480" s="475"/>
      <c r="E480" s="534"/>
      <c r="F480" s="534"/>
      <c r="G480" s="475"/>
      <c r="H480" s="497"/>
      <c r="I480" s="497"/>
      <c r="J480" s="524" t="s">
        <v>10</v>
      </c>
      <c r="K480" s="480"/>
      <c r="L480" s="480"/>
      <c r="M480" s="480"/>
      <c r="N480" s="619">
        <v>43753</v>
      </c>
      <c r="O480" s="619">
        <v>43753</v>
      </c>
      <c r="P480" s="619">
        <v>43753</v>
      </c>
      <c r="Q480" s="619">
        <v>43753</v>
      </c>
      <c r="R480" s="619">
        <v>43753</v>
      </c>
      <c r="S480" s="619">
        <v>43753</v>
      </c>
      <c r="T480" s="619">
        <v>43753</v>
      </c>
      <c r="U480" s="619">
        <v>43753</v>
      </c>
      <c r="V480" s="620">
        <f>1-SUM(V469,V481)</f>
        <v>0.5</v>
      </c>
      <c r="W480" s="480"/>
      <c r="X480" s="480" t="b">
        <f t="shared" si="42"/>
        <v>0</v>
      </c>
      <c r="Y480" s="480" t="b">
        <f t="shared" si="42"/>
        <v>0</v>
      </c>
      <c r="Z480" s="480" t="b">
        <f t="shared" si="42"/>
        <v>1</v>
      </c>
      <c r="AA480" s="480" t="b">
        <f t="shared" si="42"/>
        <v>0</v>
      </c>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35">
      <c r="A481" s="444"/>
      <c r="B481" s="453"/>
      <c r="C481" s="446">
        <f t="shared" si="37"/>
        <v>3</v>
      </c>
      <c r="D481" s="475"/>
      <c r="E481" s="534"/>
      <c r="F481" s="534"/>
      <c r="G481" s="475"/>
      <c r="H481" s="497"/>
      <c r="I481" s="497"/>
      <c r="J481" s="524" t="s">
        <v>990</v>
      </c>
      <c r="K481" s="480"/>
      <c r="L481" s="480"/>
      <c r="M481" s="480"/>
      <c r="N481" s="480"/>
      <c r="O481" s="480"/>
      <c r="P481" s="480"/>
      <c r="Q481" s="480"/>
      <c r="R481" s="619">
        <v>43753</v>
      </c>
      <c r="S481" s="619">
        <v>43753</v>
      </c>
      <c r="T481" s="619">
        <v>43753</v>
      </c>
      <c r="U481" s="619">
        <v>43753</v>
      </c>
      <c r="V481" s="525">
        <v>0.5</v>
      </c>
      <c r="W481" s="480"/>
      <c r="X481" s="480" t="b">
        <f t="shared" si="42"/>
        <v>0</v>
      </c>
      <c r="Y481" s="480" t="b">
        <f t="shared" si="42"/>
        <v>0</v>
      </c>
      <c r="Z481" s="480" t="b">
        <f t="shared" si="42"/>
        <v>1</v>
      </c>
      <c r="AA481" s="480" t="b">
        <f t="shared" si="42"/>
        <v>0</v>
      </c>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35">
      <c r="A482" s="444"/>
      <c r="B482" s="453"/>
      <c r="C482" s="446">
        <f>INT($C$239)+3</f>
        <v>4</v>
      </c>
      <c r="D482" s="475"/>
      <c r="E482" s="534"/>
      <c r="F482" s="534"/>
      <c r="G482" s="475"/>
      <c r="H482" s="480"/>
      <c r="I482" s="497">
        <v>1</v>
      </c>
      <c r="J482" s="497" t="s">
        <v>749</v>
      </c>
      <c r="K482" s="580">
        <f>DATE(YEAR(K479)+1,MONTH(K479),DAY(K479))</f>
        <v>44119</v>
      </c>
      <c r="L482" s="580">
        <f>DATE(YEAR(L479)+1,MONTH(L479),DAY(L479))</f>
        <v>44119</v>
      </c>
      <c r="M482" s="580">
        <f>DATE(YEAR(M479)+1,MONTH(M479),DAY(M479))</f>
        <v>44119</v>
      </c>
      <c r="N482" s="480"/>
      <c r="O482" s="480"/>
      <c r="P482" s="480"/>
      <c r="Q482" s="480"/>
      <c r="R482" s="580">
        <f t="shared" ref="R482:U497" si="43">DATE(YEAR(R479)+1,MONTH(R479),DAY(R479))</f>
        <v>44119</v>
      </c>
      <c r="S482" s="580">
        <f t="shared" si="43"/>
        <v>44119</v>
      </c>
      <c r="T482" s="580">
        <f t="shared" si="43"/>
        <v>44119</v>
      </c>
      <c r="U482" s="580">
        <f t="shared" si="43"/>
        <v>44119</v>
      </c>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35">
      <c r="A483" s="444"/>
      <c r="B483" s="453"/>
      <c r="C483" s="446">
        <f>INT($C$239)+3</f>
        <v>4</v>
      </c>
      <c r="D483" s="475"/>
      <c r="E483" s="534"/>
      <c r="F483" s="534"/>
      <c r="G483" s="475"/>
      <c r="H483" s="480"/>
      <c r="I483" s="497"/>
      <c r="J483" s="497" t="s">
        <v>738</v>
      </c>
      <c r="K483" s="480"/>
      <c r="L483" s="480"/>
      <c r="M483" s="480"/>
      <c r="N483" s="580">
        <f>DATE(YEAR(N480)+1,MONTH(N480),DAY(N480))</f>
        <v>44119</v>
      </c>
      <c r="O483" s="580">
        <f>DATE(YEAR(O480)+1,MONTH(O480),DAY(O480))</f>
        <v>44119</v>
      </c>
      <c r="P483" s="580">
        <f>DATE(YEAR(P480)+1,MONTH(P480),DAY(P480))</f>
        <v>44119</v>
      </c>
      <c r="Q483" s="580">
        <f>DATE(YEAR(Q480)+1,MONTH(Q480),DAY(Q480))</f>
        <v>44119</v>
      </c>
      <c r="R483" s="580">
        <f t="shared" si="43"/>
        <v>44119</v>
      </c>
      <c r="S483" s="580">
        <f t="shared" si="43"/>
        <v>44119</v>
      </c>
      <c r="T483" s="580">
        <f t="shared" si="43"/>
        <v>44119</v>
      </c>
      <c r="U483" s="580">
        <f t="shared" si="43"/>
        <v>44119</v>
      </c>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35">
      <c r="A484" s="444"/>
      <c r="B484" s="453"/>
      <c r="C484" s="446">
        <f>INT($C$239)+3</f>
        <v>4</v>
      </c>
      <c r="D484" s="475"/>
      <c r="E484" s="534"/>
      <c r="F484" s="534"/>
      <c r="G484" s="475"/>
      <c r="H484" s="480"/>
      <c r="I484" s="497"/>
      <c r="J484" s="497" t="s">
        <v>739</v>
      </c>
      <c r="K484" s="480"/>
      <c r="L484" s="480"/>
      <c r="M484" s="480"/>
      <c r="N484" s="480"/>
      <c r="O484" s="480"/>
      <c r="P484" s="480"/>
      <c r="Q484" s="480"/>
      <c r="R484" s="580">
        <f t="shared" si="43"/>
        <v>44119</v>
      </c>
      <c r="S484" s="580">
        <f t="shared" si="43"/>
        <v>44119</v>
      </c>
      <c r="T484" s="580">
        <f t="shared" si="43"/>
        <v>44119</v>
      </c>
      <c r="U484" s="580">
        <f t="shared" si="43"/>
        <v>44119</v>
      </c>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35">
      <c r="A485" s="444"/>
      <c r="B485" s="453"/>
      <c r="C485" s="446">
        <f t="shared" ref="C485:C517" si="44">INT($C$239+3)</f>
        <v>4</v>
      </c>
      <c r="D485" s="475"/>
      <c r="E485" s="534"/>
      <c r="F485" s="534"/>
      <c r="G485" s="475"/>
      <c r="H485" s="480"/>
      <c r="I485" s="497">
        <v>2</v>
      </c>
      <c r="J485" s="497" t="s">
        <v>749</v>
      </c>
      <c r="K485" s="580">
        <f>DATE(YEAR(K482)+1,MONTH(K482),DAY(K482))</f>
        <v>44484</v>
      </c>
      <c r="L485" s="580">
        <f>DATE(YEAR(L482)+1,MONTH(L482),DAY(L482))</f>
        <v>44484</v>
      </c>
      <c r="M485" s="580">
        <f>DATE(YEAR(M482)+1,MONTH(M482),DAY(M482))</f>
        <v>44484</v>
      </c>
      <c r="N485" s="480"/>
      <c r="O485" s="480"/>
      <c r="P485" s="480"/>
      <c r="Q485" s="480"/>
      <c r="R485" s="580">
        <f t="shared" si="43"/>
        <v>44484</v>
      </c>
      <c r="S485" s="580">
        <f t="shared" si="43"/>
        <v>44484</v>
      </c>
      <c r="T485" s="580">
        <f t="shared" si="43"/>
        <v>44484</v>
      </c>
      <c r="U485" s="580">
        <f t="shared" si="43"/>
        <v>44484</v>
      </c>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35">
      <c r="A486" s="444"/>
      <c r="B486" s="453"/>
      <c r="C486" s="446">
        <f t="shared" si="44"/>
        <v>4</v>
      </c>
      <c r="D486" s="475"/>
      <c r="E486" s="534"/>
      <c r="F486" s="534"/>
      <c r="G486" s="475"/>
      <c r="H486" s="480"/>
      <c r="I486" s="497"/>
      <c r="J486" s="497" t="s">
        <v>738</v>
      </c>
      <c r="K486" s="480"/>
      <c r="L486" s="480"/>
      <c r="M486" s="480"/>
      <c r="N486" s="580">
        <f>DATE(YEAR(N483)+1,MONTH(N483),DAY(N483))</f>
        <v>44484</v>
      </c>
      <c r="O486" s="580">
        <f>DATE(YEAR(O483)+1,MONTH(O483),DAY(O483))</f>
        <v>44484</v>
      </c>
      <c r="P486" s="580">
        <f>DATE(YEAR(P483)+1,MONTH(P483),DAY(P483))</f>
        <v>44484</v>
      </c>
      <c r="Q486" s="580">
        <f>DATE(YEAR(Q483)+1,MONTH(Q483),DAY(Q483))</f>
        <v>44484</v>
      </c>
      <c r="R486" s="580">
        <f t="shared" si="43"/>
        <v>44484</v>
      </c>
      <c r="S486" s="580">
        <f t="shared" si="43"/>
        <v>44484</v>
      </c>
      <c r="T486" s="580">
        <f t="shared" si="43"/>
        <v>44484</v>
      </c>
      <c r="U486" s="580">
        <f t="shared" si="43"/>
        <v>44484</v>
      </c>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35">
      <c r="A487" s="444"/>
      <c r="B487" s="453"/>
      <c r="C487" s="446">
        <f t="shared" si="44"/>
        <v>4</v>
      </c>
      <c r="D487" s="475"/>
      <c r="E487" s="534"/>
      <c r="F487" s="534"/>
      <c r="G487" s="475"/>
      <c r="H487" s="480"/>
      <c r="I487" s="497"/>
      <c r="J487" s="497" t="s">
        <v>739</v>
      </c>
      <c r="K487" s="480"/>
      <c r="L487" s="480"/>
      <c r="M487" s="480"/>
      <c r="N487" s="480"/>
      <c r="O487" s="480"/>
      <c r="P487" s="480"/>
      <c r="Q487" s="480"/>
      <c r="R487" s="580">
        <f t="shared" si="43"/>
        <v>44484</v>
      </c>
      <c r="S487" s="580">
        <f t="shared" si="43"/>
        <v>44484</v>
      </c>
      <c r="T487" s="580">
        <f t="shared" si="43"/>
        <v>44484</v>
      </c>
      <c r="U487" s="580">
        <f t="shared" si="43"/>
        <v>44484</v>
      </c>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35">
      <c r="A488" s="444"/>
      <c r="B488" s="453"/>
      <c r="C488" s="446">
        <f t="shared" si="44"/>
        <v>4</v>
      </c>
      <c r="D488" s="475"/>
      <c r="E488" s="534"/>
      <c r="F488" s="534"/>
      <c r="G488" s="475"/>
      <c r="H488" s="480"/>
      <c r="I488" s="497">
        <v>3</v>
      </c>
      <c r="J488" s="497" t="s">
        <v>749</v>
      </c>
      <c r="K488" s="580">
        <f>DATE(YEAR(K485)+1,MONTH(K485),DAY(K485))</f>
        <v>44849</v>
      </c>
      <c r="L488" s="580">
        <f>DATE(YEAR(L485)+1,MONTH(L485),DAY(L485))</f>
        <v>44849</v>
      </c>
      <c r="M488" s="580">
        <f>DATE(YEAR(M485)+1,MONTH(M485),DAY(M485))</f>
        <v>44849</v>
      </c>
      <c r="N488" s="480"/>
      <c r="O488" s="480"/>
      <c r="P488" s="480"/>
      <c r="Q488" s="480"/>
      <c r="R488" s="580">
        <f t="shared" si="43"/>
        <v>44849</v>
      </c>
      <c r="S488" s="580">
        <f t="shared" si="43"/>
        <v>44849</v>
      </c>
      <c r="T488" s="580">
        <f t="shared" si="43"/>
        <v>44849</v>
      </c>
      <c r="U488" s="580">
        <f t="shared" si="43"/>
        <v>44849</v>
      </c>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outlineLevel="3" x14ac:dyDescent="0.35">
      <c r="A489" s="444"/>
      <c r="B489" s="453"/>
      <c r="C489" s="446">
        <f t="shared" si="44"/>
        <v>4</v>
      </c>
      <c r="D489" s="475"/>
      <c r="E489" s="534"/>
      <c r="F489" s="534"/>
      <c r="G489" s="475"/>
      <c r="H489" s="480"/>
      <c r="I489" s="497"/>
      <c r="J489" s="497" t="s">
        <v>738</v>
      </c>
      <c r="K489" s="480"/>
      <c r="L489" s="480"/>
      <c r="M489" s="480"/>
      <c r="N489" s="580">
        <f>DATE(YEAR(N486)+1,MONTH(N486),DAY(N486))</f>
        <v>44849</v>
      </c>
      <c r="O489" s="580">
        <f>DATE(YEAR(O486)+1,MONTH(O486),DAY(O486))</f>
        <v>44849</v>
      </c>
      <c r="P489" s="580">
        <f>DATE(YEAR(P486)+1,MONTH(P486),DAY(P486))</f>
        <v>44849</v>
      </c>
      <c r="Q489" s="580">
        <f>DATE(YEAR(Q486)+1,MONTH(Q486),DAY(Q486))</f>
        <v>44849</v>
      </c>
      <c r="R489" s="580">
        <f t="shared" si="43"/>
        <v>44849</v>
      </c>
      <c r="S489" s="580">
        <f t="shared" si="43"/>
        <v>44849</v>
      </c>
      <c r="T489" s="580">
        <f t="shared" si="43"/>
        <v>44849</v>
      </c>
      <c r="U489" s="580">
        <f t="shared" si="43"/>
        <v>44849</v>
      </c>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75"/>
      <c r="AQ489" s="456"/>
      <c r="AR489" s="444"/>
      <c r="AS489" s="444"/>
      <c r="AT489" s="444"/>
    </row>
    <row r="490" spans="1:46" outlineLevel="3" x14ac:dyDescent="0.35">
      <c r="A490" s="444"/>
      <c r="B490" s="453"/>
      <c r="C490" s="446">
        <f t="shared" si="44"/>
        <v>4</v>
      </c>
      <c r="D490" s="475"/>
      <c r="E490" s="534"/>
      <c r="F490" s="534"/>
      <c r="G490" s="475"/>
      <c r="H490" s="480"/>
      <c r="I490" s="497"/>
      <c r="J490" s="497" t="s">
        <v>739</v>
      </c>
      <c r="K490" s="480"/>
      <c r="L490" s="480"/>
      <c r="M490" s="480"/>
      <c r="N490" s="480"/>
      <c r="O490" s="480"/>
      <c r="P490" s="480"/>
      <c r="Q490" s="480"/>
      <c r="R490" s="580">
        <f t="shared" si="43"/>
        <v>44849</v>
      </c>
      <c r="S490" s="580">
        <f t="shared" si="43"/>
        <v>44849</v>
      </c>
      <c r="T490" s="580">
        <f t="shared" si="43"/>
        <v>44849</v>
      </c>
      <c r="U490" s="580">
        <f t="shared" si="43"/>
        <v>44849</v>
      </c>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75"/>
      <c r="AQ490" s="456"/>
      <c r="AR490" s="444"/>
      <c r="AS490" s="444"/>
      <c r="AT490" s="444"/>
    </row>
    <row r="491" spans="1:46" outlineLevel="3" x14ac:dyDescent="0.35">
      <c r="A491" s="444"/>
      <c r="B491" s="453"/>
      <c r="C491" s="446">
        <f t="shared" si="44"/>
        <v>4</v>
      </c>
      <c r="D491" s="475"/>
      <c r="E491" s="534"/>
      <c r="F491" s="534"/>
      <c r="G491" s="475"/>
      <c r="H491" s="480"/>
      <c r="I491" s="497">
        <v>4</v>
      </c>
      <c r="J491" s="497" t="s">
        <v>749</v>
      </c>
      <c r="K491" s="580">
        <f>DATE(YEAR(K488)+1,MONTH(K488),DAY(K488))</f>
        <v>45214</v>
      </c>
      <c r="L491" s="580">
        <f>DATE(YEAR(L488)+1,MONTH(L488),DAY(L488))</f>
        <v>45214</v>
      </c>
      <c r="M491" s="580">
        <f>DATE(YEAR(M488)+1,MONTH(M488),DAY(M488))</f>
        <v>45214</v>
      </c>
      <c r="N491" s="480"/>
      <c r="O491" s="480"/>
      <c r="P491" s="480"/>
      <c r="Q491" s="480"/>
      <c r="R491" s="580">
        <f t="shared" si="43"/>
        <v>45214</v>
      </c>
      <c r="S491" s="580">
        <f t="shared" si="43"/>
        <v>45214</v>
      </c>
      <c r="T491" s="580">
        <f t="shared" si="43"/>
        <v>45214</v>
      </c>
      <c r="U491" s="580">
        <f t="shared" si="43"/>
        <v>45214</v>
      </c>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75"/>
      <c r="AQ491" s="456"/>
      <c r="AR491" s="444"/>
      <c r="AS491" s="444"/>
      <c r="AT491" s="444"/>
    </row>
    <row r="492" spans="1:46" outlineLevel="3" x14ac:dyDescent="0.35">
      <c r="A492" s="444"/>
      <c r="B492" s="453"/>
      <c r="C492" s="446">
        <f t="shared" si="44"/>
        <v>4</v>
      </c>
      <c r="D492" s="475"/>
      <c r="E492" s="534"/>
      <c r="F492" s="534"/>
      <c r="G492" s="475"/>
      <c r="H492" s="480"/>
      <c r="I492" s="497"/>
      <c r="J492" s="497" t="s">
        <v>738</v>
      </c>
      <c r="K492" s="480"/>
      <c r="L492" s="480"/>
      <c r="M492" s="480"/>
      <c r="N492" s="580">
        <f>DATE(YEAR(N489)+1,MONTH(N489),DAY(N489))</f>
        <v>45214</v>
      </c>
      <c r="O492" s="580">
        <f>DATE(YEAR(O489)+1,MONTH(O489),DAY(O489))</f>
        <v>45214</v>
      </c>
      <c r="P492" s="580">
        <f>DATE(YEAR(P489)+1,MONTH(P489),DAY(P489))</f>
        <v>45214</v>
      </c>
      <c r="Q492" s="580">
        <f>DATE(YEAR(Q489)+1,MONTH(Q489),DAY(Q489))</f>
        <v>45214</v>
      </c>
      <c r="R492" s="580">
        <f t="shared" si="43"/>
        <v>45214</v>
      </c>
      <c r="S492" s="580">
        <f t="shared" si="43"/>
        <v>45214</v>
      </c>
      <c r="T492" s="580">
        <f t="shared" si="43"/>
        <v>45214</v>
      </c>
      <c r="U492" s="580">
        <f t="shared" si="43"/>
        <v>45214</v>
      </c>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75"/>
      <c r="AQ492" s="456"/>
      <c r="AR492" s="444"/>
      <c r="AS492" s="444"/>
      <c r="AT492" s="444"/>
    </row>
    <row r="493" spans="1:46" outlineLevel="3" x14ac:dyDescent="0.35">
      <c r="A493" s="444"/>
      <c r="B493" s="453"/>
      <c r="C493" s="446">
        <f t="shared" si="44"/>
        <v>4</v>
      </c>
      <c r="D493" s="475"/>
      <c r="E493" s="534"/>
      <c r="F493" s="534"/>
      <c r="G493" s="475"/>
      <c r="H493" s="480"/>
      <c r="I493" s="497"/>
      <c r="J493" s="497" t="s">
        <v>739</v>
      </c>
      <c r="K493" s="480"/>
      <c r="L493" s="480"/>
      <c r="M493" s="480"/>
      <c r="N493" s="480"/>
      <c r="O493" s="480"/>
      <c r="P493" s="480"/>
      <c r="Q493" s="480"/>
      <c r="R493" s="580">
        <f t="shared" si="43"/>
        <v>45214</v>
      </c>
      <c r="S493" s="580">
        <f t="shared" si="43"/>
        <v>45214</v>
      </c>
      <c r="T493" s="580">
        <f t="shared" si="43"/>
        <v>45214</v>
      </c>
      <c r="U493" s="580">
        <f t="shared" si="43"/>
        <v>45214</v>
      </c>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75"/>
      <c r="AQ493" s="456"/>
      <c r="AR493" s="444"/>
      <c r="AS493" s="444"/>
      <c r="AT493" s="444"/>
    </row>
    <row r="494" spans="1:46" outlineLevel="3" x14ac:dyDescent="0.35">
      <c r="A494" s="444"/>
      <c r="B494" s="453"/>
      <c r="C494" s="446">
        <f t="shared" si="44"/>
        <v>4</v>
      </c>
      <c r="D494" s="475"/>
      <c r="E494" s="534"/>
      <c r="F494" s="534"/>
      <c r="G494" s="475"/>
      <c r="H494" s="480"/>
      <c r="I494" s="497">
        <v>5</v>
      </c>
      <c r="J494" s="497" t="s">
        <v>749</v>
      </c>
      <c r="K494" s="580">
        <f>DATE(YEAR(K491)+1,MONTH(K491),DAY(K491))</f>
        <v>45580</v>
      </c>
      <c r="L494" s="580">
        <f>DATE(YEAR(L491)+1,MONTH(L491),DAY(L491))</f>
        <v>45580</v>
      </c>
      <c r="M494" s="580">
        <f>DATE(YEAR(M491)+1,MONTH(M491),DAY(M491))</f>
        <v>45580</v>
      </c>
      <c r="N494" s="480"/>
      <c r="O494" s="480"/>
      <c r="P494" s="480"/>
      <c r="Q494" s="480"/>
      <c r="R494" s="580">
        <f t="shared" si="43"/>
        <v>45580</v>
      </c>
      <c r="S494" s="580">
        <f t="shared" si="43"/>
        <v>45580</v>
      </c>
      <c r="T494" s="580">
        <f t="shared" si="43"/>
        <v>45580</v>
      </c>
      <c r="U494" s="580">
        <f t="shared" si="43"/>
        <v>45580</v>
      </c>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75"/>
      <c r="AQ494" s="456"/>
      <c r="AR494" s="444"/>
      <c r="AS494" s="444"/>
      <c r="AT494" s="444"/>
    </row>
    <row r="495" spans="1:46" outlineLevel="3" x14ac:dyDescent="0.35">
      <c r="A495" s="444"/>
      <c r="B495" s="453"/>
      <c r="C495" s="446">
        <f t="shared" si="44"/>
        <v>4</v>
      </c>
      <c r="D495" s="475"/>
      <c r="E495" s="534"/>
      <c r="F495" s="534"/>
      <c r="G495" s="475"/>
      <c r="H495" s="480"/>
      <c r="I495" s="497"/>
      <c r="J495" s="497" t="s">
        <v>738</v>
      </c>
      <c r="K495" s="480"/>
      <c r="L495" s="480"/>
      <c r="M495" s="480"/>
      <c r="N495" s="580">
        <f>DATE(YEAR(N492)+1,MONTH(N492),DAY(N492))</f>
        <v>45580</v>
      </c>
      <c r="O495" s="580">
        <f>DATE(YEAR(O492)+1,MONTH(O492),DAY(O492))</f>
        <v>45580</v>
      </c>
      <c r="P495" s="580">
        <f>DATE(YEAR(P492)+1,MONTH(P492),DAY(P492))</f>
        <v>45580</v>
      </c>
      <c r="Q495" s="580">
        <f>DATE(YEAR(Q492)+1,MONTH(Q492),DAY(Q492))</f>
        <v>45580</v>
      </c>
      <c r="R495" s="580">
        <f t="shared" si="43"/>
        <v>45580</v>
      </c>
      <c r="S495" s="580">
        <f t="shared" si="43"/>
        <v>45580</v>
      </c>
      <c r="T495" s="580">
        <f t="shared" si="43"/>
        <v>45580</v>
      </c>
      <c r="U495" s="580">
        <f t="shared" si="43"/>
        <v>45580</v>
      </c>
      <c r="V495" s="480"/>
      <c r="W495" s="480"/>
      <c r="X495" s="480"/>
      <c r="Y495" s="480"/>
      <c r="Z495" s="480"/>
      <c r="AA495" s="480"/>
      <c r="AB495" s="480"/>
      <c r="AC495" s="480"/>
      <c r="AD495" s="480"/>
      <c r="AE495" s="480"/>
      <c r="AF495" s="480"/>
      <c r="AG495" s="480"/>
      <c r="AH495" s="480"/>
      <c r="AI495" s="480"/>
      <c r="AJ495" s="480"/>
      <c r="AK495" s="480"/>
      <c r="AL495" s="480"/>
      <c r="AM495" s="480"/>
      <c r="AN495" s="480"/>
      <c r="AO495" s="480"/>
      <c r="AP495" s="475"/>
      <c r="AQ495" s="456"/>
      <c r="AR495" s="444"/>
      <c r="AS495" s="444"/>
      <c r="AT495" s="444"/>
    </row>
    <row r="496" spans="1:46" outlineLevel="3" x14ac:dyDescent="0.35">
      <c r="A496" s="444"/>
      <c r="B496" s="453"/>
      <c r="C496" s="446">
        <f t="shared" si="44"/>
        <v>4</v>
      </c>
      <c r="D496" s="475"/>
      <c r="E496" s="534"/>
      <c r="F496" s="534"/>
      <c r="G496" s="475"/>
      <c r="H496" s="480"/>
      <c r="I496" s="497"/>
      <c r="J496" s="497" t="s">
        <v>739</v>
      </c>
      <c r="K496" s="480"/>
      <c r="L496" s="480"/>
      <c r="M496" s="480"/>
      <c r="N496" s="480"/>
      <c r="O496" s="480"/>
      <c r="P496" s="480"/>
      <c r="Q496" s="480"/>
      <c r="R496" s="580">
        <f t="shared" si="43"/>
        <v>45580</v>
      </c>
      <c r="S496" s="580">
        <f t="shared" si="43"/>
        <v>45580</v>
      </c>
      <c r="T496" s="580">
        <f t="shared" si="43"/>
        <v>45580</v>
      </c>
      <c r="U496" s="580">
        <f t="shared" si="43"/>
        <v>45580</v>
      </c>
      <c r="V496" s="480"/>
      <c r="W496" s="480"/>
      <c r="X496" s="480"/>
      <c r="Y496" s="480"/>
      <c r="Z496" s="480"/>
      <c r="AA496" s="480"/>
      <c r="AB496" s="480"/>
      <c r="AC496" s="480"/>
      <c r="AD496" s="480"/>
      <c r="AE496" s="480"/>
      <c r="AF496" s="480"/>
      <c r="AG496" s="480"/>
      <c r="AH496" s="480"/>
      <c r="AI496" s="480"/>
      <c r="AJ496" s="480"/>
      <c r="AK496" s="480"/>
      <c r="AL496" s="480"/>
      <c r="AM496" s="480"/>
      <c r="AN496" s="480"/>
      <c r="AO496" s="480"/>
      <c r="AP496" s="475"/>
      <c r="AQ496" s="456"/>
      <c r="AR496" s="444"/>
      <c r="AS496" s="444"/>
      <c r="AT496" s="444"/>
    </row>
    <row r="497" spans="1:46" outlineLevel="3" x14ac:dyDescent="0.35">
      <c r="A497" s="444"/>
      <c r="B497" s="453"/>
      <c r="C497" s="446">
        <f t="shared" si="44"/>
        <v>4</v>
      </c>
      <c r="D497" s="475"/>
      <c r="E497" s="534"/>
      <c r="F497" s="534"/>
      <c r="G497" s="475"/>
      <c r="H497" s="480"/>
      <c r="I497" s="497">
        <v>6</v>
      </c>
      <c r="J497" s="497" t="s">
        <v>749</v>
      </c>
      <c r="K497" s="580">
        <f>DATE(YEAR(K494)+1,MONTH(K494),DAY(K494))</f>
        <v>45945</v>
      </c>
      <c r="L497" s="580">
        <f>DATE(YEAR(L494)+1,MONTH(L494),DAY(L494))</f>
        <v>45945</v>
      </c>
      <c r="M497" s="580">
        <f>DATE(YEAR(M494)+1,MONTH(M494),DAY(M494))</f>
        <v>45945</v>
      </c>
      <c r="N497" s="480"/>
      <c r="O497" s="480"/>
      <c r="P497" s="480"/>
      <c r="Q497" s="480"/>
      <c r="R497" s="580">
        <f t="shared" si="43"/>
        <v>45945</v>
      </c>
      <c r="S497" s="580">
        <f t="shared" si="43"/>
        <v>45945</v>
      </c>
      <c r="T497" s="580">
        <f t="shared" si="43"/>
        <v>45945</v>
      </c>
      <c r="U497" s="580">
        <f t="shared" si="43"/>
        <v>45945</v>
      </c>
      <c r="V497" s="480"/>
      <c r="W497" s="480"/>
      <c r="X497" s="480"/>
      <c r="Y497" s="480"/>
      <c r="Z497" s="480"/>
      <c r="AA497" s="480"/>
      <c r="AB497" s="480"/>
      <c r="AC497" s="480"/>
      <c r="AD497" s="480"/>
      <c r="AE497" s="480"/>
      <c r="AF497" s="480"/>
      <c r="AG497" s="480"/>
      <c r="AH497" s="480"/>
      <c r="AI497" s="480"/>
      <c r="AJ497" s="480"/>
      <c r="AK497" s="480"/>
      <c r="AL497" s="480"/>
      <c r="AM497" s="480"/>
      <c r="AN497" s="480"/>
      <c r="AO497" s="480"/>
      <c r="AP497" s="475"/>
      <c r="AQ497" s="456"/>
      <c r="AR497" s="444"/>
      <c r="AS497" s="444"/>
      <c r="AT497" s="444"/>
    </row>
    <row r="498" spans="1:46" outlineLevel="3" x14ac:dyDescent="0.35">
      <c r="A498" s="444"/>
      <c r="B498" s="453"/>
      <c r="C498" s="446">
        <f t="shared" si="44"/>
        <v>4</v>
      </c>
      <c r="D498" s="475"/>
      <c r="E498" s="534"/>
      <c r="F498" s="534"/>
      <c r="G498" s="475"/>
      <c r="H498" s="480"/>
      <c r="I498" s="497"/>
      <c r="J498" s="497" t="s">
        <v>738</v>
      </c>
      <c r="K498" s="480"/>
      <c r="L498" s="480"/>
      <c r="M498" s="480"/>
      <c r="N498" s="580">
        <f>DATE(YEAR(N495)+1,MONTH(N495),DAY(N495))</f>
        <v>45945</v>
      </c>
      <c r="O498" s="580">
        <f>DATE(YEAR(O495)+1,MONTH(O495),DAY(O495))</f>
        <v>45945</v>
      </c>
      <c r="P498" s="580">
        <f>DATE(YEAR(P495)+1,MONTH(P495),DAY(P495))</f>
        <v>45945</v>
      </c>
      <c r="Q498" s="580">
        <f>DATE(YEAR(Q495)+1,MONTH(Q495),DAY(Q495))</f>
        <v>45945</v>
      </c>
      <c r="R498" s="580">
        <f t="shared" ref="R498:U502" si="45">DATE(YEAR(R495)+1,MONTH(R495),DAY(R495))</f>
        <v>45945</v>
      </c>
      <c r="S498" s="580">
        <f t="shared" si="45"/>
        <v>45945</v>
      </c>
      <c r="T498" s="580">
        <f t="shared" si="45"/>
        <v>45945</v>
      </c>
      <c r="U498" s="580">
        <f t="shared" si="45"/>
        <v>45945</v>
      </c>
      <c r="V498" s="480"/>
      <c r="W498" s="480"/>
      <c r="X498" s="480"/>
      <c r="Y498" s="480"/>
      <c r="Z498" s="480"/>
      <c r="AA498" s="480"/>
      <c r="AB498" s="480"/>
      <c r="AC498" s="480"/>
      <c r="AD498" s="480"/>
      <c r="AE498" s="480"/>
      <c r="AF498" s="480"/>
      <c r="AG498" s="480"/>
      <c r="AH498" s="480"/>
      <c r="AI498" s="480"/>
      <c r="AJ498" s="480"/>
      <c r="AK498" s="480"/>
      <c r="AL498" s="480"/>
      <c r="AM498" s="480"/>
      <c r="AN498" s="480"/>
      <c r="AO498" s="480"/>
      <c r="AP498" s="475"/>
      <c r="AQ498" s="456"/>
      <c r="AR498" s="444"/>
      <c r="AS498" s="444"/>
      <c r="AT498" s="444"/>
    </row>
    <row r="499" spans="1:46" outlineLevel="3" x14ac:dyDescent="0.35">
      <c r="A499" s="444"/>
      <c r="B499" s="453"/>
      <c r="C499" s="446">
        <f t="shared" si="44"/>
        <v>4</v>
      </c>
      <c r="D499" s="475"/>
      <c r="E499" s="534"/>
      <c r="F499" s="534"/>
      <c r="G499" s="475"/>
      <c r="H499" s="480"/>
      <c r="I499" s="497"/>
      <c r="J499" s="497" t="s">
        <v>739</v>
      </c>
      <c r="K499" s="480"/>
      <c r="L499" s="480"/>
      <c r="M499" s="480"/>
      <c r="N499" s="480"/>
      <c r="O499" s="480"/>
      <c r="P499" s="480"/>
      <c r="Q499" s="480"/>
      <c r="R499" s="580">
        <f t="shared" si="45"/>
        <v>45945</v>
      </c>
      <c r="S499" s="580">
        <f t="shared" si="45"/>
        <v>45945</v>
      </c>
      <c r="T499" s="580">
        <f t="shared" si="45"/>
        <v>45945</v>
      </c>
      <c r="U499" s="580">
        <f t="shared" si="45"/>
        <v>45945</v>
      </c>
      <c r="V499" s="480"/>
      <c r="W499" s="480"/>
      <c r="X499" s="480"/>
      <c r="Y499" s="480"/>
      <c r="Z499" s="480"/>
      <c r="AA499" s="480"/>
      <c r="AB499" s="480"/>
      <c r="AC499" s="480"/>
      <c r="AD499" s="480"/>
      <c r="AE499" s="480"/>
      <c r="AF499" s="480"/>
      <c r="AG499" s="480"/>
      <c r="AH499" s="480"/>
      <c r="AI499" s="480"/>
      <c r="AJ499" s="480"/>
      <c r="AK499" s="480"/>
      <c r="AL499" s="480"/>
      <c r="AM499" s="480"/>
      <c r="AN499" s="480"/>
      <c r="AO499" s="480"/>
      <c r="AP499" s="475"/>
      <c r="AQ499" s="456"/>
      <c r="AR499" s="444"/>
      <c r="AS499" s="444"/>
      <c r="AT499" s="444"/>
    </row>
    <row r="500" spans="1:46" outlineLevel="3" x14ac:dyDescent="0.35">
      <c r="A500" s="444"/>
      <c r="B500" s="453"/>
      <c r="C500" s="446">
        <f t="shared" si="44"/>
        <v>4</v>
      </c>
      <c r="D500" s="475"/>
      <c r="E500" s="534"/>
      <c r="F500" s="534"/>
      <c r="G500" s="475"/>
      <c r="H500" s="480"/>
      <c r="I500" s="497">
        <v>7</v>
      </c>
      <c r="J500" s="497" t="s">
        <v>749</v>
      </c>
      <c r="K500" s="580">
        <f>DATE(YEAR(K497)+1,MONTH(K497),DAY(K497))</f>
        <v>46310</v>
      </c>
      <c r="L500" s="580">
        <f>DATE(YEAR(L497)+1,MONTH(L497),DAY(L497))</f>
        <v>46310</v>
      </c>
      <c r="M500" s="580">
        <f>DATE(YEAR(M497)+1,MONTH(M497),DAY(M497))</f>
        <v>46310</v>
      </c>
      <c r="N500" s="480"/>
      <c r="O500" s="480"/>
      <c r="P500" s="480"/>
      <c r="Q500" s="480"/>
      <c r="R500" s="580">
        <f t="shared" si="45"/>
        <v>46310</v>
      </c>
      <c r="S500" s="580">
        <f t="shared" si="45"/>
        <v>46310</v>
      </c>
      <c r="T500" s="580">
        <f t="shared" si="45"/>
        <v>46310</v>
      </c>
      <c r="U500" s="580">
        <f t="shared" si="45"/>
        <v>46310</v>
      </c>
      <c r="V500" s="480"/>
      <c r="W500" s="480"/>
      <c r="X500" s="480"/>
      <c r="Y500" s="480"/>
      <c r="Z500" s="480"/>
      <c r="AA500" s="480"/>
      <c r="AB500" s="480"/>
      <c r="AC500" s="480"/>
      <c r="AD500" s="480"/>
      <c r="AE500" s="480"/>
      <c r="AF500" s="480"/>
      <c r="AG500" s="480"/>
      <c r="AH500" s="480"/>
      <c r="AI500" s="480"/>
      <c r="AJ500" s="480"/>
      <c r="AK500" s="480"/>
      <c r="AL500" s="480"/>
      <c r="AM500" s="480"/>
      <c r="AN500" s="480"/>
      <c r="AO500" s="480"/>
      <c r="AP500" s="475"/>
      <c r="AQ500" s="456"/>
      <c r="AR500" s="444"/>
      <c r="AS500" s="444"/>
      <c r="AT500" s="444"/>
    </row>
    <row r="501" spans="1:46" outlineLevel="3" x14ac:dyDescent="0.35">
      <c r="A501" s="444"/>
      <c r="B501" s="453"/>
      <c r="C501" s="446">
        <f t="shared" si="44"/>
        <v>4</v>
      </c>
      <c r="D501" s="475"/>
      <c r="E501" s="534"/>
      <c r="F501" s="534"/>
      <c r="G501" s="475"/>
      <c r="H501" s="480"/>
      <c r="I501" s="497"/>
      <c r="J501" s="497" t="s">
        <v>738</v>
      </c>
      <c r="K501" s="480"/>
      <c r="L501" s="480"/>
      <c r="M501" s="480"/>
      <c r="N501" s="580">
        <f>DATE(YEAR(N498)+1,MONTH(N498),DAY(N498))</f>
        <v>46310</v>
      </c>
      <c r="O501" s="580">
        <f>DATE(YEAR(O498)+1,MONTH(O498),DAY(O498))</f>
        <v>46310</v>
      </c>
      <c r="P501" s="580">
        <f>DATE(YEAR(P498)+1,MONTH(P498),DAY(P498))</f>
        <v>46310</v>
      </c>
      <c r="Q501" s="580">
        <f>DATE(YEAR(Q498)+1,MONTH(Q498),DAY(Q498))</f>
        <v>46310</v>
      </c>
      <c r="R501" s="580">
        <f t="shared" si="45"/>
        <v>46310</v>
      </c>
      <c r="S501" s="580">
        <f t="shared" si="45"/>
        <v>46310</v>
      </c>
      <c r="T501" s="580">
        <f t="shared" si="45"/>
        <v>46310</v>
      </c>
      <c r="U501" s="580">
        <f t="shared" si="45"/>
        <v>46310</v>
      </c>
      <c r="V501" s="480"/>
      <c r="W501" s="480"/>
      <c r="X501" s="480"/>
      <c r="Y501" s="480"/>
      <c r="Z501" s="480"/>
      <c r="AA501" s="480"/>
      <c r="AB501" s="480"/>
      <c r="AC501" s="480"/>
      <c r="AD501" s="480"/>
      <c r="AE501" s="480"/>
      <c r="AF501" s="480"/>
      <c r="AG501" s="480"/>
      <c r="AH501" s="480"/>
      <c r="AI501" s="480"/>
      <c r="AJ501" s="480"/>
      <c r="AK501" s="480"/>
      <c r="AL501" s="480"/>
      <c r="AM501" s="480"/>
      <c r="AN501" s="480"/>
      <c r="AO501" s="480"/>
      <c r="AP501" s="475"/>
      <c r="AQ501" s="456"/>
      <c r="AR501" s="444"/>
      <c r="AS501" s="444"/>
      <c r="AT501" s="444"/>
    </row>
    <row r="502" spans="1:46" outlineLevel="3" x14ac:dyDescent="0.35">
      <c r="A502" s="444"/>
      <c r="B502" s="453"/>
      <c r="C502" s="446">
        <f t="shared" si="44"/>
        <v>4</v>
      </c>
      <c r="D502" s="475"/>
      <c r="E502" s="534"/>
      <c r="F502" s="534"/>
      <c r="G502" s="475"/>
      <c r="H502" s="480"/>
      <c r="I502" s="497"/>
      <c r="J502" s="497" t="s">
        <v>739</v>
      </c>
      <c r="K502" s="480"/>
      <c r="L502" s="480"/>
      <c r="M502" s="480"/>
      <c r="N502" s="480"/>
      <c r="O502" s="480"/>
      <c r="P502" s="480"/>
      <c r="Q502" s="480"/>
      <c r="R502" s="580">
        <f t="shared" si="45"/>
        <v>46310</v>
      </c>
      <c r="S502" s="580">
        <f t="shared" si="45"/>
        <v>46310</v>
      </c>
      <c r="T502" s="580">
        <f t="shared" si="45"/>
        <v>46310</v>
      </c>
      <c r="U502" s="580">
        <f t="shared" si="45"/>
        <v>46310</v>
      </c>
      <c r="V502" s="480"/>
      <c r="W502" s="480"/>
      <c r="X502" s="480"/>
      <c r="Y502" s="480"/>
      <c r="Z502" s="480"/>
      <c r="AA502" s="480"/>
      <c r="AB502" s="480"/>
      <c r="AC502" s="480"/>
      <c r="AD502" s="480"/>
      <c r="AE502" s="480"/>
      <c r="AF502" s="480"/>
      <c r="AG502" s="480"/>
      <c r="AH502" s="480"/>
      <c r="AI502" s="480"/>
      <c r="AJ502" s="480"/>
      <c r="AK502" s="480"/>
      <c r="AL502" s="480"/>
      <c r="AM502" s="480"/>
      <c r="AN502" s="480"/>
      <c r="AO502" s="480"/>
      <c r="AP502" s="475"/>
      <c r="AQ502" s="456"/>
      <c r="AR502" s="444"/>
      <c r="AS502" s="444"/>
      <c r="AT502" s="444"/>
    </row>
    <row r="503" spans="1:46" outlineLevel="3" x14ac:dyDescent="0.35">
      <c r="A503" s="444"/>
      <c r="B503" s="453"/>
      <c r="C503" s="446">
        <f t="shared" si="44"/>
        <v>4</v>
      </c>
      <c r="D503" s="475"/>
      <c r="E503" s="534"/>
      <c r="F503" s="534"/>
      <c r="G503" s="475"/>
      <c r="H503" s="497" t="str">
        <f>H$259</f>
        <v>July</v>
      </c>
      <c r="I503" s="497">
        <v>0</v>
      </c>
      <c r="J503" s="497" t="s">
        <v>749</v>
      </c>
      <c r="K503" s="619">
        <v>43845</v>
      </c>
      <c r="L503" s="619">
        <v>43845</v>
      </c>
      <c r="M503" s="619">
        <v>43845</v>
      </c>
      <c r="N503" s="480"/>
      <c r="O503" s="480"/>
      <c r="P503" s="480"/>
      <c r="Q503" s="480"/>
      <c r="R503" s="619">
        <v>43845</v>
      </c>
      <c r="S503" s="619">
        <v>43845</v>
      </c>
      <c r="T503" s="619">
        <v>43845</v>
      </c>
      <c r="U503" s="619">
        <v>43845</v>
      </c>
      <c r="V503" s="480"/>
      <c r="W503" s="480"/>
      <c r="X503" s="480" t="b">
        <f t="shared" ref="X503:AA505" si="46">R503&lt;(MAX(R$271:R$278)+MAX($I$308*R$308,$I$309*R$309,$I$310*R$310))</f>
        <v>0</v>
      </c>
      <c r="Y503" s="480" t="b">
        <f t="shared" si="46"/>
        <v>0</v>
      </c>
      <c r="Z503" s="480" t="b">
        <f t="shared" si="46"/>
        <v>0</v>
      </c>
      <c r="AA503" s="480" t="b">
        <f t="shared" si="46"/>
        <v>0</v>
      </c>
      <c r="AB503" s="480"/>
      <c r="AC503" s="480"/>
      <c r="AD503" s="480"/>
      <c r="AE503" s="480"/>
      <c r="AF503" s="480"/>
      <c r="AG503" s="480"/>
      <c r="AH503" s="480"/>
      <c r="AI503" s="480"/>
      <c r="AJ503" s="480"/>
      <c r="AK503" s="480"/>
      <c r="AL503" s="480"/>
      <c r="AM503" s="480"/>
      <c r="AN503" s="480"/>
      <c r="AO503" s="480"/>
      <c r="AP503" s="475"/>
      <c r="AQ503" s="456"/>
      <c r="AR503" s="444"/>
      <c r="AS503" s="444"/>
      <c r="AT503" s="444"/>
    </row>
    <row r="504" spans="1:46" outlineLevel="3" x14ac:dyDescent="0.35">
      <c r="A504" s="444"/>
      <c r="B504" s="453"/>
      <c r="C504" s="446">
        <f t="shared" si="44"/>
        <v>4</v>
      </c>
      <c r="D504" s="475"/>
      <c r="E504" s="534"/>
      <c r="F504" s="534"/>
      <c r="G504" s="475"/>
      <c r="H504" s="497"/>
      <c r="I504" s="497"/>
      <c r="J504" s="497" t="s">
        <v>738</v>
      </c>
      <c r="K504" s="480"/>
      <c r="L504" s="480"/>
      <c r="M504" s="480"/>
      <c r="N504" s="619">
        <v>43845</v>
      </c>
      <c r="O504" s="619">
        <v>43845</v>
      </c>
      <c r="P504" s="619">
        <v>43845</v>
      </c>
      <c r="Q504" s="619">
        <v>43845</v>
      </c>
      <c r="R504" s="619">
        <v>43845</v>
      </c>
      <c r="S504" s="619">
        <v>43845</v>
      </c>
      <c r="T504" s="619">
        <v>43845</v>
      </c>
      <c r="U504" s="619">
        <v>43845</v>
      </c>
      <c r="V504" s="480"/>
      <c r="W504" s="480"/>
      <c r="X504" s="480" t="b">
        <f t="shared" si="46"/>
        <v>0</v>
      </c>
      <c r="Y504" s="480" t="b">
        <f t="shared" si="46"/>
        <v>0</v>
      </c>
      <c r="Z504" s="480" t="b">
        <f t="shared" si="46"/>
        <v>0</v>
      </c>
      <c r="AA504" s="480" t="b">
        <f t="shared" si="46"/>
        <v>0</v>
      </c>
      <c r="AB504" s="480"/>
      <c r="AC504" s="480"/>
      <c r="AD504" s="480"/>
      <c r="AE504" s="480"/>
      <c r="AF504" s="480"/>
      <c r="AG504" s="480"/>
      <c r="AH504" s="480"/>
      <c r="AI504" s="480"/>
      <c r="AJ504" s="480"/>
      <c r="AK504" s="480"/>
      <c r="AL504" s="480"/>
      <c r="AM504" s="480"/>
      <c r="AN504" s="480"/>
      <c r="AO504" s="480"/>
      <c r="AP504" s="475"/>
      <c r="AQ504" s="456"/>
      <c r="AR504" s="444"/>
      <c r="AS504" s="444"/>
      <c r="AT504" s="444"/>
    </row>
    <row r="505" spans="1:46" outlineLevel="3" x14ac:dyDescent="0.35">
      <c r="A505" s="444"/>
      <c r="B505" s="453"/>
      <c r="C505" s="446">
        <f t="shared" si="44"/>
        <v>4</v>
      </c>
      <c r="D505" s="475"/>
      <c r="E505" s="534"/>
      <c r="F505" s="534"/>
      <c r="G505" s="475"/>
      <c r="H505" s="497"/>
      <c r="I505" s="497"/>
      <c r="J505" s="497" t="s">
        <v>739</v>
      </c>
      <c r="K505" s="480"/>
      <c r="L505" s="480"/>
      <c r="M505" s="480"/>
      <c r="N505" s="480"/>
      <c r="O505" s="480"/>
      <c r="P505" s="480"/>
      <c r="Q505" s="480"/>
      <c r="R505" s="619">
        <v>43845</v>
      </c>
      <c r="S505" s="619">
        <v>43845</v>
      </c>
      <c r="T505" s="619">
        <v>43845</v>
      </c>
      <c r="U505" s="619">
        <v>43845</v>
      </c>
      <c r="V505" s="480"/>
      <c r="W505" s="480"/>
      <c r="X505" s="480" t="b">
        <f t="shared" si="46"/>
        <v>0</v>
      </c>
      <c r="Y505" s="480" t="b">
        <f t="shared" si="46"/>
        <v>0</v>
      </c>
      <c r="Z505" s="480" t="b">
        <f t="shared" si="46"/>
        <v>0</v>
      </c>
      <c r="AA505" s="480" t="b">
        <f t="shared" si="46"/>
        <v>0</v>
      </c>
      <c r="AB505" s="480"/>
      <c r="AC505" s="480"/>
      <c r="AD505" s="480"/>
      <c r="AE505" s="480"/>
      <c r="AF505" s="480"/>
      <c r="AG505" s="480"/>
      <c r="AH505" s="480"/>
      <c r="AI505" s="480"/>
      <c r="AJ505" s="480"/>
      <c r="AK505" s="480"/>
      <c r="AL505" s="480"/>
      <c r="AM505" s="480"/>
      <c r="AN505" s="480"/>
      <c r="AO505" s="480"/>
      <c r="AP505" s="475"/>
      <c r="AQ505" s="456"/>
      <c r="AR505" s="444"/>
      <c r="AS505" s="444"/>
      <c r="AT505" s="444"/>
    </row>
    <row r="506" spans="1:46" outlineLevel="3" x14ac:dyDescent="0.35">
      <c r="A506" s="444"/>
      <c r="B506" s="453"/>
      <c r="C506" s="446">
        <f t="shared" si="44"/>
        <v>4</v>
      </c>
      <c r="D506" s="475"/>
      <c r="E506" s="534"/>
      <c r="F506" s="534"/>
      <c r="G506" s="475"/>
      <c r="H506" s="480"/>
      <c r="I506" s="497">
        <v>1</v>
      </c>
      <c r="J506" s="497" t="s">
        <v>749</v>
      </c>
      <c r="K506" s="580">
        <f>DATE(YEAR(K503)+1,MONTH(K503),DAY(K503))</f>
        <v>44211</v>
      </c>
      <c r="L506" s="580">
        <f>DATE(YEAR(L503)+1,MONTH(L503),DAY(L503))</f>
        <v>44211</v>
      </c>
      <c r="M506" s="580">
        <f>DATE(YEAR(M503)+1,MONTH(M503),DAY(M503))</f>
        <v>44211</v>
      </c>
      <c r="N506" s="480"/>
      <c r="O506" s="480"/>
      <c r="P506" s="480"/>
      <c r="Q506" s="480"/>
      <c r="R506" s="580">
        <f t="shared" ref="R506:U521" si="47">DATE(YEAR(R503)+1,MONTH(R503),DAY(R503))</f>
        <v>44211</v>
      </c>
      <c r="S506" s="580">
        <f t="shared" si="47"/>
        <v>44211</v>
      </c>
      <c r="T506" s="580">
        <f t="shared" si="47"/>
        <v>44211</v>
      </c>
      <c r="U506" s="580">
        <f t="shared" si="47"/>
        <v>44211</v>
      </c>
      <c r="V506" s="480"/>
      <c r="W506" s="480"/>
      <c r="X506" s="480"/>
      <c r="Y506" s="480"/>
      <c r="Z506" s="480"/>
      <c r="AA506" s="480"/>
      <c r="AB506" s="480"/>
      <c r="AC506" s="480"/>
      <c r="AD506" s="480"/>
      <c r="AE506" s="480"/>
      <c r="AF506" s="480"/>
      <c r="AG506" s="480"/>
      <c r="AH506" s="480"/>
      <c r="AI506" s="480"/>
      <c r="AJ506" s="480"/>
      <c r="AK506" s="480"/>
      <c r="AL506" s="480"/>
      <c r="AM506" s="480"/>
      <c r="AN506" s="480"/>
      <c r="AO506" s="480"/>
      <c r="AP506" s="475"/>
      <c r="AQ506" s="456"/>
      <c r="AR506" s="444"/>
      <c r="AS506" s="444"/>
      <c r="AT506" s="444"/>
    </row>
    <row r="507" spans="1:46" outlineLevel="3" x14ac:dyDescent="0.35">
      <c r="A507" s="444"/>
      <c r="B507" s="453"/>
      <c r="C507" s="446">
        <f t="shared" si="44"/>
        <v>4</v>
      </c>
      <c r="D507" s="475"/>
      <c r="E507" s="534"/>
      <c r="F507" s="534"/>
      <c r="G507" s="475"/>
      <c r="H507" s="480"/>
      <c r="I507" s="497"/>
      <c r="J507" s="497" t="s">
        <v>738</v>
      </c>
      <c r="K507" s="480"/>
      <c r="L507" s="480"/>
      <c r="M507" s="480"/>
      <c r="N507" s="580">
        <f>DATE(YEAR(N504)+1,MONTH(N504),DAY(N504))</f>
        <v>44211</v>
      </c>
      <c r="O507" s="580">
        <f>DATE(YEAR(O504)+1,MONTH(O504),DAY(O504))</f>
        <v>44211</v>
      </c>
      <c r="P507" s="580">
        <f>DATE(YEAR(P504)+1,MONTH(P504),DAY(P504))</f>
        <v>44211</v>
      </c>
      <c r="Q507" s="580">
        <f>DATE(YEAR(Q504)+1,MONTH(Q504),DAY(Q504))</f>
        <v>44211</v>
      </c>
      <c r="R507" s="580">
        <f t="shared" si="47"/>
        <v>44211</v>
      </c>
      <c r="S507" s="580">
        <f t="shared" si="47"/>
        <v>44211</v>
      </c>
      <c r="T507" s="580">
        <f t="shared" si="47"/>
        <v>44211</v>
      </c>
      <c r="U507" s="580">
        <f t="shared" si="47"/>
        <v>44211</v>
      </c>
      <c r="V507" s="480"/>
      <c r="W507" s="480"/>
      <c r="X507" s="480"/>
      <c r="Y507" s="480"/>
      <c r="Z507" s="480"/>
      <c r="AA507" s="480"/>
      <c r="AB507" s="480"/>
      <c r="AC507" s="480"/>
      <c r="AD507" s="480"/>
      <c r="AE507" s="480"/>
      <c r="AF507" s="480"/>
      <c r="AG507" s="480"/>
      <c r="AH507" s="480"/>
      <c r="AI507" s="480"/>
      <c r="AJ507" s="480"/>
      <c r="AK507" s="480"/>
      <c r="AL507" s="480"/>
      <c r="AM507" s="480"/>
      <c r="AN507" s="480"/>
      <c r="AO507" s="480"/>
      <c r="AP507" s="475"/>
      <c r="AQ507" s="456"/>
      <c r="AR507" s="444"/>
      <c r="AS507" s="444"/>
      <c r="AT507" s="444"/>
    </row>
    <row r="508" spans="1:46" outlineLevel="3" x14ac:dyDescent="0.35">
      <c r="A508" s="444"/>
      <c r="B508" s="453"/>
      <c r="C508" s="446">
        <f t="shared" si="44"/>
        <v>4</v>
      </c>
      <c r="D508" s="475"/>
      <c r="E508" s="534"/>
      <c r="F508" s="534"/>
      <c r="G508" s="475"/>
      <c r="H508" s="480"/>
      <c r="I508" s="497"/>
      <c r="J508" s="497" t="s">
        <v>739</v>
      </c>
      <c r="K508" s="480"/>
      <c r="L508" s="480"/>
      <c r="M508" s="480"/>
      <c r="N508" s="480"/>
      <c r="O508" s="480"/>
      <c r="P508" s="480"/>
      <c r="Q508" s="480"/>
      <c r="R508" s="580">
        <f t="shared" si="47"/>
        <v>44211</v>
      </c>
      <c r="S508" s="580">
        <f t="shared" si="47"/>
        <v>44211</v>
      </c>
      <c r="T508" s="580">
        <f t="shared" si="47"/>
        <v>44211</v>
      </c>
      <c r="U508" s="580">
        <f t="shared" si="47"/>
        <v>44211</v>
      </c>
      <c r="V508" s="480"/>
      <c r="W508" s="480"/>
      <c r="X508" s="480"/>
      <c r="Y508" s="480"/>
      <c r="Z508" s="480"/>
      <c r="AA508" s="480"/>
      <c r="AB508" s="480"/>
      <c r="AC508" s="480"/>
      <c r="AD508" s="480"/>
      <c r="AE508" s="480"/>
      <c r="AF508" s="480"/>
      <c r="AG508" s="480"/>
      <c r="AH508" s="480"/>
      <c r="AI508" s="480"/>
      <c r="AJ508" s="480"/>
      <c r="AK508" s="480"/>
      <c r="AL508" s="480"/>
      <c r="AM508" s="480"/>
      <c r="AN508" s="480"/>
      <c r="AO508" s="480"/>
      <c r="AP508" s="475"/>
      <c r="AQ508" s="456"/>
      <c r="AR508" s="444"/>
      <c r="AS508" s="444"/>
      <c r="AT508" s="444"/>
    </row>
    <row r="509" spans="1:46" outlineLevel="3" x14ac:dyDescent="0.35">
      <c r="A509" s="444"/>
      <c r="B509" s="453"/>
      <c r="C509" s="446">
        <f t="shared" si="44"/>
        <v>4</v>
      </c>
      <c r="D509" s="475"/>
      <c r="E509" s="534"/>
      <c r="F509" s="534"/>
      <c r="G509" s="475"/>
      <c r="H509" s="480"/>
      <c r="I509" s="497">
        <v>2</v>
      </c>
      <c r="J509" s="497" t="s">
        <v>749</v>
      </c>
      <c r="K509" s="580">
        <f>DATE(YEAR(K506)+1,MONTH(K506),DAY(K506))</f>
        <v>44576</v>
      </c>
      <c r="L509" s="580">
        <f>DATE(YEAR(L506)+1,MONTH(L506),DAY(L506))</f>
        <v>44576</v>
      </c>
      <c r="M509" s="580">
        <f>DATE(YEAR(M506)+1,MONTH(M506),DAY(M506))</f>
        <v>44576</v>
      </c>
      <c r="N509" s="480"/>
      <c r="O509" s="480"/>
      <c r="P509" s="480"/>
      <c r="Q509" s="480"/>
      <c r="R509" s="580">
        <f t="shared" si="47"/>
        <v>44576</v>
      </c>
      <c r="S509" s="580">
        <f t="shared" si="47"/>
        <v>44576</v>
      </c>
      <c r="T509" s="580">
        <f t="shared" si="47"/>
        <v>44576</v>
      </c>
      <c r="U509" s="580">
        <f t="shared" si="47"/>
        <v>44576</v>
      </c>
      <c r="V509" s="480"/>
      <c r="W509" s="480"/>
      <c r="X509" s="480"/>
      <c r="Y509" s="480"/>
      <c r="Z509" s="480"/>
      <c r="AA509" s="480"/>
      <c r="AB509" s="480"/>
      <c r="AC509" s="480"/>
      <c r="AD509" s="480"/>
      <c r="AE509" s="480"/>
      <c r="AF509" s="480"/>
      <c r="AG509" s="480"/>
      <c r="AH509" s="480"/>
      <c r="AI509" s="480"/>
      <c r="AJ509" s="480"/>
      <c r="AK509" s="480"/>
      <c r="AL509" s="480"/>
      <c r="AM509" s="480"/>
      <c r="AN509" s="480"/>
      <c r="AO509" s="480"/>
      <c r="AP509" s="475"/>
      <c r="AQ509" s="456"/>
      <c r="AR509" s="444"/>
      <c r="AS509" s="444"/>
      <c r="AT509" s="444"/>
    </row>
    <row r="510" spans="1:46" outlineLevel="3" x14ac:dyDescent="0.35">
      <c r="A510" s="444"/>
      <c r="B510" s="453"/>
      <c r="C510" s="446">
        <f t="shared" si="44"/>
        <v>4</v>
      </c>
      <c r="D510" s="475"/>
      <c r="E510" s="534"/>
      <c r="F510" s="534"/>
      <c r="G510" s="475"/>
      <c r="H510" s="480"/>
      <c r="I510" s="497"/>
      <c r="J510" s="497" t="s">
        <v>738</v>
      </c>
      <c r="K510" s="480"/>
      <c r="L510" s="480"/>
      <c r="M510" s="480"/>
      <c r="N510" s="580">
        <f>DATE(YEAR(N507)+1,MONTH(N507),DAY(N507))</f>
        <v>44576</v>
      </c>
      <c r="O510" s="580">
        <f>DATE(YEAR(O507)+1,MONTH(O507),DAY(O507))</f>
        <v>44576</v>
      </c>
      <c r="P510" s="580">
        <f>DATE(YEAR(P507)+1,MONTH(P507),DAY(P507))</f>
        <v>44576</v>
      </c>
      <c r="Q510" s="580">
        <f>DATE(YEAR(Q507)+1,MONTH(Q507),DAY(Q507))</f>
        <v>44576</v>
      </c>
      <c r="R510" s="580">
        <f t="shared" si="47"/>
        <v>44576</v>
      </c>
      <c r="S510" s="580">
        <f t="shared" si="47"/>
        <v>44576</v>
      </c>
      <c r="T510" s="580">
        <f t="shared" si="47"/>
        <v>44576</v>
      </c>
      <c r="U510" s="580">
        <f t="shared" si="47"/>
        <v>44576</v>
      </c>
      <c r="V510" s="480"/>
      <c r="W510" s="480"/>
      <c r="X510" s="480"/>
      <c r="Y510" s="480"/>
      <c r="Z510" s="480"/>
      <c r="AA510" s="480"/>
      <c r="AB510" s="480"/>
      <c r="AC510" s="480"/>
      <c r="AD510" s="480"/>
      <c r="AE510" s="480"/>
      <c r="AF510" s="480"/>
      <c r="AG510" s="480"/>
      <c r="AH510" s="480"/>
      <c r="AI510" s="480"/>
      <c r="AJ510" s="480"/>
      <c r="AK510" s="480"/>
      <c r="AL510" s="480"/>
      <c r="AM510" s="480"/>
      <c r="AN510" s="480"/>
      <c r="AO510" s="480"/>
      <c r="AP510" s="475"/>
      <c r="AQ510" s="456"/>
      <c r="AR510" s="444"/>
      <c r="AS510" s="444"/>
      <c r="AT510" s="444"/>
    </row>
    <row r="511" spans="1:46" outlineLevel="3" x14ac:dyDescent="0.35">
      <c r="A511" s="444"/>
      <c r="B511" s="453"/>
      <c r="C511" s="446">
        <f t="shared" si="44"/>
        <v>4</v>
      </c>
      <c r="D511" s="475"/>
      <c r="E511" s="534"/>
      <c r="F511" s="534"/>
      <c r="G511" s="475"/>
      <c r="H511" s="480"/>
      <c r="I511" s="497"/>
      <c r="J511" s="497" t="s">
        <v>739</v>
      </c>
      <c r="K511" s="480"/>
      <c r="L511" s="480"/>
      <c r="M511" s="480"/>
      <c r="N511" s="480"/>
      <c r="O511" s="480"/>
      <c r="P511" s="480"/>
      <c r="Q511" s="480"/>
      <c r="R511" s="580">
        <f t="shared" si="47"/>
        <v>44576</v>
      </c>
      <c r="S511" s="580">
        <f t="shared" si="47"/>
        <v>44576</v>
      </c>
      <c r="T511" s="580">
        <f t="shared" si="47"/>
        <v>44576</v>
      </c>
      <c r="U511" s="580">
        <f t="shared" si="47"/>
        <v>44576</v>
      </c>
      <c r="V511" s="480"/>
      <c r="W511" s="480"/>
      <c r="X511" s="480"/>
      <c r="Y511" s="480"/>
      <c r="Z511" s="480"/>
      <c r="AA511" s="480"/>
      <c r="AB511" s="480"/>
      <c r="AC511" s="480"/>
      <c r="AD511" s="480"/>
      <c r="AE511" s="480"/>
      <c r="AF511" s="480"/>
      <c r="AG511" s="480"/>
      <c r="AH511" s="480"/>
      <c r="AI511" s="480"/>
      <c r="AJ511" s="480"/>
      <c r="AK511" s="480"/>
      <c r="AL511" s="480"/>
      <c r="AM511" s="480"/>
      <c r="AN511" s="480"/>
      <c r="AO511" s="480"/>
      <c r="AP511" s="475"/>
      <c r="AQ511" s="456"/>
      <c r="AR511" s="444"/>
      <c r="AS511" s="444"/>
      <c r="AT511" s="444"/>
    </row>
    <row r="512" spans="1:46" outlineLevel="3" x14ac:dyDescent="0.35">
      <c r="A512" s="444"/>
      <c r="B512" s="453"/>
      <c r="C512" s="446">
        <f t="shared" si="44"/>
        <v>4</v>
      </c>
      <c r="D512" s="475"/>
      <c r="E512" s="534"/>
      <c r="F512" s="534"/>
      <c r="G512" s="475"/>
      <c r="H512" s="480"/>
      <c r="I512" s="497">
        <v>3</v>
      </c>
      <c r="J512" s="497" t="s">
        <v>749</v>
      </c>
      <c r="K512" s="580">
        <f>DATE(YEAR(K509)+1,MONTH(K509),DAY(K509))</f>
        <v>44941</v>
      </c>
      <c r="L512" s="580">
        <f>DATE(YEAR(L509)+1,MONTH(L509),DAY(L509))</f>
        <v>44941</v>
      </c>
      <c r="M512" s="580">
        <f>DATE(YEAR(M509)+1,MONTH(M509),DAY(M509))</f>
        <v>44941</v>
      </c>
      <c r="N512" s="480"/>
      <c r="O512" s="480"/>
      <c r="P512" s="480"/>
      <c r="Q512" s="480"/>
      <c r="R512" s="580">
        <f t="shared" si="47"/>
        <v>44941</v>
      </c>
      <c r="S512" s="580">
        <f t="shared" si="47"/>
        <v>44941</v>
      </c>
      <c r="T512" s="580">
        <f t="shared" si="47"/>
        <v>44941</v>
      </c>
      <c r="U512" s="580">
        <f t="shared" si="47"/>
        <v>44941</v>
      </c>
      <c r="V512" s="480"/>
      <c r="W512" s="480"/>
      <c r="X512" s="480"/>
      <c r="Y512" s="480"/>
      <c r="Z512" s="480"/>
      <c r="AA512" s="480"/>
      <c r="AB512" s="480"/>
      <c r="AC512" s="480"/>
      <c r="AD512" s="480"/>
      <c r="AE512" s="480"/>
      <c r="AF512" s="480"/>
      <c r="AG512" s="480"/>
      <c r="AH512" s="480"/>
      <c r="AI512" s="480"/>
      <c r="AJ512" s="480"/>
      <c r="AK512" s="480"/>
      <c r="AL512" s="480"/>
      <c r="AM512" s="480"/>
      <c r="AN512" s="480"/>
      <c r="AO512" s="480"/>
      <c r="AP512" s="475"/>
      <c r="AQ512" s="456"/>
      <c r="AR512" s="444"/>
      <c r="AS512" s="444"/>
      <c r="AT512" s="444"/>
    </row>
    <row r="513" spans="1:46" outlineLevel="3" x14ac:dyDescent="0.35">
      <c r="A513" s="444"/>
      <c r="B513" s="453"/>
      <c r="C513" s="446">
        <f t="shared" si="44"/>
        <v>4</v>
      </c>
      <c r="D513" s="475"/>
      <c r="E513" s="534"/>
      <c r="F513" s="534"/>
      <c r="G513" s="475"/>
      <c r="H513" s="480"/>
      <c r="I513" s="497"/>
      <c r="J513" s="497" t="s">
        <v>738</v>
      </c>
      <c r="K513" s="480"/>
      <c r="L513" s="480"/>
      <c r="M513" s="480"/>
      <c r="N513" s="580">
        <f>DATE(YEAR(N510)+1,MONTH(N510),DAY(N510))</f>
        <v>44941</v>
      </c>
      <c r="O513" s="580">
        <f>DATE(YEAR(O510)+1,MONTH(O510),DAY(O510))</f>
        <v>44941</v>
      </c>
      <c r="P513" s="580">
        <f>DATE(YEAR(P510)+1,MONTH(P510),DAY(P510))</f>
        <v>44941</v>
      </c>
      <c r="Q513" s="580">
        <f>DATE(YEAR(Q510)+1,MONTH(Q510),DAY(Q510))</f>
        <v>44941</v>
      </c>
      <c r="R513" s="580">
        <f t="shared" si="47"/>
        <v>44941</v>
      </c>
      <c r="S513" s="580">
        <f t="shared" si="47"/>
        <v>44941</v>
      </c>
      <c r="T513" s="580">
        <f t="shared" si="47"/>
        <v>44941</v>
      </c>
      <c r="U513" s="580">
        <f t="shared" si="47"/>
        <v>44941</v>
      </c>
      <c r="V513" s="480"/>
      <c r="W513" s="480"/>
      <c r="X513" s="480"/>
      <c r="Y513" s="480"/>
      <c r="Z513" s="480"/>
      <c r="AA513" s="480"/>
      <c r="AB513" s="480"/>
      <c r="AC513" s="480"/>
      <c r="AD513" s="480"/>
      <c r="AE513" s="480"/>
      <c r="AF513" s="480"/>
      <c r="AG513" s="480"/>
      <c r="AH513" s="480"/>
      <c r="AI513" s="480"/>
      <c r="AJ513" s="480"/>
      <c r="AK513" s="480"/>
      <c r="AL513" s="480"/>
      <c r="AM513" s="480"/>
      <c r="AN513" s="480"/>
      <c r="AO513" s="480"/>
      <c r="AP513" s="475"/>
      <c r="AQ513" s="456"/>
      <c r="AR513" s="444"/>
      <c r="AS513" s="444"/>
      <c r="AT513" s="444"/>
    </row>
    <row r="514" spans="1:46" outlineLevel="3" x14ac:dyDescent="0.35">
      <c r="A514" s="444"/>
      <c r="B514" s="453"/>
      <c r="C514" s="446">
        <f t="shared" si="44"/>
        <v>4</v>
      </c>
      <c r="D514" s="475"/>
      <c r="E514" s="534"/>
      <c r="F514" s="534"/>
      <c r="G514" s="475"/>
      <c r="H514" s="480"/>
      <c r="I514" s="497"/>
      <c r="J514" s="497" t="s">
        <v>739</v>
      </c>
      <c r="K514" s="480"/>
      <c r="L514" s="480"/>
      <c r="M514" s="480"/>
      <c r="N514" s="480"/>
      <c r="O514" s="480"/>
      <c r="P514" s="480"/>
      <c r="Q514" s="480"/>
      <c r="R514" s="580">
        <f t="shared" si="47"/>
        <v>44941</v>
      </c>
      <c r="S514" s="580">
        <f t="shared" si="47"/>
        <v>44941</v>
      </c>
      <c r="T514" s="580">
        <f t="shared" si="47"/>
        <v>44941</v>
      </c>
      <c r="U514" s="580">
        <f t="shared" si="47"/>
        <v>44941</v>
      </c>
      <c r="V514" s="480"/>
      <c r="W514" s="480"/>
      <c r="X514" s="480"/>
      <c r="Y514" s="480"/>
      <c r="Z514" s="480"/>
      <c r="AA514" s="480"/>
      <c r="AB514" s="480"/>
      <c r="AC514" s="480"/>
      <c r="AD514" s="480"/>
      <c r="AE514" s="480"/>
      <c r="AF514" s="480"/>
      <c r="AG514" s="480"/>
      <c r="AH514" s="480"/>
      <c r="AI514" s="480"/>
      <c r="AJ514" s="480"/>
      <c r="AK514" s="480"/>
      <c r="AL514" s="480"/>
      <c r="AM514" s="480"/>
      <c r="AN514" s="480"/>
      <c r="AO514" s="480"/>
      <c r="AP514" s="475"/>
      <c r="AQ514" s="456"/>
      <c r="AR514" s="444"/>
      <c r="AS514" s="444"/>
      <c r="AT514" s="444"/>
    </row>
    <row r="515" spans="1:46" outlineLevel="3" x14ac:dyDescent="0.35">
      <c r="A515" s="444"/>
      <c r="B515" s="453"/>
      <c r="C515" s="446">
        <f t="shared" si="44"/>
        <v>4</v>
      </c>
      <c r="D515" s="475"/>
      <c r="E515" s="534"/>
      <c r="F515" s="534"/>
      <c r="G515" s="475"/>
      <c r="H515" s="480"/>
      <c r="I515" s="497">
        <v>4</v>
      </c>
      <c r="J515" s="497" t="s">
        <v>749</v>
      </c>
      <c r="K515" s="580">
        <f>DATE(YEAR(K512)+1,MONTH(K512),DAY(K512))</f>
        <v>45306</v>
      </c>
      <c r="L515" s="580">
        <f>DATE(YEAR(L512)+1,MONTH(L512),DAY(L512))</f>
        <v>45306</v>
      </c>
      <c r="M515" s="580">
        <f>DATE(YEAR(M512)+1,MONTH(M512),DAY(M512))</f>
        <v>45306</v>
      </c>
      <c r="N515" s="480"/>
      <c r="O515" s="480"/>
      <c r="P515" s="480"/>
      <c r="Q515" s="480"/>
      <c r="R515" s="580">
        <f t="shared" si="47"/>
        <v>45306</v>
      </c>
      <c r="S515" s="580">
        <f t="shared" si="47"/>
        <v>45306</v>
      </c>
      <c r="T515" s="580">
        <f t="shared" si="47"/>
        <v>45306</v>
      </c>
      <c r="U515" s="580">
        <f t="shared" si="47"/>
        <v>45306</v>
      </c>
      <c r="V515" s="480"/>
      <c r="W515" s="480"/>
      <c r="X515" s="480"/>
      <c r="Y515" s="480"/>
      <c r="Z515" s="480"/>
      <c r="AA515" s="480"/>
      <c r="AB515" s="480"/>
      <c r="AC515" s="480"/>
      <c r="AD515" s="480"/>
      <c r="AE515" s="480"/>
      <c r="AF515" s="480"/>
      <c r="AG515" s="480"/>
      <c r="AH515" s="480"/>
      <c r="AI515" s="480"/>
      <c r="AJ515" s="480"/>
      <c r="AK515" s="480"/>
      <c r="AL515" s="480"/>
      <c r="AM515" s="480"/>
      <c r="AN515" s="480"/>
      <c r="AO515" s="480"/>
      <c r="AP515" s="475"/>
      <c r="AQ515" s="456"/>
      <c r="AR515" s="444"/>
      <c r="AS515" s="444"/>
      <c r="AT515" s="444"/>
    </row>
    <row r="516" spans="1:46" outlineLevel="3" x14ac:dyDescent="0.35">
      <c r="A516" s="444"/>
      <c r="B516" s="453"/>
      <c r="C516" s="446">
        <f t="shared" si="44"/>
        <v>4</v>
      </c>
      <c r="D516" s="475"/>
      <c r="E516" s="534"/>
      <c r="F516" s="534"/>
      <c r="G516" s="475"/>
      <c r="H516" s="480"/>
      <c r="I516" s="497"/>
      <c r="J516" s="497" t="s">
        <v>738</v>
      </c>
      <c r="K516" s="480"/>
      <c r="L516" s="480"/>
      <c r="M516" s="480"/>
      <c r="N516" s="580">
        <f>DATE(YEAR(N513)+1,MONTH(N513),DAY(N513))</f>
        <v>45306</v>
      </c>
      <c r="O516" s="580">
        <f>DATE(YEAR(O513)+1,MONTH(O513),DAY(O513))</f>
        <v>45306</v>
      </c>
      <c r="P516" s="580">
        <f>DATE(YEAR(P513)+1,MONTH(P513),DAY(P513))</f>
        <v>45306</v>
      </c>
      <c r="Q516" s="580">
        <f>DATE(YEAR(Q513)+1,MONTH(Q513),DAY(Q513))</f>
        <v>45306</v>
      </c>
      <c r="R516" s="580">
        <f t="shared" si="47"/>
        <v>45306</v>
      </c>
      <c r="S516" s="580">
        <f t="shared" si="47"/>
        <v>45306</v>
      </c>
      <c r="T516" s="580">
        <f t="shared" si="47"/>
        <v>45306</v>
      </c>
      <c r="U516" s="580">
        <f t="shared" si="47"/>
        <v>45306</v>
      </c>
      <c r="V516" s="480"/>
      <c r="W516" s="480"/>
      <c r="X516" s="480"/>
      <c r="Y516" s="480"/>
      <c r="Z516" s="480"/>
      <c r="AA516" s="480"/>
      <c r="AB516" s="480"/>
      <c r="AC516" s="480"/>
      <c r="AD516" s="480"/>
      <c r="AE516" s="480"/>
      <c r="AF516" s="480"/>
      <c r="AG516" s="480"/>
      <c r="AH516" s="480"/>
      <c r="AI516" s="480"/>
      <c r="AJ516" s="480"/>
      <c r="AK516" s="480"/>
      <c r="AL516" s="480"/>
      <c r="AM516" s="480"/>
      <c r="AN516" s="480"/>
      <c r="AO516" s="480"/>
      <c r="AP516" s="475"/>
      <c r="AQ516" s="456"/>
      <c r="AR516" s="444"/>
      <c r="AS516" s="444"/>
      <c r="AT516" s="444"/>
    </row>
    <row r="517" spans="1:46" outlineLevel="3" x14ac:dyDescent="0.35">
      <c r="A517" s="444"/>
      <c r="B517" s="453"/>
      <c r="C517" s="446">
        <f t="shared" si="44"/>
        <v>4</v>
      </c>
      <c r="D517" s="475"/>
      <c r="E517" s="534"/>
      <c r="F517" s="534"/>
      <c r="G517" s="475"/>
      <c r="H517" s="480"/>
      <c r="I517" s="497"/>
      <c r="J517" s="497" t="s">
        <v>739</v>
      </c>
      <c r="K517" s="480"/>
      <c r="L517" s="480"/>
      <c r="M517" s="480"/>
      <c r="N517" s="480"/>
      <c r="O517" s="480"/>
      <c r="P517" s="480"/>
      <c r="Q517" s="480"/>
      <c r="R517" s="580">
        <f t="shared" si="47"/>
        <v>45306</v>
      </c>
      <c r="S517" s="580">
        <f t="shared" si="47"/>
        <v>45306</v>
      </c>
      <c r="T517" s="580">
        <f t="shared" si="47"/>
        <v>45306</v>
      </c>
      <c r="U517" s="580">
        <f t="shared" si="47"/>
        <v>45306</v>
      </c>
      <c r="V517" s="480"/>
      <c r="W517" s="480"/>
      <c r="X517" s="480"/>
      <c r="Y517" s="480"/>
      <c r="Z517" s="480"/>
      <c r="AA517" s="480"/>
      <c r="AB517" s="480"/>
      <c r="AC517" s="480"/>
      <c r="AD517" s="480"/>
      <c r="AE517" s="480"/>
      <c r="AF517" s="480"/>
      <c r="AG517" s="480"/>
      <c r="AH517" s="480"/>
      <c r="AI517" s="480"/>
      <c r="AJ517" s="480"/>
      <c r="AK517" s="480"/>
      <c r="AL517" s="480"/>
      <c r="AM517" s="480"/>
      <c r="AN517" s="480"/>
      <c r="AO517" s="480"/>
      <c r="AP517" s="475"/>
      <c r="AQ517" s="456"/>
      <c r="AR517" s="444"/>
      <c r="AS517" s="444"/>
      <c r="AT517" s="444"/>
    </row>
    <row r="518" spans="1:46" outlineLevel="3" x14ac:dyDescent="0.35">
      <c r="A518" s="444"/>
      <c r="B518" s="453"/>
      <c r="C518" s="446">
        <f t="shared" ref="C518:C526" si="48">INT($C$239)+3</f>
        <v>4</v>
      </c>
      <c r="D518" s="475"/>
      <c r="E518" s="534"/>
      <c r="F518" s="534"/>
      <c r="G518" s="475"/>
      <c r="H518" s="480"/>
      <c r="I518" s="497">
        <v>5</v>
      </c>
      <c r="J518" s="497" t="s">
        <v>749</v>
      </c>
      <c r="K518" s="580">
        <f>DATE(YEAR(K515)+1,MONTH(K515),DAY(K515))</f>
        <v>45672</v>
      </c>
      <c r="L518" s="580">
        <f>DATE(YEAR(L515)+1,MONTH(L515),DAY(L515))</f>
        <v>45672</v>
      </c>
      <c r="M518" s="580">
        <f>DATE(YEAR(M515)+1,MONTH(M515),DAY(M515))</f>
        <v>45672</v>
      </c>
      <c r="N518" s="480"/>
      <c r="O518" s="480"/>
      <c r="P518" s="480"/>
      <c r="Q518" s="480"/>
      <c r="R518" s="580">
        <f t="shared" si="47"/>
        <v>45672</v>
      </c>
      <c r="S518" s="580">
        <f t="shared" si="47"/>
        <v>45672</v>
      </c>
      <c r="T518" s="580">
        <f t="shared" si="47"/>
        <v>45672</v>
      </c>
      <c r="U518" s="580">
        <f t="shared" si="47"/>
        <v>45672</v>
      </c>
      <c r="V518" s="480"/>
      <c r="W518" s="480"/>
      <c r="X518" s="480"/>
      <c r="Y518" s="480"/>
      <c r="Z518" s="480"/>
      <c r="AA518" s="480"/>
      <c r="AB518" s="480"/>
      <c r="AC518" s="480"/>
      <c r="AD518" s="480"/>
      <c r="AE518" s="480"/>
      <c r="AF518" s="480"/>
      <c r="AG518" s="480"/>
      <c r="AH518" s="480"/>
      <c r="AI518" s="480"/>
      <c r="AJ518" s="480"/>
      <c r="AK518" s="480"/>
      <c r="AL518" s="480"/>
      <c r="AM518" s="480"/>
      <c r="AN518" s="480"/>
      <c r="AO518" s="480"/>
      <c r="AP518" s="475"/>
      <c r="AQ518" s="456"/>
      <c r="AR518" s="444"/>
      <c r="AS518" s="444"/>
      <c r="AT518" s="444"/>
    </row>
    <row r="519" spans="1:46" outlineLevel="3" x14ac:dyDescent="0.35">
      <c r="A519" s="444"/>
      <c r="B519" s="453"/>
      <c r="C519" s="446">
        <f t="shared" si="48"/>
        <v>4</v>
      </c>
      <c r="D519" s="475"/>
      <c r="E519" s="534"/>
      <c r="F519" s="534"/>
      <c r="G519" s="475"/>
      <c r="H519" s="480"/>
      <c r="I519" s="497"/>
      <c r="J519" s="497" t="s">
        <v>738</v>
      </c>
      <c r="K519" s="480"/>
      <c r="L519" s="480"/>
      <c r="M519" s="480"/>
      <c r="N519" s="580">
        <f>DATE(YEAR(N516)+1,MONTH(N516),DAY(N516))</f>
        <v>45672</v>
      </c>
      <c r="O519" s="580">
        <f>DATE(YEAR(O516)+1,MONTH(O516),DAY(O516))</f>
        <v>45672</v>
      </c>
      <c r="P519" s="580">
        <f>DATE(YEAR(P516)+1,MONTH(P516),DAY(P516))</f>
        <v>45672</v>
      </c>
      <c r="Q519" s="580">
        <f>DATE(YEAR(Q516)+1,MONTH(Q516),DAY(Q516))</f>
        <v>45672</v>
      </c>
      <c r="R519" s="580">
        <f t="shared" si="47"/>
        <v>45672</v>
      </c>
      <c r="S519" s="580">
        <f t="shared" si="47"/>
        <v>45672</v>
      </c>
      <c r="T519" s="580">
        <f t="shared" si="47"/>
        <v>45672</v>
      </c>
      <c r="U519" s="580">
        <f t="shared" si="47"/>
        <v>45672</v>
      </c>
      <c r="V519" s="480"/>
      <c r="W519" s="480"/>
      <c r="X519" s="480"/>
      <c r="Y519" s="480"/>
      <c r="Z519" s="480"/>
      <c r="AA519" s="480"/>
      <c r="AB519" s="480"/>
      <c r="AC519" s="480"/>
      <c r="AD519" s="480"/>
      <c r="AE519" s="480"/>
      <c r="AF519" s="480"/>
      <c r="AG519" s="480"/>
      <c r="AH519" s="480"/>
      <c r="AI519" s="480"/>
      <c r="AJ519" s="480"/>
      <c r="AK519" s="480"/>
      <c r="AL519" s="480"/>
      <c r="AM519" s="480"/>
      <c r="AN519" s="480"/>
      <c r="AO519" s="480"/>
      <c r="AP519" s="475"/>
      <c r="AQ519" s="456"/>
      <c r="AR519" s="444"/>
      <c r="AS519" s="444"/>
      <c r="AT519" s="444"/>
    </row>
    <row r="520" spans="1:46" outlineLevel="3" x14ac:dyDescent="0.35">
      <c r="A520" s="444"/>
      <c r="B520" s="453"/>
      <c r="C520" s="446">
        <f t="shared" si="48"/>
        <v>4</v>
      </c>
      <c r="D520" s="475"/>
      <c r="E520" s="534"/>
      <c r="F520" s="534"/>
      <c r="G520" s="475"/>
      <c r="H520" s="480"/>
      <c r="I520" s="497"/>
      <c r="J520" s="497" t="s">
        <v>739</v>
      </c>
      <c r="K520" s="480"/>
      <c r="L520" s="480"/>
      <c r="M520" s="480"/>
      <c r="N520" s="480"/>
      <c r="O520" s="480"/>
      <c r="P520" s="480"/>
      <c r="Q520" s="480"/>
      <c r="R520" s="580">
        <f t="shared" si="47"/>
        <v>45672</v>
      </c>
      <c r="S520" s="580">
        <f t="shared" si="47"/>
        <v>45672</v>
      </c>
      <c r="T520" s="580">
        <f t="shared" si="47"/>
        <v>45672</v>
      </c>
      <c r="U520" s="580">
        <f t="shared" si="47"/>
        <v>45672</v>
      </c>
      <c r="V520" s="480"/>
      <c r="W520" s="480"/>
      <c r="X520" s="480"/>
      <c r="Y520" s="480"/>
      <c r="Z520" s="480"/>
      <c r="AA520" s="480"/>
      <c r="AB520" s="480"/>
      <c r="AC520" s="480"/>
      <c r="AD520" s="480"/>
      <c r="AE520" s="480"/>
      <c r="AF520" s="480"/>
      <c r="AG520" s="480"/>
      <c r="AH520" s="480"/>
      <c r="AI520" s="480"/>
      <c r="AJ520" s="480"/>
      <c r="AK520" s="480"/>
      <c r="AL520" s="480"/>
      <c r="AM520" s="480"/>
      <c r="AN520" s="480"/>
      <c r="AO520" s="480"/>
      <c r="AP520" s="475"/>
      <c r="AQ520" s="456"/>
      <c r="AR520" s="444"/>
      <c r="AS520" s="444"/>
      <c r="AT520" s="444"/>
    </row>
    <row r="521" spans="1:46" outlineLevel="3" x14ac:dyDescent="0.35">
      <c r="A521" s="444"/>
      <c r="B521" s="453"/>
      <c r="C521" s="446">
        <f t="shared" si="48"/>
        <v>4</v>
      </c>
      <c r="D521" s="475"/>
      <c r="E521" s="534"/>
      <c r="F521" s="534"/>
      <c r="G521" s="475"/>
      <c r="H521" s="480"/>
      <c r="I521" s="497">
        <v>6</v>
      </c>
      <c r="J521" s="497" t="s">
        <v>749</v>
      </c>
      <c r="K521" s="580">
        <f>DATE(YEAR(K518)+1,MONTH(K518),DAY(K518))</f>
        <v>46037</v>
      </c>
      <c r="L521" s="580">
        <f>DATE(YEAR(L518)+1,MONTH(L518),DAY(L518))</f>
        <v>46037</v>
      </c>
      <c r="M521" s="580">
        <f>DATE(YEAR(M518)+1,MONTH(M518),DAY(M518))</f>
        <v>46037</v>
      </c>
      <c r="N521" s="480"/>
      <c r="O521" s="480"/>
      <c r="P521" s="480"/>
      <c r="Q521" s="480"/>
      <c r="R521" s="580">
        <f t="shared" si="47"/>
        <v>46037</v>
      </c>
      <c r="S521" s="580">
        <f t="shared" si="47"/>
        <v>46037</v>
      </c>
      <c r="T521" s="580">
        <f t="shared" si="47"/>
        <v>46037</v>
      </c>
      <c r="U521" s="580">
        <f t="shared" si="47"/>
        <v>46037</v>
      </c>
      <c r="V521" s="480"/>
      <c r="W521" s="480"/>
      <c r="X521" s="480"/>
      <c r="Y521" s="480"/>
      <c r="Z521" s="480"/>
      <c r="AA521" s="480"/>
      <c r="AB521" s="480"/>
      <c r="AC521" s="480"/>
      <c r="AD521" s="480"/>
      <c r="AE521" s="480"/>
      <c r="AF521" s="480"/>
      <c r="AG521" s="480"/>
      <c r="AH521" s="480"/>
      <c r="AI521" s="480"/>
      <c r="AJ521" s="480"/>
      <c r="AK521" s="480"/>
      <c r="AL521" s="480"/>
      <c r="AM521" s="480"/>
      <c r="AN521" s="480"/>
      <c r="AO521" s="480"/>
      <c r="AP521" s="475"/>
      <c r="AQ521" s="456"/>
      <c r="AR521" s="444"/>
      <c r="AS521" s="444"/>
      <c r="AT521" s="444"/>
    </row>
    <row r="522" spans="1:46" outlineLevel="3" x14ac:dyDescent="0.35">
      <c r="A522" s="444"/>
      <c r="B522" s="453"/>
      <c r="C522" s="446">
        <f t="shared" si="48"/>
        <v>4</v>
      </c>
      <c r="D522" s="475"/>
      <c r="E522" s="534"/>
      <c r="F522" s="534"/>
      <c r="G522" s="475"/>
      <c r="H522" s="480"/>
      <c r="I522" s="497"/>
      <c r="J522" s="497" t="s">
        <v>738</v>
      </c>
      <c r="K522" s="480"/>
      <c r="L522" s="480"/>
      <c r="M522" s="480"/>
      <c r="N522" s="580">
        <f>DATE(YEAR(N519)+1,MONTH(N519),DAY(N519))</f>
        <v>46037</v>
      </c>
      <c r="O522" s="580">
        <f>DATE(YEAR(O519)+1,MONTH(O519),DAY(O519))</f>
        <v>46037</v>
      </c>
      <c r="P522" s="580">
        <f>DATE(YEAR(P519)+1,MONTH(P519),DAY(P519))</f>
        <v>46037</v>
      </c>
      <c r="Q522" s="580">
        <f>DATE(YEAR(Q519)+1,MONTH(Q519),DAY(Q519))</f>
        <v>46037</v>
      </c>
      <c r="R522" s="580">
        <f t="shared" ref="R522:U526" si="49">DATE(YEAR(R519)+1,MONTH(R519),DAY(R519))</f>
        <v>46037</v>
      </c>
      <c r="S522" s="580">
        <f t="shared" si="49"/>
        <v>46037</v>
      </c>
      <c r="T522" s="580">
        <f t="shared" si="49"/>
        <v>46037</v>
      </c>
      <c r="U522" s="580">
        <f t="shared" si="49"/>
        <v>46037</v>
      </c>
      <c r="V522" s="480"/>
      <c r="W522" s="480"/>
      <c r="X522" s="480"/>
      <c r="Y522" s="480"/>
      <c r="Z522" s="480"/>
      <c r="AA522" s="480"/>
      <c r="AB522" s="480"/>
      <c r="AC522" s="480"/>
      <c r="AD522" s="480"/>
      <c r="AE522" s="480"/>
      <c r="AF522" s="480"/>
      <c r="AG522" s="480"/>
      <c r="AH522" s="480"/>
      <c r="AI522" s="480"/>
      <c r="AJ522" s="480"/>
      <c r="AK522" s="480"/>
      <c r="AL522" s="480"/>
      <c r="AM522" s="480"/>
      <c r="AN522" s="480"/>
      <c r="AO522" s="480"/>
      <c r="AP522" s="475"/>
      <c r="AQ522" s="456"/>
      <c r="AR522" s="444"/>
      <c r="AS522" s="444"/>
      <c r="AT522" s="444"/>
    </row>
    <row r="523" spans="1:46" outlineLevel="3" x14ac:dyDescent="0.35">
      <c r="A523" s="444"/>
      <c r="B523" s="453"/>
      <c r="C523" s="446">
        <f t="shared" si="48"/>
        <v>4</v>
      </c>
      <c r="D523" s="475"/>
      <c r="E523" s="534"/>
      <c r="F523" s="534"/>
      <c r="G523" s="475"/>
      <c r="H523" s="480"/>
      <c r="I523" s="497"/>
      <c r="J523" s="497" t="s">
        <v>739</v>
      </c>
      <c r="K523" s="480"/>
      <c r="L523" s="480"/>
      <c r="M523" s="480"/>
      <c r="N523" s="480"/>
      <c r="O523" s="480"/>
      <c r="P523" s="480"/>
      <c r="Q523" s="480"/>
      <c r="R523" s="580">
        <f t="shared" si="49"/>
        <v>46037</v>
      </c>
      <c r="S523" s="580">
        <f t="shared" si="49"/>
        <v>46037</v>
      </c>
      <c r="T523" s="580">
        <f t="shared" si="49"/>
        <v>46037</v>
      </c>
      <c r="U523" s="580">
        <f t="shared" si="49"/>
        <v>46037</v>
      </c>
      <c r="V523" s="480"/>
      <c r="W523" s="480"/>
      <c r="X523" s="480"/>
      <c r="Y523" s="480"/>
      <c r="Z523" s="480"/>
      <c r="AA523" s="480"/>
      <c r="AB523" s="480"/>
      <c r="AC523" s="480"/>
      <c r="AD523" s="480"/>
      <c r="AE523" s="480"/>
      <c r="AF523" s="480"/>
      <c r="AG523" s="480"/>
      <c r="AH523" s="480"/>
      <c r="AI523" s="480"/>
      <c r="AJ523" s="480"/>
      <c r="AK523" s="480"/>
      <c r="AL523" s="480"/>
      <c r="AM523" s="480"/>
      <c r="AN523" s="480"/>
      <c r="AO523" s="480"/>
      <c r="AP523" s="475"/>
      <c r="AQ523" s="456"/>
      <c r="AR523" s="444"/>
      <c r="AS523" s="444"/>
      <c r="AT523" s="444"/>
    </row>
    <row r="524" spans="1:46" outlineLevel="3" x14ac:dyDescent="0.35">
      <c r="A524" s="444"/>
      <c r="B524" s="453"/>
      <c r="C524" s="446">
        <f t="shared" si="48"/>
        <v>4</v>
      </c>
      <c r="D524" s="475"/>
      <c r="E524" s="534"/>
      <c r="F524" s="534"/>
      <c r="G524" s="475"/>
      <c r="H524" s="480"/>
      <c r="I524" s="497">
        <v>7</v>
      </c>
      <c r="J524" s="497" t="s">
        <v>749</v>
      </c>
      <c r="K524" s="580">
        <f>DATE(YEAR(K521)+1,MONTH(K521),DAY(K521))</f>
        <v>46402</v>
      </c>
      <c r="L524" s="580">
        <f>DATE(YEAR(L521)+1,MONTH(L521),DAY(L521))</f>
        <v>46402</v>
      </c>
      <c r="M524" s="580">
        <f>DATE(YEAR(M521)+1,MONTH(M521),DAY(M521))</f>
        <v>46402</v>
      </c>
      <c r="N524" s="480"/>
      <c r="O524" s="480"/>
      <c r="P524" s="480"/>
      <c r="Q524" s="480"/>
      <c r="R524" s="580">
        <f t="shared" si="49"/>
        <v>46402</v>
      </c>
      <c r="S524" s="580">
        <f t="shared" si="49"/>
        <v>46402</v>
      </c>
      <c r="T524" s="580">
        <f t="shared" si="49"/>
        <v>46402</v>
      </c>
      <c r="U524" s="580">
        <f t="shared" si="49"/>
        <v>46402</v>
      </c>
      <c r="V524" s="480"/>
      <c r="W524" s="480"/>
      <c r="X524" s="480"/>
      <c r="Y524" s="480"/>
      <c r="Z524" s="480"/>
      <c r="AA524" s="480"/>
      <c r="AB524" s="480"/>
      <c r="AC524" s="480"/>
      <c r="AD524" s="480"/>
      <c r="AE524" s="480"/>
      <c r="AF524" s="480"/>
      <c r="AG524" s="480"/>
      <c r="AH524" s="480"/>
      <c r="AI524" s="480"/>
      <c r="AJ524" s="480"/>
      <c r="AK524" s="480"/>
      <c r="AL524" s="480"/>
      <c r="AM524" s="480"/>
      <c r="AN524" s="480"/>
      <c r="AO524" s="480"/>
      <c r="AP524" s="475"/>
      <c r="AQ524" s="456"/>
      <c r="AR524" s="444"/>
      <c r="AS524" s="444"/>
      <c r="AT524" s="444"/>
    </row>
    <row r="525" spans="1:46" outlineLevel="3" x14ac:dyDescent="0.35">
      <c r="A525" s="444"/>
      <c r="B525" s="453"/>
      <c r="C525" s="446">
        <f t="shared" si="48"/>
        <v>4</v>
      </c>
      <c r="D525" s="475"/>
      <c r="E525" s="534"/>
      <c r="F525" s="534"/>
      <c r="G525" s="475"/>
      <c r="H525" s="480"/>
      <c r="I525" s="497"/>
      <c r="J525" s="497" t="s">
        <v>738</v>
      </c>
      <c r="K525" s="480"/>
      <c r="L525" s="480"/>
      <c r="M525" s="480"/>
      <c r="N525" s="580">
        <f>DATE(YEAR(N522)+1,MONTH(N522),DAY(N522))</f>
        <v>46402</v>
      </c>
      <c r="O525" s="580">
        <f>DATE(YEAR(O522)+1,MONTH(O522),DAY(O522))</f>
        <v>46402</v>
      </c>
      <c r="P525" s="580">
        <f>DATE(YEAR(P522)+1,MONTH(P522),DAY(P522))</f>
        <v>46402</v>
      </c>
      <c r="Q525" s="580">
        <f>DATE(YEAR(Q522)+1,MONTH(Q522),DAY(Q522))</f>
        <v>46402</v>
      </c>
      <c r="R525" s="580">
        <f t="shared" si="49"/>
        <v>46402</v>
      </c>
      <c r="S525" s="580">
        <f t="shared" si="49"/>
        <v>46402</v>
      </c>
      <c r="T525" s="580">
        <f t="shared" si="49"/>
        <v>46402</v>
      </c>
      <c r="U525" s="580">
        <f t="shared" si="49"/>
        <v>46402</v>
      </c>
      <c r="V525" s="480"/>
      <c r="W525" s="480"/>
      <c r="X525" s="480"/>
      <c r="Y525" s="480"/>
      <c r="Z525" s="480"/>
      <c r="AA525" s="480"/>
      <c r="AB525" s="480"/>
      <c r="AC525" s="480"/>
      <c r="AD525" s="480"/>
      <c r="AE525" s="480"/>
      <c r="AF525" s="480"/>
      <c r="AG525" s="480"/>
      <c r="AH525" s="480"/>
      <c r="AI525" s="480"/>
      <c r="AJ525" s="480"/>
      <c r="AK525" s="480"/>
      <c r="AL525" s="480"/>
      <c r="AM525" s="480"/>
      <c r="AN525" s="480"/>
      <c r="AO525" s="480"/>
      <c r="AP525" s="475"/>
      <c r="AQ525" s="456"/>
      <c r="AR525" s="444"/>
      <c r="AS525" s="444"/>
      <c r="AT525" s="444"/>
    </row>
    <row r="526" spans="1:46" outlineLevel="3" x14ac:dyDescent="0.35">
      <c r="A526" s="444"/>
      <c r="B526" s="453"/>
      <c r="C526" s="446">
        <f t="shared" si="48"/>
        <v>4</v>
      </c>
      <c r="D526" s="475"/>
      <c r="E526" s="534"/>
      <c r="F526" s="534"/>
      <c r="G526" s="475"/>
      <c r="H526" s="480"/>
      <c r="I526" s="497"/>
      <c r="J526" s="497" t="s">
        <v>739</v>
      </c>
      <c r="K526" s="480"/>
      <c r="L526" s="480"/>
      <c r="M526" s="480"/>
      <c r="N526" s="480"/>
      <c r="O526" s="480"/>
      <c r="P526" s="480"/>
      <c r="Q526" s="480"/>
      <c r="R526" s="580">
        <f t="shared" si="49"/>
        <v>46402</v>
      </c>
      <c r="S526" s="580">
        <f t="shared" si="49"/>
        <v>46402</v>
      </c>
      <c r="T526" s="580">
        <f t="shared" si="49"/>
        <v>46402</v>
      </c>
      <c r="U526" s="580">
        <f t="shared" si="49"/>
        <v>46402</v>
      </c>
      <c r="V526" s="480"/>
      <c r="W526" s="480"/>
      <c r="X526" s="480"/>
      <c r="Y526" s="480"/>
      <c r="Z526" s="480"/>
      <c r="AA526" s="480"/>
      <c r="AB526" s="480"/>
      <c r="AC526" s="480"/>
      <c r="AD526" s="480"/>
      <c r="AE526" s="480"/>
      <c r="AF526" s="480"/>
      <c r="AG526" s="480"/>
      <c r="AH526" s="480"/>
      <c r="AI526" s="480"/>
      <c r="AJ526" s="480"/>
      <c r="AK526" s="480"/>
      <c r="AL526" s="480"/>
      <c r="AM526" s="480"/>
      <c r="AN526" s="480"/>
      <c r="AO526" s="480"/>
      <c r="AP526" s="475"/>
      <c r="AQ526" s="456"/>
      <c r="AR526" s="444"/>
      <c r="AS526" s="444"/>
      <c r="AT526" s="444"/>
    </row>
    <row r="527" spans="1:46" ht="5.15" customHeight="1" outlineLevel="2" x14ac:dyDescent="0.35">
      <c r="A527" s="444"/>
      <c r="B527" s="453"/>
      <c r="C527" s="446">
        <f>INT($C$239)+2.005</f>
        <v>3.0049999999999999</v>
      </c>
      <c r="D527" s="475"/>
      <c r="E527" s="475"/>
      <c r="F527" s="475"/>
      <c r="G527" s="475"/>
      <c r="H527" s="475"/>
      <c r="I527" s="475"/>
      <c r="J527" s="475"/>
      <c r="K527" s="475"/>
      <c r="L527" s="475"/>
      <c r="M527" s="475"/>
      <c r="N527" s="475"/>
      <c r="O527" s="475"/>
      <c r="P527" s="475"/>
      <c r="Q527" s="475"/>
      <c r="R527" s="475"/>
      <c r="S527" s="475"/>
      <c r="T527" s="475"/>
      <c r="U527" s="475"/>
      <c r="V527" s="475"/>
      <c r="W527" s="475"/>
      <c r="X527" s="475"/>
      <c r="Y527" s="475"/>
      <c r="Z527" s="475"/>
      <c r="AA527" s="475"/>
      <c r="AB527" s="475"/>
      <c r="AC527" s="475"/>
      <c r="AD527" s="475"/>
      <c r="AE527" s="475"/>
      <c r="AF527" s="475"/>
      <c r="AG527" s="475"/>
      <c r="AH527" s="475"/>
      <c r="AI527" s="475"/>
      <c r="AJ527" s="475"/>
      <c r="AK527" s="475"/>
      <c r="AL527" s="475"/>
      <c r="AM527" s="475"/>
      <c r="AN527" s="475"/>
      <c r="AO527" s="475"/>
      <c r="AP527" s="475" t="s">
        <v>512</v>
      </c>
      <c r="AQ527" s="456"/>
      <c r="AR527" s="444"/>
      <c r="AS527" s="444"/>
      <c r="AT527" s="444"/>
    </row>
    <row r="528" spans="1:46" outlineLevel="2" x14ac:dyDescent="0.35">
      <c r="A528" s="444"/>
      <c r="B528" s="453"/>
      <c r="C528" s="446">
        <f>INT($C$239)+2</f>
        <v>3</v>
      </c>
      <c r="D528" s="475"/>
      <c r="E528" s="534"/>
      <c r="F528" s="534"/>
      <c r="G528" s="475"/>
      <c r="H528" s="550"/>
      <c r="I528" s="504" t="s">
        <v>744</v>
      </c>
      <c r="J528" s="504"/>
      <c r="K528" s="504" t="s">
        <v>750</v>
      </c>
      <c r="L528" s="504"/>
      <c r="M528" s="504"/>
      <c r="N528" s="504"/>
      <c r="O528" s="504"/>
      <c r="P528" s="504"/>
      <c r="Q528" s="504"/>
      <c r="R528" s="504"/>
      <c r="S528" s="504"/>
      <c r="T528" s="504"/>
      <c r="U528" s="504"/>
      <c r="V528" s="480"/>
      <c r="W528" s="480"/>
      <c r="X528" s="480"/>
      <c r="Y528" s="480"/>
      <c r="Z528" s="480"/>
      <c r="AA528" s="480"/>
      <c r="AB528" s="480"/>
      <c r="AC528" s="480"/>
      <c r="AD528" s="480"/>
      <c r="AE528" s="480"/>
      <c r="AF528" s="480"/>
      <c r="AG528" s="480"/>
      <c r="AH528" s="480"/>
      <c r="AI528" s="480"/>
      <c r="AJ528" s="480"/>
      <c r="AK528" s="480"/>
      <c r="AL528" s="480"/>
      <c r="AM528" s="480"/>
      <c r="AN528" s="480"/>
      <c r="AO528" s="480"/>
      <c r="AP528" s="475"/>
      <c r="AQ528" s="456"/>
      <c r="AR528" s="444"/>
      <c r="AS528" s="444"/>
      <c r="AT528" s="444"/>
    </row>
    <row r="529" spans="1:46" outlineLevel="3" x14ac:dyDescent="0.35">
      <c r="A529" s="444"/>
      <c r="B529" s="453"/>
      <c r="C529" s="446">
        <f t="shared" ref="C529:C536" si="50">INT($C$239)+3</f>
        <v>4</v>
      </c>
      <c r="D529" s="475"/>
      <c r="E529" s="534"/>
      <c r="F529" s="534"/>
      <c r="G529" s="475"/>
      <c r="H529" s="480"/>
      <c r="I529" s="497">
        <v>0</v>
      </c>
      <c r="J529" s="497"/>
      <c r="K529" s="621">
        <v>0</v>
      </c>
      <c r="L529" s="621">
        <v>0</v>
      </c>
      <c r="M529" s="621">
        <v>0</v>
      </c>
      <c r="N529" s="621">
        <v>0</v>
      </c>
      <c r="O529" s="621">
        <v>0</v>
      </c>
      <c r="P529" s="621">
        <v>0</v>
      </c>
      <c r="Q529" s="621">
        <v>0</v>
      </c>
      <c r="R529" s="621">
        <v>0</v>
      </c>
      <c r="S529" s="621">
        <v>0</v>
      </c>
      <c r="T529" s="621">
        <v>0</v>
      </c>
      <c r="U529" s="621">
        <v>0</v>
      </c>
      <c r="V529" s="480"/>
      <c r="W529" s="480"/>
      <c r="X529" s="480"/>
      <c r="Y529" s="480"/>
      <c r="Z529" s="480"/>
      <c r="AA529" s="480"/>
      <c r="AB529" s="480"/>
      <c r="AC529" s="480"/>
      <c r="AD529" s="480"/>
      <c r="AE529" s="480"/>
      <c r="AF529" s="480"/>
      <c r="AG529" s="480"/>
      <c r="AH529" s="480"/>
      <c r="AI529" s="480"/>
      <c r="AJ529" s="480"/>
      <c r="AK529" s="480"/>
      <c r="AL529" s="480"/>
      <c r="AM529" s="480"/>
      <c r="AN529" s="480"/>
      <c r="AO529" s="480"/>
      <c r="AP529" s="475"/>
      <c r="AQ529" s="456"/>
      <c r="AR529" s="444"/>
      <c r="AS529" s="444"/>
      <c r="AT529" s="444"/>
    </row>
    <row r="530" spans="1:46" outlineLevel="3" x14ac:dyDescent="0.35">
      <c r="A530" s="444"/>
      <c r="B530" s="453"/>
      <c r="C530" s="446">
        <f t="shared" si="50"/>
        <v>4</v>
      </c>
      <c r="D530" s="475"/>
      <c r="E530" s="534"/>
      <c r="F530" s="534"/>
      <c r="G530" s="475"/>
      <c r="H530" s="480"/>
      <c r="I530" s="497">
        <v>1</v>
      </c>
      <c r="J530" s="497"/>
      <c r="K530" s="621">
        <v>0</v>
      </c>
      <c r="L530" s="621">
        <v>0</v>
      </c>
      <c r="M530" s="621">
        <v>0</v>
      </c>
      <c r="N530" s="621">
        <v>0</v>
      </c>
      <c r="O530" s="621">
        <v>0</v>
      </c>
      <c r="P530" s="621">
        <v>0</v>
      </c>
      <c r="Q530" s="621">
        <v>0</v>
      </c>
      <c r="R530" s="621">
        <v>0</v>
      </c>
      <c r="S530" s="621">
        <v>0</v>
      </c>
      <c r="T530" s="621">
        <v>0</v>
      </c>
      <c r="U530" s="621">
        <v>0</v>
      </c>
      <c r="V530" s="480"/>
      <c r="W530" s="480"/>
      <c r="X530" s="480"/>
      <c r="Y530" s="480"/>
      <c r="Z530" s="480"/>
      <c r="AA530" s="480"/>
      <c r="AB530" s="480"/>
      <c r="AC530" s="480"/>
      <c r="AD530" s="480"/>
      <c r="AE530" s="480"/>
      <c r="AF530" s="480"/>
      <c r="AG530" s="480"/>
      <c r="AH530" s="480"/>
      <c r="AI530" s="480"/>
      <c r="AJ530" s="480"/>
      <c r="AK530" s="480"/>
      <c r="AL530" s="480"/>
      <c r="AM530" s="480"/>
      <c r="AN530" s="480"/>
      <c r="AO530" s="480"/>
      <c r="AP530" s="475"/>
      <c r="AQ530" s="456"/>
      <c r="AR530" s="444"/>
      <c r="AS530" s="444"/>
      <c r="AT530" s="444"/>
    </row>
    <row r="531" spans="1:46" outlineLevel="3" x14ac:dyDescent="0.35">
      <c r="A531" s="444"/>
      <c r="B531" s="453"/>
      <c r="C531" s="446">
        <f t="shared" si="50"/>
        <v>4</v>
      </c>
      <c r="D531" s="475"/>
      <c r="E531" s="534"/>
      <c r="F531" s="534"/>
      <c r="G531" s="475"/>
      <c r="H531" s="480"/>
      <c r="I531" s="497">
        <v>2</v>
      </c>
      <c r="J531" s="497"/>
      <c r="K531" s="621">
        <v>0</v>
      </c>
      <c r="L531" s="621">
        <v>0</v>
      </c>
      <c r="M531" s="621">
        <v>0</v>
      </c>
      <c r="N531" s="621">
        <v>0</v>
      </c>
      <c r="O531" s="621">
        <v>0</v>
      </c>
      <c r="P531" s="621">
        <v>0</v>
      </c>
      <c r="Q531" s="621">
        <v>0</v>
      </c>
      <c r="R531" s="621">
        <v>0</v>
      </c>
      <c r="S531" s="621">
        <v>0</v>
      </c>
      <c r="T531" s="621">
        <v>0</v>
      </c>
      <c r="U531" s="621">
        <v>0</v>
      </c>
      <c r="V531" s="480"/>
      <c r="W531" s="480"/>
      <c r="X531" s="480"/>
      <c r="Y531" s="480"/>
      <c r="Z531" s="480"/>
      <c r="AA531" s="480"/>
      <c r="AB531" s="480"/>
      <c r="AC531" s="480"/>
      <c r="AD531" s="480"/>
      <c r="AE531" s="480"/>
      <c r="AF531" s="480"/>
      <c r="AG531" s="480"/>
      <c r="AH531" s="480"/>
      <c r="AI531" s="480"/>
      <c r="AJ531" s="480"/>
      <c r="AK531" s="480"/>
      <c r="AL531" s="480"/>
      <c r="AM531" s="480"/>
      <c r="AN531" s="480"/>
      <c r="AO531" s="480"/>
      <c r="AP531" s="475"/>
      <c r="AQ531" s="456"/>
      <c r="AR531" s="444"/>
      <c r="AS531" s="444"/>
      <c r="AT531" s="444"/>
    </row>
    <row r="532" spans="1:46" outlineLevel="3" x14ac:dyDescent="0.35">
      <c r="A532" s="444"/>
      <c r="B532" s="453"/>
      <c r="C532" s="446">
        <f t="shared" si="50"/>
        <v>4</v>
      </c>
      <c r="D532" s="475"/>
      <c r="E532" s="534"/>
      <c r="F532" s="534"/>
      <c r="G532" s="475"/>
      <c r="H532" s="480"/>
      <c r="I532" s="497">
        <v>3</v>
      </c>
      <c r="J532" s="497"/>
      <c r="K532" s="621">
        <v>0</v>
      </c>
      <c r="L532" s="621">
        <v>0</v>
      </c>
      <c r="M532" s="621">
        <v>0</v>
      </c>
      <c r="N532" s="621">
        <v>0</v>
      </c>
      <c r="O532" s="621">
        <v>0</v>
      </c>
      <c r="P532" s="621">
        <v>0</v>
      </c>
      <c r="Q532" s="621">
        <v>0</v>
      </c>
      <c r="R532" s="621">
        <v>0</v>
      </c>
      <c r="S532" s="621">
        <v>0</v>
      </c>
      <c r="T532" s="621">
        <v>0</v>
      </c>
      <c r="U532" s="621">
        <v>0</v>
      </c>
      <c r="V532" s="480"/>
      <c r="W532" s="480"/>
      <c r="X532" s="480"/>
      <c r="Y532" s="480"/>
      <c r="Z532" s="480"/>
      <c r="AA532" s="480"/>
      <c r="AB532" s="480"/>
      <c r="AC532" s="480"/>
      <c r="AD532" s="480"/>
      <c r="AE532" s="480"/>
      <c r="AF532" s="480"/>
      <c r="AG532" s="480"/>
      <c r="AH532" s="480"/>
      <c r="AI532" s="480"/>
      <c r="AJ532" s="480"/>
      <c r="AK532" s="480"/>
      <c r="AL532" s="480"/>
      <c r="AM532" s="480"/>
      <c r="AN532" s="480"/>
      <c r="AO532" s="480"/>
      <c r="AP532" s="475"/>
      <c r="AQ532" s="456"/>
      <c r="AR532" s="444"/>
      <c r="AS532" s="444"/>
      <c r="AT532" s="444"/>
    </row>
    <row r="533" spans="1:46" outlineLevel="3" x14ac:dyDescent="0.35">
      <c r="A533" s="444"/>
      <c r="B533" s="453"/>
      <c r="C533" s="446">
        <f t="shared" si="50"/>
        <v>4</v>
      </c>
      <c r="D533" s="475"/>
      <c r="E533" s="534"/>
      <c r="F533" s="534"/>
      <c r="G533" s="475"/>
      <c r="H533" s="480"/>
      <c r="I533" s="497">
        <v>4</v>
      </c>
      <c r="J533" s="497"/>
      <c r="K533" s="621">
        <v>0</v>
      </c>
      <c r="L533" s="621">
        <v>0</v>
      </c>
      <c r="M533" s="621">
        <v>0</v>
      </c>
      <c r="N533" s="621">
        <v>0</v>
      </c>
      <c r="O533" s="621">
        <v>0</v>
      </c>
      <c r="P533" s="621">
        <v>0</v>
      </c>
      <c r="Q533" s="621">
        <v>0</v>
      </c>
      <c r="R533" s="621">
        <v>0</v>
      </c>
      <c r="S533" s="621">
        <v>0</v>
      </c>
      <c r="T533" s="621">
        <v>0</v>
      </c>
      <c r="U533" s="621">
        <v>0</v>
      </c>
      <c r="V533" s="480"/>
      <c r="W533" s="480"/>
      <c r="X533" s="480"/>
      <c r="Y533" s="480"/>
      <c r="Z533" s="480"/>
      <c r="AA533" s="480"/>
      <c r="AB533" s="480"/>
      <c r="AC533" s="480"/>
      <c r="AD533" s="480"/>
      <c r="AE533" s="480"/>
      <c r="AF533" s="480"/>
      <c r="AG533" s="480"/>
      <c r="AH533" s="480"/>
      <c r="AI533" s="480"/>
      <c r="AJ533" s="480"/>
      <c r="AK533" s="480"/>
      <c r="AL533" s="480"/>
      <c r="AM533" s="480"/>
      <c r="AN533" s="480"/>
      <c r="AO533" s="480"/>
      <c r="AP533" s="475"/>
      <c r="AQ533" s="456"/>
      <c r="AR533" s="444"/>
      <c r="AS533" s="444"/>
      <c r="AT533" s="444"/>
    </row>
    <row r="534" spans="1:46" outlineLevel="3" x14ac:dyDescent="0.35">
      <c r="A534" s="444"/>
      <c r="B534" s="453"/>
      <c r="C534" s="446">
        <f t="shared" si="50"/>
        <v>4</v>
      </c>
      <c r="D534" s="475"/>
      <c r="E534" s="534"/>
      <c r="F534" s="534"/>
      <c r="G534" s="475"/>
      <c r="H534" s="480"/>
      <c r="I534" s="497">
        <v>5</v>
      </c>
      <c r="J534" s="497"/>
      <c r="K534" s="621">
        <v>0</v>
      </c>
      <c r="L534" s="621">
        <v>0</v>
      </c>
      <c r="M534" s="621">
        <v>0</v>
      </c>
      <c r="N534" s="621">
        <v>0</v>
      </c>
      <c r="O534" s="621">
        <v>0</v>
      </c>
      <c r="P534" s="621">
        <v>0</v>
      </c>
      <c r="Q534" s="621">
        <v>0</v>
      </c>
      <c r="R534" s="621">
        <v>0</v>
      </c>
      <c r="S534" s="621">
        <v>0</v>
      </c>
      <c r="T534" s="621">
        <v>0</v>
      </c>
      <c r="U534" s="621">
        <v>0</v>
      </c>
      <c r="V534" s="480"/>
      <c r="W534" s="480"/>
      <c r="X534" s="480"/>
      <c r="Y534" s="480"/>
      <c r="Z534" s="480"/>
      <c r="AA534" s="480"/>
      <c r="AB534" s="480"/>
      <c r="AC534" s="480"/>
      <c r="AD534" s="480"/>
      <c r="AE534" s="480"/>
      <c r="AF534" s="480"/>
      <c r="AG534" s="480"/>
      <c r="AH534" s="480"/>
      <c r="AI534" s="480"/>
      <c r="AJ534" s="480"/>
      <c r="AK534" s="480"/>
      <c r="AL534" s="480"/>
      <c r="AM534" s="480"/>
      <c r="AN534" s="480"/>
      <c r="AO534" s="480"/>
      <c r="AP534" s="475"/>
      <c r="AQ534" s="456"/>
      <c r="AR534" s="444"/>
      <c r="AS534" s="444"/>
      <c r="AT534" s="444"/>
    </row>
    <row r="535" spans="1:46" outlineLevel="3" x14ac:dyDescent="0.35">
      <c r="A535" s="444"/>
      <c r="B535" s="453"/>
      <c r="C535" s="446">
        <f t="shared" si="50"/>
        <v>4</v>
      </c>
      <c r="D535" s="475"/>
      <c r="E535" s="534"/>
      <c r="F535" s="534"/>
      <c r="G535" s="475"/>
      <c r="H535" s="480"/>
      <c r="I535" s="497">
        <v>6</v>
      </c>
      <c r="J535" s="497"/>
      <c r="K535" s="621">
        <v>0</v>
      </c>
      <c r="L535" s="621">
        <v>0</v>
      </c>
      <c r="M535" s="621">
        <v>0</v>
      </c>
      <c r="N535" s="621">
        <v>0</v>
      </c>
      <c r="O535" s="621">
        <v>0</v>
      </c>
      <c r="P535" s="621">
        <v>0</v>
      </c>
      <c r="Q535" s="621">
        <v>0</v>
      </c>
      <c r="R535" s="621">
        <v>0</v>
      </c>
      <c r="S535" s="621">
        <v>0</v>
      </c>
      <c r="T535" s="621">
        <v>0</v>
      </c>
      <c r="U535" s="621">
        <v>0</v>
      </c>
      <c r="V535" s="480"/>
      <c r="W535" s="480"/>
      <c r="X535" s="480"/>
      <c r="Y535" s="480"/>
      <c r="Z535" s="480"/>
      <c r="AA535" s="480"/>
      <c r="AB535" s="480"/>
      <c r="AC535" s="480"/>
      <c r="AD535" s="480"/>
      <c r="AE535" s="480"/>
      <c r="AF535" s="480"/>
      <c r="AG535" s="480"/>
      <c r="AH535" s="480"/>
      <c r="AI535" s="480"/>
      <c r="AJ535" s="480"/>
      <c r="AK535" s="480"/>
      <c r="AL535" s="480"/>
      <c r="AM535" s="480"/>
      <c r="AN535" s="480"/>
      <c r="AO535" s="480"/>
      <c r="AP535" s="475"/>
      <c r="AQ535" s="456"/>
      <c r="AR535" s="444"/>
      <c r="AS535" s="444"/>
      <c r="AT535" s="444"/>
    </row>
    <row r="536" spans="1:46" outlineLevel="3" x14ac:dyDescent="0.35">
      <c r="A536" s="444"/>
      <c r="B536" s="453"/>
      <c r="C536" s="446">
        <f t="shared" si="50"/>
        <v>4</v>
      </c>
      <c r="D536" s="475"/>
      <c r="E536" s="534"/>
      <c r="F536" s="534"/>
      <c r="G536" s="475"/>
      <c r="H536" s="480"/>
      <c r="I536" s="497">
        <v>7</v>
      </c>
      <c r="J536" s="497"/>
      <c r="K536" s="621">
        <v>0</v>
      </c>
      <c r="L536" s="621">
        <v>0</v>
      </c>
      <c r="M536" s="621">
        <v>0</v>
      </c>
      <c r="N536" s="621">
        <v>0</v>
      </c>
      <c r="O536" s="621">
        <v>0</v>
      </c>
      <c r="P536" s="621">
        <v>0</v>
      </c>
      <c r="Q536" s="621">
        <v>0</v>
      </c>
      <c r="R536" s="621">
        <v>0</v>
      </c>
      <c r="S536" s="621">
        <v>0</v>
      </c>
      <c r="T536" s="621">
        <v>0</v>
      </c>
      <c r="U536" s="621">
        <v>0</v>
      </c>
      <c r="V536" s="480"/>
      <c r="W536" s="480"/>
      <c r="X536" s="480"/>
      <c r="Y536" s="480"/>
      <c r="Z536" s="480"/>
      <c r="AA536" s="480"/>
      <c r="AB536" s="480"/>
      <c r="AC536" s="480"/>
      <c r="AD536" s="480"/>
      <c r="AE536" s="480"/>
      <c r="AF536" s="480"/>
      <c r="AG536" s="480"/>
      <c r="AH536" s="480"/>
      <c r="AI536" s="480"/>
      <c r="AJ536" s="480"/>
      <c r="AK536" s="480"/>
      <c r="AL536" s="480"/>
      <c r="AM536" s="480"/>
      <c r="AN536" s="480"/>
      <c r="AO536" s="480"/>
      <c r="AP536" s="475"/>
      <c r="AQ536" s="456"/>
      <c r="AR536" s="444"/>
      <c r="AS536" s="444"/>
      <c r="AT536" s="444"/>
    </row>
    <row r="537" spans="1:46" ht="5.15" customHeight="1" outlineLevel="2" x14ac:dyDescent="0.35">
      <c r="A537" s="444"/>
      <c r="B537" s="453"/>
      <c r="C537" s="446">
        <f>INT($C$239)+2.005</f>
        <v>3.0049999999999999</v>
      </c>
      <c r="D537" s="475"/>
      <c r="E537" s="475"/>
      <c r="F537" s="475"/>
      <c r="G537" s="475"/>
      <c r="H537" s="475"/>
      <c r="I537" s="475"/>
      <c r="J537" s="475"/>
      <c r="K537" s="475"/>
      <c r="L537" s="475"/>
      <c r="M537" s="475"/>
      <c r="N537" s="475"/>
      <c r="O537" s="475"/>
      <c r="P537" s="475"/>
      <c r="Q537" s="475"/>
      <c r="R537" s="475"/>
      <c r="S537" s="475"/>
      <c r="T537" s="475"/>
      <c r="U537" s="475"/>
      <c r="V537" s="475"/>
      <c r="W537" s="475"/>
      <c r="X537" s="475"/>
      <c r="Y537" s="475"/>
      <c r="Z537" s="475"/>
      <c r="AA537" s="475"/>
      <c r="AB537" s="475"/>
      <c r="AC537" s="475"/>
      <c r="AD537" s="475"/>
      <c r="AE537" s="475"/>
      <c r="AF537" s="475"/>
      <c r="AG537" s="475"/>
      <c r="AH537" s="475"/>
      <c r="AI537" s="475"/>
      <c r="AJ537" s="475"/>
      <c r="AK537" s="475"/>
      <c r="AL537" s="475"/>
      <c r="AM537" s="475"/>
      <c r="AN537" s="475"/>
      <c r="AO537" s="475"/>
      <c r="AP537" s="475" t="s">
        <v>512</v>
      </c>
      <c r="AQ537" s="456"/>
      <c r="AR537" s="444"/>
      <c r="AS537" s="444"/>
      <c r="AT537" s="444"/>
    </row>
    <row r="538" spans="1:46" ht="5.15" customHeight="1" outlineLevel="2" x14ac:dyDescent="0.35">
      <c r="A538" s="444"/>
      <c r="B538" s="453"/>
      <c r="C538" s="446">
        <f>INT($C$239)+2.005</f>
        <v>3.0049999999999999</v>
      </c>
      <c r="D538" s="475"/>
      <c r="E538" s="475"/>
      <c r="F538" s="475"/>
      <c r="G538" s="475"/>
      <c r="H538" s="475"/>
      <c r="I538" s="475"/>
      <c r="J538" s="475"/>
      <c r="K538" s="475"/>
      <c r="L538" s="475"/>
      <c r="M538" s="475"/>
      <c r="N538" s="475"/>
      <c r="O538" s="475"/>
      <c r="P538" s="475"/>
      <c r="Q538" s="475"/>
      <c r="R538" s="475"/>
      <c r="S538" s="475"/>
      <c r="T538" s="475"/>
      <c r="U538" s="475"/>
      <c r="V538" s="475"/>
      <c r="W538" s="475"/>
      <c r="X538" s="475"/>
      <c r="Y538" s="475"/>
      <c r="Z538" s="475"/>
      <c r="AA538" s="475"/>
      <c r="AB538" s="475"/>
      <c r="AC538" s="475"/>
      <c r="AD538" s="475"/>
      <c r="AE538" s="475"/>
      <c r="AF538" s="475"/>
      <c r="AG538" s="475"/>
      <c r="AH538" s="475"/>
      <c r="AI538" s="475"/>
      <c r="AJ538" s="475"/>
      <c r="AK538" s="475"/>
      <c r="AL538" s="475"/>
      <c r="AM538" s="475"/>
      <c r="AN538" s="475"/>
      <c r="AO538" s="475"/>
      <c r="AP538" s="475"/>
      <c r="AQ538" s="456"/>
      <c r="AR538" s="444"/>
      <c r="AS538" s="444"/>
      <c r="AT538" s="444"/>
    </row>
    <row r="539" spans="1:46" ht="5.15" customHeight="1" outlineLevel="1" x14ac:dyDescent="0.35">
      <c r="A539" s="444"/>
      <c r="B539" s="486"/>
      <c r="C539" s="487">
        <f>INT($C$239)+1.005</f>
        <v>2.0049999999999999</v>
      </c>
      <c r="D539" s="488"/>
      <c r="E539" s="488"/>
      <c r="F539" s="488"/>
      <c r="G539" s="488"/>
      <c r="H539" s="488"/>
      <c r="I539" s="488"/>
      <c r="J539" s="488"/>
      <c r="K539" s="488"/>
      <c r="L539" s="488"/>
      <c r="M539" s="488"/>
      <c r="N539" s="488"/>
      <c r="O539" s="488"/>
      <c r="P539" s="488"/>
      <c r="Q539" s="488"/>
      <c r="R539" s="488"/>
      <c r="S539" s="488"/>
      <c r="T539" s="488"/>
      <c r="U539" s="488"/>
      <c r="V539" s="488"/>
      <c r="W539" s="488"/>
      <c r="X539" s="488"/>
      <c r="Y539" s="488"/>
      <c r="Z539" s="488"/>
      <c r="AA539" s="488"/>
      <c r="AB539" s="488"/>
      <c r="AC539" s="488"/>
      <c r="AD539" s="488"/>
      <c r="AE539" s="488"/>
      <c r="AF539" s="488"/>
      <c r="AG539" s="488"/>
      <c r="AH539" s="488"/>
      <c r="AI539" s="488"/>
      <c r="AJ539" s="488"/>
      <c r="AK539" s="488"/>
      <c r="AL539" s="488"/>
      <c r="AM539" s="488"/>
      <c r="AN539" s="488"/>
      <c r="AO539" s="488"/>
      <c r="AP539" s="488"/>
      <c r="AQ539" s="489" t="s">
        <v>141</v>
      </c>
      <c r="AR539" s="444"/>
      <c r="AS539" s="444"/>
      <c r="AT539" s="444"/>
    </row>
    <row r="540" spans="1:46" ht="5.15" customHeight="1" x14ac:dyDescent="0.35">
      <c r="A540" s="444"/>
      <c r="B540" s="490"/>
      <c r="C540" s="491">
        <f>INT($C$239)+0.005</f>
        <v>1.0049999999999999</v>
      </c>
      <c r="D540" s="490"/>
      <c r="E540" s="490"/>
      <c r="F540" s="490"/>
      <c r="G540" s="490"/>
      <c r="H540" s="490"/>
      <c r="I540" s="490"/>
      <c r="J540" s="490"/>
      <c r="K540" s="490"/>
      <c r="L540" s="490"/>
      <c r="M540" s="490"/>
      <c r="N540" s="490"/>
      <c r="O540" s="490"/>
      <c r="P540" s="490"/>
      <c r="Q540" s="490"/>
      <c r="R540" s="490"/>
      <c r="S540" s="490"/>
      <c r="T540" s="490"/>
      <c r="U540" s="490"/>
      <c r="V540" s="490"/>
      <c r="W540" s="490"/>
      <c r="X540" s="490"/>
      <c r="Y540" s="490"/>
      <c r="Z540" s="490"/>
      <c r="AA540" s="490"/>
      <c r="AB540" s="490"/>
      <c r="AC540" s="490"/>
      <c r="AD540" s="490"/>
      <c r="AE540" s="490"/>
      <c r="AF540" s="490"/>
      <c r="AG540" s="490"/>
      <c r="AH540" s="490"/>
      <c r="AI540" s="490"/>
      <c r="AJ540" s="490"/>
      <c r="AK540" s="490"/>
      <c r="AL540" s="490"/>
      <c r="AM540" s="490"/>
      <c r="AN540" s="490"/>
      <c r="AO540" s="490"/>
      <c r="AP540" s="490"/>
      <c r="AQ540" s="490"/>
      <c r="AR540" s="444"/>
      <c r="AS540" s="444"/>
      <c r="AT540" s="444"/>
    </row>
    <row r="541" spans="1:46" outlineLevel="2" x14ac:dyDescent="0.35">
      <c r="A541" s="444"/>
      <c r="B541" s="444"/>
      <c r="C541" s="446">
        <f>INT($C$239)+2</f>
        <v>3</v>
      </c>
      <c r="D541" s="444"/>
      <c r="E541" s="444"/>
      <c r="F541" s="444"/>
      <c r="G541" s="444"/>
      <c r="H541" s="444"/>
      <c r="I541" s="444"/>
      <c r="J541" s="444"/>
      <c r="K541" s="444"/>
      <c r="L541" s="444"/>
      <c r="M541" s="444"/>
      <c r="N541" s="444"/>
      <c r="O541" s="444"/>
      <c r="P541" s="444"/>
      <c r="Q541" s="444"/>
      <c r="R541" s="444"/>
      <c r="S541" s="444"/>
      <c r="T541" s="444"/>
      <c r="U541" s="444"/>
      <c r="V541" s="444"/>
      <c r="W541" s="444"/>
      <c r="X541" s="444"/>
      <c r="Y541" s="444"/>
      <c r="Z541" s="444"/>
      <c r="AA541" s="444"/>
      <c r="AB541" s="444"/>
      <c r="AC541" s="444"/>
      <c r="AD541" s="444"/>
      <c r="AE541" s="444"/>
      <c r="AF541" s="444"/>
      <c r="AG541" s="444"/>
      <c r="AH541" s="444"/>
      <c r="AI541" s="444"/>
      <c r="AJ541" s="444"/>
      <c r="AK541" s="444"/>
      <c r="AL541" s="444"/>
      <c r="AM541" s="444"/>
      <c r="AN541" s="444"/>
      <c r="AO541" s="444"/>
      <c r="AP541" s="444"/>
      <c r="AQ541" s="444"/>
      <c r="AR541" s="444"/>
      <c r="AS541" s="444"/>
      <c r="AT541" s="444"/>
    </row>
    <row r="542" spans="1:46" outlineLevel="2" x14ac:dyDescent="0.35">
      <c r="A542" s="444"/>
      <c r="B542" s="444"/>
      <c r="C542" s="446">
        <f>INT($C$546)+2</f>
        <v>3</v>
      </c>
      <c r="D542" s="444"/>
      <c r="E542" s="444"/>
      <c r="F542" s="444"/>
      <c r="G542" s="444"/>
      <c r="H542" s="444"/>
      <c r="I542" s="444"/>
      <c r="J542" s="444"/>
      <c r="K542" s="444"/>
      <c r="L542" s="444"/>
      <c r="M542" s="444"/>
      <c r="N542" s="444"/>
      <c r="O542" s="444"/>
      <c r="P542" s="444"/>
      <c r="Q542" s="444"/>
      <c r="R542" s="444"/>
      <c r="S542" s="444"/>
      <c r="T542" s="444"/>
      <c r="U542" s="444"/>
      <c r="V542" s="444"/>
      <c r="W542" s="444"/>
      <c r="X542" s="444"/>
      <c r="Y542" s="444"/>
      <c r="Z542" s="444"/>
      <c r="AA542" s="444"/>
      <c r="AB542" s="444"/>
      <c r="AC542" s="444"/>
      <c r="AD542" s="444"/>
      <c r="AE542" s="444"/>
      <c r="AF542" s="444"/>
      <c r="AG542" s="444"/>
      <c r="AH542" s="444"/>
      <c r="AI542" s="444"/>
      <c r="AJ542" s="444"/>
      <c r="AK542" s="444"/>
      <c r="AL542" s="444"/>
      <c r="AM542" s="444"/>
      <c r="AN542" s="444"/>
      <c r="AO542" s="444"/>
      <c r="AP542" s="444"/>
      <c r="AQ542" s="444"/>
      <c r="AR542" s="444"/>
      <c r="AS542" s="444"/>
      <c r="AT542" s="444"/>
    </row>
    <row r="543" spans="1:46" ht="5.15" customHeight="1" thickBot="1" x14ac:dyDescent="0.4">
      <c r="A543" s="444"/>
      <c r="B543" s="447"/>
      <c r="C543" s="448">
        <f>INT($C$546)+0.005</f>
        <v>1.0049999999999999</v>
      </c>
      <c r="D543" s="447"/>
      <c r="E543" s="447"/>
      <c r="F543" s="447"/>
      <c r="G543" s="447"/>
      <c r="H543" s="447"/>
      <c r="I543" s="447"/>
      <c r="J543" s="447"/>
      <c r="K543" s="447"/>
      <c r="L543" s="447"/>
      <c r="M543" s="447"/>
      <c r="N543" s="447"/>
      <c r="O543" s="447"/>
      <c r="P543" s="447"/>
      <c r="Q543" s="447"/>
      <c r="R543" s="447"/>
      <c r="S543" s="447"/>
      <c r="T543" s="447"/>
      <c r="U543" s="447"/>
      <c r="V543" s="447"/>
      <c r="W543" s="447"/>
      <c r="X543" s="447"/>
      <c r="Y543" s="447"/>
      <c r="Z543" s="447"/>
      <c r="AA543" s="447"/>
      <c r="AB543" s="447"/>
      <c r="AC543" s="447"/>
      <c r="AD543" s="447"/>
      <c r="AE543" s="447"/>
      <c r="AF543" s="447"/>
      <c r="AG543" s="447"/>
      <c r="AH543" s="447"/>
      <c r="AI543" s="447"/>
      <c r="AJ543" s="447"/>
      <c r="AK543" s="447"/>
      <c r="AL543" s="447"/>
      <c r="AM543" s="447"/>
      <c r="AN543" s="447"/>
      <c r="AO543" s="447"/>
      <c r="AP543" s="447"/>
      <c r="AQ543" s="447"/>
      <c r="AR543" s="444"/>
      <c r="AS543" s="444"/>
      <c r="AT543" s="444"/>
    </row>
    <row r="544" spans="1:46" ht="5.15" customHeight="1" outlineLevel="1" x14ac:dyDescent="0.35">
      <c r="A544" s="444"/>
      <c r="B544" s="449" t="s">
        <v>0</v>
      </c>
      <c r="C544" s="450">
        <f>INT($C$546)+1.005</f>
        <v>2.0049999999999999</v>
      </c>
      <c r="D544" s="451"/>
      <c r="E544" s="451"/>
      <c r="F544" s="451"/>
      <c r="G544" s="451"/>
      <c r="H544" s="451"/>
      <c r="I544" s="451"/>
      <c r="J544" s="451"/>
      <c r="K544" s="451"/>
      <c r="L544" s="451"/>
      <c r="M544" s="451"/>
      <c r="N544" s="451"/>
      <c r="O544" s="451"/>
      <c r="P544" s="451"/>
      <c r="Q544" s="451"/>
      <c r="R544" s="451"/>
      <c r="S544" s="451"/>
      <c r="T544" s="451"/>
      <c r="U544" s="451"/>
      <c r="V544" s="451"/>
      <c r="W544" s="451"/>
      <c r="X544" s="451"/>
      <c r="Y544" s="451"/>
      <c r="Z544" s="451"/>
      <c r="AA544" s="451"/>
      <c r="AB544" s="451"/>
      <c r="AC544" s="451"/>
      <c r="AD544" s="451"/>
      <c r="AE544" s="451"/>
      <c r="AF544" s="451"/>
      <c r="AG544" s="451"/>
      <c r="AH544" s="451"/>
      <c r="AI544" s="451"/>
      <c r="AJ544" s="451"/>
      <c r="AK544" s="451"/>
      <c r="AL544" s="451"/>
      <c r="AM544" s="451"/>
      <c r="AN544" s="451"/>
      <c r="AO544" s="451"/>
      <c r="AP544" s="451"/>
      <c r="AQ544" s="452"/>
      <c r="AR544" s="444"/>
      <c r="AS544" s="444"/>
      <c r="AT544" s="444"/>
    </row>
    <row r="545" spans="1:46" outlineLevel="4" x14ac:dyDescent="0.35">
      <c r="A545" s="444"/>
      <c r="B545" s="453"/>
      <c r="C545" s="446">
        <f>INT(MAX($C$557:$C$597))+1</f>
        <v>5</v>
      </c>
      <c r="D545" s="454"/>
      <c r="E545" s="454"/>
      <c r="F545" s="454"/>
      <c r="G545" s="454"/>
      <c r="H545" s="455"/>
      <c r="I545" s="455"/>
      <c r="J545" s="455"/>
      <c r="K545" s="455"/>
      <c r="L545" s="455"/>
      <c r="M545" s="455"/>
      <c r="N545" s="455"/>
      <c r="O545" s="455"/>
      <c r="P545" s="455"/>
      <c r="Q545" s="455"/>
      <c r="R545" s="455"/>
      <c r="S545" s="455"/>
      <c r="T545" s="455"/>
      <c r="U545" s="455"/>
      <c r="V545" s="455"/>
      <c r="W545" s="455"/>
      <c r="X545" s="455"/>
      <c r="Y545" s="455"/>
      <c r="Z545" s="455"/>
      <c r="AA545" s="455"/>
      <c r="AB545" s="455"/>
      <c r="AC545" s="455"/>
      <c r="AD545" s="455"/>
      <c r="AE545" s="455"/>
      <c r="AF545" s="455"/>
      <c r="AG545" s="455"/>
      <c r="AH545" s="455"/>
      <c r="AI545" s="455"/>
      <c r="AJ545" s="455"/>
      <c r="AK545" s="455"/>
      <c r="AL545" s="455"/>
      <c r="AM545" s="455"/>
      <c r="AN545" s="455"/>
      <c r="AO545" s="455"/>
      <c r="AP545" s="454"/>
      <c r="AQ545" s="456"/>
      <c r="AR545" s="444"/>
      <c r="AS545" s="444"/>
      <c r="AT545" s="444"/>
    </row>
    <row r="546" spans="1:46" ht="20.149999999999999" customHeight="1" x14ac:dyDescent="0.35">
      <c r="A546" s="444"/>
      <c r="B546" s="453"/>
      <c r="C546" s="446">
        <v>1.02</v>
      </c>
      <c r="D546" s="457"/>
      <c r="E546" s="527" t="s">
        <v>497</v>
      </c>
      <c r="F546" s="528"/>
      <c r="G546" s="460"/>
      <c r="H546" s="461" t="str">
        <f>COUNTIFS($B$1:$B546, "«")&amp;" Property: Livestock Management table - Sire &amp; Dam selling opportunities"</f>
        <v>4 Property: Livestock Management table - Sire &amp; Dam selling opportunities</v>
      </c>
      <c r="I546" s="492"/>
      <c r="J546" s="492"/>
      <c r="K546" s="492"/>
      <c r="L546" s="492"/>
      <c r="M546" s="492"/>
      <c r="N546" s="492"/>
      <c r="O546" s="492"/>
      <c r="P546" s="492"/>
      <c r="Q546" s="492"/>
      <c r="R546" s="492"/>
      <c r="S546" s="492"/>
      <c r="T546" s="492"/>
      <c r="U546" s="492"/>
      <c r="V546" s="492"/>
      <c r="W546" s="492"/>
      <c r="X546" s="492"/>
      <c r="Y546" s="492"/>
      <c r="Z546" s="492"/>
      <c r="AA546" s="622"/>
      <c r="AB546" s="622"/>
      <c r="AC546" s="622"/>
      <c r="AD546" s="622"/>
      <c r="AE546" s="622"/>
      <c r="AF546" s="622"/>
      <c r="AG546" s="622"/>
      <c r="AH546" s="622"/>
      <c r="AI546" s="622"/>
      <c r="AJ546" s="622"/>
      <c r="AK546" s="622"/>
      <c r="AL546" s="622"/>
      <c r="AM546" s="622"/>
      <c r="AN546" s="622"/>
      <c r="AO546" s="622"/>
      <c r="AP546" s="530"/>
      <c r="AQ546" s="456"/>
      <c r="AR546" s="444"/>
      <c r="AS546" s="444"/>
      <c r="AT546" s="444"/>
    </row>
    <row r="547" spans="1:46" ht="18" outlineLevel="1" x14ac:dyDescent="0.35">
      <c r="A547" s="444"/>
      <c r="B547" s="453"/>
      <c r="C547" s="446">
        <f>INT($C$546)+1.02</f>
        <v>2.02</v>
      </c>
      <c r="D547" s="457"/>
      <c r="E547" s="527" t="s">
        <v>499</v>
      </c>
      <c r="F547" s="531">
        <v>1</v>
      </c>
      <c r="G547" s="466"/>
      <c r="H547" s="467" t="s">
        <v>751</v>
      </c>
      <c r="I547" s="468"/>
      <c r="J547" s="468"/>
      <c r="K547" s="468"/>
      <c r="L547" s="468"/>
      <c r="M547" s="468"/>
      <c r="N547" s="468"/>
      <c r="O547" s="468"/>
      <c r="P547" s="468"/>
      <c r="Q547" s="468"/>
      <c r="R547" s="468"/>
      <c r="S547" s="468"/>
      <c r="T547" s="468"/>
      <c r="U547" s="468"/>
      <c r="V547" s="468"/>
      <c r="W547" s="468"/>
      <c r="X547" s="468"/>
      <c r="Y547" s="468"/>
      <c r="Z547" s="468"/>
      <c r="AA547" s="623"/>
      <c r="AB547" s="623"/>
      <c r="AC547" s="623"/>
      <c r="AD547" s="623"/>
      <c r="AE547" s="623"/>
      <c r="AF547" s="623"/>
      <c r="AG547" s="623"/>
      <c r="AH547" s="623"/>
      <c r="AI547" s="623"/>
      <c r="AJ547" s="623"/>
      <c r="AK547" s="623"/>
      <c r="AL547" s="623"/>
      <c r="AM547" s="623"/>
      <c r="AN547" s="623"/>
      <c r="AO547" s="623"/>
      <c r="AP547" s="533"/>
      <c r="AQ547" s="456"/>
      <c r="AR547" s="444"/>
      <c r="AS547" s="444"/>
      <c r="AT547" s="444"/>
    </row>
    <row r="548" spans="1:46" ht="5.15" customHeight="1" outlineLevel="2" x14ac:dyDescent="0.35">
      <c r="A548" s="444"/>
      <c r="B548" s="453"/>
      <c r="C548" s="446">
        <f>INT($C$546)+2.005</f>
        <v>3.0049999999999999</v>
      </c>
      <c r="D548" s="454"/>
      <c r="E548" s="454"/>
      <c r="F548" s="454"/>
      <c r="G548" s="454"/>
      <c r="H548" s="454"/>
      <c r="I548" s="454"/>
      <c r="J548" s="454"/>
      <c r="K548" s="454"/>
      <c r="L548" s="454"/>
      <c r="M548" s="454"/>
      <c r="N548" s="454"/>
      <c r="O548" s="454"/>
      <c r="P548" s="454"/>
      <c r="Q548" s="454"/>
      <c r="R548" s="454"/>
      <c r="S548" s="454"/>
      <c r="T548" s="454"/>
      <c r="U548" s="454"/>
      <c r="V548" s="454"/>
      <c r="W548" s="454"/>
      <c r="X548" s="454"/>
      <c r="Y548" s="454"/>
      <c r="Z548" s="454"/>
      <c r="AA548" s="454"/>
      <c r="AB548" s="454"/>
      <c r="AC548" s="454"/>
      <c r="AD548" s="454"/>
      <c r="AE548" s="454"/>
      <c r="AF548" s="454"/>
      <c r="AG548" s="454"/>
      <c r="AH548" s="454"/>
      <c r="AI548" s="454"/>
      <c r="AJ548" s="454"/>
      <c r="AK548" s="454"/>
      <c r="AL548" s="454"/>
      <c r="AM548" s="454"/>
      <c r="AN548" s="454"/>
      <c r="AO548" s="454"/>
      <c r="AP548" s="454"/>
      <c r="AQ548" s="456"/>
      <c r="AR548" s="444"/>
      <c r="AS548" s="444"/>
      <c r="AT548" s="444"/>
    </row>
    <row r="549" spans="1:46" outlineLevel="2" x14ac:dyDescent="0.35">
      <c r="A549" s="444"/>
      <c r="B549" s="453"/>
      <c r="C549" s="446">
        <f>INT($C$546)+2</f>
        <v>3</v>
      </c>
      <c r="D549" s="454"/>
      <c r="E549" s="534"/>
      <c r="F549" s="534"/>
      <c r="G549" s="454"/>
      <c r="H549" s="472"/>
      <c r="I549" s="472"/>
      <c r="J549" s="472"/>
      <c r="K549" s="472"/>
      <c r="L549" s="472"/>
      <c r="M549" s="472"/>
      <c r="N549" s="472"/>
      <c r="O549" s="472"/>
      <c r="P549" s="472"/>
      <c r="Q549" s="472"/>
      <c r="R549" s="472"/>
      <c r="S549" s="472"/>
      <c r="T549" s="472"/>
      <c r="U549" s="472"/>
      <c r="V549" s="472"/>
      <c r="W549" s="472"/>
      <c r="X549" s="472"/>
      <c r="Y549" s="472"/>
      <c r="Z549" s="472"/>
      <c r="AA549" s="472"/>
      <c r="AB549" s="472"/>
      <c r="AC549" s="472"/>
      <c r="AD549" s="472"/>
      <c r="AE549" s="472"/>
      <c r="AF549" s="472"/>
      <c r="AG549" s="472"/>
      <c r="AH549" s="472"/>
      <c r="AI549" s="472"/>
      <c r="AJ549" s="472"/>
      <c r="AK549" s="472"/>
      <c r="AL549" s="472"/>
      <c r="AM549" s="472"/>
      <c r="AN549" s="472"/>
      <c r="AO549" s="472"/>
      <c r="AP549" s="454"/>
      <c r="AQ549" s="456"/>
      <c r="AR549" s="444"/>
      <c r="AS549" s="444"/>
      <c r="AT549" s="444"/>
    </row>
    <row r="550" spans="1:46" outlineLevel="2" x14ac:dyDescent="0.35">
      <c r="A550" s="444"/>
      <c r="B550" s="453"/>
      <c r="C550" s="446">
        <f>INT($C$546)+2</f>
        <v>3</v>
      </c>
      <c r="D550" s="454"/>
      <c r="E550" s="534"/>
      <c r="F550" s="534"/>
      <c r="G550" s="454"/>
      <c r="H550" s="472"/>
      <c r="I550" s="472"/>
      <c r="J550" s="472"/>
      <c r="K550" s="472"/>
      <c r="L550" s="472"/>
      <c r="M550" s="472"/>
      <c r="N550" s="472"/>
      <c r="O550" s="472"/>
      <c r="P550" s="472"/>
      <c r="Q550" s="472"/>
      <c r="R550" s="473"/>
      <c r="S550" s="473"/>
      <c r="T550" s="473"/>
      <c r="U550" s="473"/>
      <c r="V550" s="473"/>
      <c r="W550" s="473"/>
      <c r="X550" s="473"/>
      <c r="Y550" s="473"/>
      <c r="Z550" s="473"/>
      <c r="AA550" s="473"/>
      <c r="AB550" s="473"/>
      <c r="AC550" s="473"/>
      <c r="AD550" s="473"/>
      <c r="AE550" s="473"/>
      <c r="AF550" s="473"/>
      <c r="AG550" s="473"/>
      <c r="AH550" s="473"/>
      <c r="AI550" s="473"/>
      <c r="AJ550" s="473"/>
      <c r="AK550" s="473"/>
      <c r="AL550" s="473"/>
      <c r="AM550" s="473"/>
      <c r="AN550" s="473"/>
      <c r="AO550" s="473"/>
      <c r="AP550" s="454"/>
      <c r="AQ550" s="456"/>
      <c r="AR550" s="444"/>
      <c r="AS550" s="444"/>
      <c r="AT550" s="444"/>
    </row>
    <row r="551" spans="1:46" outlineLevel="2" x14ac:dyDescent="0.35">
      <c r="A551" s="444"/>
      <c r="B551" s="453"/>
      <c r="C551" s="446">
        <f>INT($C$546)+2</f>
        <v>3</v>
      </c>
      <c r="D551" s="454"/>
      <c r="E551" s="534"/>
      <c r="F551" s="534"/>
      <c r="G551" s="454"/>
      <c r="H551" s="473"/>
      <c r="I551" s="473"/>
      <c r="J551" s="473"/>
      <c r="K551" s="535" t="s">
        <v>544</v>
      </c>
      <c r="L551" s="535"/>
      <c r="M551" s="535"/>
      <c r="N551" s="535" t="s">
        <v>545</v>
      </c>
      <c r="O551" s="535"/>
      <c r="P551" s="535"/>
      <c r="Q551" s="535"/>
      <c r="R551" s="473"/>
      <c r="S551" s="473"/>
      <c r="T551" s="473"/>
      <c r="U551" s="473"/>
      <c r="V551" s="473"/>
      <c r="W551" s="473"/>
      <c r="X551" s="473"/>
      <c r="Y551" s="473"/>
      <c r="Z551" s="473"/>
      <c r="AA551" s="473"/>
      <c r="AB551" s="473"/>
      <c r="AC551" s="473"/>
      <c r="AD551" s="473"/>
      <c r="AE551" s="473"/>
      <c r="AF551" s="473"/>
      <c r="AG551" s="473"/>
      <c r="AH551" s="473"/>
      <c r="AI551" s="473"/>
      <c r="AJ551" s="473"/>
      <c r="AK551" s="473"/>
      <c r="AL551" s="473"/>
      <c r="AM551" s="473"/>
      <c r="AN551" s="473"/>
      <c r="AO551" s="473"/>
      <c r="AP551" s="454"/>
      <c r="AQ551" s="456"/>
      <c r="AR551" s="444"/>
      <c r="AS551" s="444"/>
      <c r="AT551" s="444"/>
    </row>
    <row r="552" spans="1:46" outlineLevel="2" x14ac:dyDescent="0.35">
      <c r="A552" s="444"/>
      <c r="B552" s="453"/>
      <c r="C552" s="446">
        <f>INT($C$546)+2</f>
        <v>3</v>
      </c>
      <c r="D552" s="454"/>
      <c r="E552" s="534"/>
      <c r="F552" s="534"/>
      <c r="G552" s="454"/>
      <c r="H552" s="473"/>
      <c r="I552" s="473"/>
      <c r="J552" s="473"/>
      <c r="K552" s="524" t="s">
        <v>14</v>
      </c>
      <c r="L552" s="524" t="s">
        <v>621</v>
      </c>
      <c r="M552" s="524" t="s">
        <v>4</v>
      </c>
      <c r="N552" s="524" t="s">
        <v>646</v>
      </c>
      <c r="O552" s="524" t="s">
        <v>647</v>
      </c>
      <c r="P552" s="524" t="s">
        <v>648</v>
      </c>
      <c r="Q552" s="524" t="s">
        <v>649</v>
      </c>
      <c r="R552" s="473"/>
      <c r="S552" s="473"/>
      <c r="T552" s="473"/>
      <c r="U552" s="473"/>
      <c r="V552" s="473"/>
      <c r="W552" s="473"/>
      <c r="X552" s="473"/>
      <c r="Y552" s="473"/>
      <c r="Z552" s="473"/>
      <c r="AA552" s="473"/>
      <c r="AB552" s="473"/>
      <c r="AC552" s="473"/>
      <c r="AD552" s="473"/>
      <c r="AE552" s="473"/>
      <c r="AF552" s="473"/>
      <c r="AG552" s="473"/>
      <c r="AH552" s="473"/>
      <c r="AI552" s="473"/>
      <c r="AJ552" s="473"/>
      <c r="AK552" s="473"/>
      <c r="AL552" s="473"/>
      <c r="AM552" s="473"/>
      <c r="AN552" s="473"/>
      <c r="AO552" s="473"/>
      <c r="AP552" s="454"/>
      <c r="AQ552" s="456"/>
      <c r="AR552" s="444"/>
      <c r="AS552" s="444"/>
      <c r="AT552" s="444"/>
    </row>
    <row r="553" spans="1:46" ht="11.5" customHeight="1" outlineLevel="2" x14ac:dyDescent="0.35">
      <c r="A553" s="444"/>
      <c r="B553" s="453" t="s">
        <v>503</v>
      </c>
      <c r="C553" s="446">
        <f>INT($C$546)+2.01</f>
        <v>3.01</v>
      </c>
      <c r="D553" s="454"/>
      <c r="E553" s="454"/>
      <c r="F553" s="454"/>
      <c r="G553" s="454"/>
      <c r="H553" s="473"/>
      <c r="I553" s="473"/>
      <c r="J553" s="473"/>
      <c r="K553" s="473"/>
      <c r="L553" s="473"/>
      <c r="M553" s="473"/>
      <c r="N553" s="473"/>
      <c r="O553" s="473"/>
      <c r="P553" s="473"/>
      <c r="Q553" s="473"/>
      <c r="R553" s="473"/>
      <c r="S553" s="473"/>
      <c r="T553" s="473"/>
      <c r="U553" s="473"/>
      <c r="V553" s="473"/>
      <c r="W553" s="473"/>
      <c r="X553" s="473"/>
      <c r="Y553" s="473"/>
      <c r="Z553" s="473"/>
      <c r="AA553" s="473"/>
      <c r="AB553" s="473"/>
      <c r="AC553" s="473"/>
      <c r="AD553" s="473"/>
      <c r="AE553" s="473"/>
      <c r="AF553" s="473"/>
      <c r="AG553" s="473"/>
      <c r="AH553" s="473"/>
      <c r="AI553" s="473"/>
      <c r="AJ553" s="473"/>
      <c r="AK553" s="473"/>
      <c r="AL553" s="473"/>
      <c r="AM553" s="473"/>
      <c r="AN553" s="473"/>
      <c r="AO553" s="473"/>
      <c r="AP553" s="454"/>
      <c r="AQ553" s="456"/>
      <c r="AR553" s="444"/>
      <c r="AS553" s="444"/>
      <c r="AT553" s="444"/>
    </row>
    <row r="554" spans="1:46" outlineLevel="4" x14ac:dyDescent="0.35">
      <c r="A554" s="444"/>
      <c r="B554" s="453"/>
      <c r="C554" s="446">
        <f>INT(MAX($C$557:$C$597))+1</f>
        <v>5</v>
      </c>
      <c r="D554" s="475"/>
      <c r="E554" s="534"/>
      <c r="F554" s="534"/>
      <c r="G554" s="475"/>
      <c r="H554" s="534"/>
      <c r="I554" s="534"/>
      <c r="J554" s="534"/>
      <c r="K554" s="534"/>
      <c r="L554" s="534"/>
      <c r="M554" s="534"/>
      <c r="N554" s="534"/>
      <c r="O554" s="534"/>
      <c r="P554" s="534"/>
      <c r="Q554" s="534"/>
      <c r="R554" s="534"/>
      <c r="S554" s="534"/>
      <c r="T554" s="534"/>
      <c r="U554" s="534"/>
      <c r="V554" s="534"/>
      <c r="W554" s="534"/>
      <c r="X554" s="534"/>
      <c r="Y554" s="534"/>
      <c r="Z554" s="534"/>
      <c r="AA554" s="534"/>
      <c r="AB554" s="534"/>
      <c r="AC554" s="534"/>
      <c r="AD554" s="534"/>
      <c r="AE554" s="534"/>
      <c r="AF554" s="534"/>
      <c r="AG554" s="534"/>
      <c r="AH554" s="534"/>
      <c r="AI554" s="534"/>
      <c r="AJ554" s="534"/>
      <c r="AK554" s="534"/>
      <c r="AL554" s="534"/>
      <c r="AM554" s="534"/>
      <c r="AN554" s="534"/>
      <c r="AO554" s="534"/>
      <c r="AP554" s="475"/>
      <c r="AQ554" s="456"/>
      <c r="AR554" s="444"/>
      <c r="AS554" s="444"/>
      <c r="AT554" s="444"/>
    </row>
    <row r="555" spans="1:46" outlineLevel="4" x14ac:dyDescent="0.35">
      <c r="A555" s="444"/>
      <c r="B555" s="453" t="s">
        <v>504</v>
      </c>
      <c r="C555" s="446">
        <f>INT(MAX($C$557:$C$597))+1</f>
        <v>5</v>
      </c>
      <c r="D555" s="475" t="s">
        <v>505</v>
      </c>
      <c r="E555" s="534"/>
      <c r="F555" s="534"/>
      <c r="G555" s="475"/>
      <c r="H555" s="534"/>
      <c r="I555" s="534"/>
      <c r="J555" s="534"/>
      <c r="K555" s="534"/>
      <c r="L555" s="534"/>
      <c r="M555" s="534"/>
      <c r="N555" s="534"/>
      <c r="O555" s="534"/>
      <c r="P555" s="534"/>
      <c r="Q555" s="534"/>
      <c r="R555" s="534"/>
      <c r="S555" s="534"/>
      <c r="T555" s="534"/>
      <c r="U555" s="534"/>
      <c r="V555" s="534"/>
      <c r="W555" s="534"/>
      <c r="X555" s="534"/>
      <c r="Y555" s="534"/>
      <c r="Z555" s="534"/>
      <c r="AA555" s="534"/>
      <c r="AB555" s="534"/>
      <c r="AC555" s="534"/>
      <c r="AD555" s="534"/>
      <c r="AE555" s="534"/>
      <c r="AF555" s="534"/>
      <c r="AG555" s="534"/>
      <c r="AH555" s="534"/>
      <c r="AI555" s="534"/>
      <c r="AJ555" s="534"/>
      <c r="AK555" s="534"/>
      <c r="AL555" s="534"/>
      <c r="AM555" s="534"/>
      <c r="AN555" s="534"/>
      <c r="AO555" s="534"/>
      <c r="AP555" s="475"/>
      <c r="AQ555" s="456"/>
      <c r="AR555" s="444"/>
      <c r="AS555" s="444"/>
      <c r="AT555" s="444"/>
    </row>
    <row r="556" spans="1:46" outlineLevel="1" x14ac:dyDescent="0.35">
      <c r="A556" s="444"/>
      <c r="B556" s="453"/>
      <c r="C556" s="446">
        <f>INT($C$546)+1</f>
        <v>2</v>
      </c>
      <c r="D556" s="475"/>
      <c r="E556" s="534"/>
      <c r="F556" s="534"/>
      <c r="G556" s="475"/>
      <c r="H556" s="537" t="s">
        <v>752</v>
      </c>
      <c r="I556" s="494" t="s">
        <v>753</v>
      </c>
      <c r="J556" s="494"/>
      <c r="K556" s="462"/>
      <c r="L556" s="462"/>
      <c r="M556" s="462"/>
      <c r="N556" s="462"/>
      <c r="O556" s="462"/>
      <c r="P556" s="462"/>
      <c r="Q556" s="462"/>
      <c r="R556" s="462"/>
      <c r="S556" s="462"/>
      <c r="T556" s="462"/>
      <c r="U556" s="462"/>
      <c r="V556" s="462"/>
      <c r="W556" s="462"/>
      <c r="X556" s="462"/>
      <c r="Y556" s="462"/>
      <c r="Z556" s="526"/>
      <c r="AA556" s="526"/>
      <c r="AB556" s="526"/>
      <c r="AC556" s="526"/>
      <c r="AD556" s="526"/>
      <c r="AE556" s="526"/>
      <c r="AF556" s="526"/>
      <c r="AG556" s="526"/>
      <c r="AH556" s="526"/>
      <c r="AI556" s="526"/>
      <c r="AJ556" s="526"/>
      <c r="AK556" s="526"/>
      <c r="AL556" s="526"/>
      <c r="AM556" s="526"/>
      <c r="AN556" s="526"/>
      <c r="AO556" s="526"/>
      <c r="AP556" s="475"/>
      <c r="AQ556" s="456"/>
      <c r="AR556" s="444"/>
      <c r="AS556" s="444"/>
      <c r="AT556" s="444"/>
    </row>
    <row r="557" spans="1:46" ht="5.15" customHeight="1" outlineLevel="3" x14ac:dyDescent="0.35">
      <c r="A557" s="444"/>
      <c r="B557" s="453"/>
      <c r="C557" s="446">
        <f>INT($C$546)+3.005</f>
        <v>4.0049999999999999</v>
      </c>
      <c r="D557" s="475" t="s">
        <v>506</v>
      </c>
      <c r="E557" s="475"/>
      <c r="F557" s="475"/>
      <c r="G557" s="475"/>
      <c r="H557" s="475"/>
      <c r="I557" s="475"/>
      <c r="J557" s="475"/>
      <c r="K557" s="475"/>
      <c r="L557" s="475"/>
      <c r="M557" s="475"/>
      <c r="N557" s="475"/>
      <c r="O557" s="475"/>
      <c r="P557" s="475"/>
      <c r="Q557" s="475"/>
      <c r="R557" s="475"/>
      <c r="S557" s="475"/>
      <c r="T557" s="475"/>
      <c r="U557" s="475"/>
      <c r="V557" s="475"/>
      <c r="W557" s="475"/>
      <c r="X557" s="475"/>
      <c r="Y557" s="475"/>
      <c r="Z557" s="475"/>
      <c r="AA557" s="475"/>
      <c r="AB557" s="475"/>
      <c r="AC557" s="475"/>
      <c r="AD557" s="475"/>
      <c r="AE557" s="475"/>
      <c r="AF557" s="475"/>
      <c r="AG557" s="475"/>
      <c r="AH557" s="475"/>
      <c r="AI557" s="475"/>
      <c r="AJ557" s="475"/>
      <c r="AK557" s="475"/>
      <c r="AL557" s="475"/>
      <c r="AM557" s="475"/>
      <c r="AN557" s="475"/>
      <c r="AO557" s="475"/>
      <c r="AP557" s="475"/>
      <c r="AQ557" s="456"/>
      <c r="AR557" s="444"/>
      <c r="AS557" s="444"/>
      <c r="AT557" s="444"/>
    </row>
    <row r="558" spans="1:46" outlineLevel="2" x14ac:dyDescent="0.35">
      <c r="A558" s="444"/>
      <c r="B558" s="453"/>
      <c r="C558" s="446">
        <f>INT($C$546)+2</f>
        <v>3</v>
      </c>
      <c r="D558" s="475"/>
      <c r="E558" s="534"/>
      <c r="F558" s="534"/>
      <c r="G558" s="475"/>
      <c r="H558" s="497" t="s">
        <v>754</v>
      </c>
      <c r="I558" s="483" t="s">
        <v>544</v>
      </c>
      <c r="J558" s="484">
        <v>1</v>
      </c>
      <c r="K558" s="480">
        <f>J558</f>
        <v>1</v>
      </c>
      <c r="L558" s="483" t="s">
        <v>545</v>
      </c>
      <c r="M558" s="484">
        <f>COUNTA($H$559:$H$578)</f>
        <v>2</v>
      </c>
      <c r="N558" s="480">
        <f>M558+3</f>
        <v>5</v>
      </c>
      <c r="O558" s="480" t="s">
        <v>755</v>
      </c>
      <c r="P558" s="480"/>
      <c r="Q558" s="480"/>
      <c r="R558" s="480"/>
      <c r="S558" s="480"/>
      <c r="T558" s="480"/>
      <c r="U558" s="480"/>
      <c r="V558" s="480"/>
      <c r="W558" s="480"/>
      <c r="X558" s="480"/>
      <c r="Y558" s="480"/>
      <c r="Z558" s="480"/>
      <c r="AA558" s="480"/>
      <c r="AB558" s="480"/>
      <c r="AC558" s="480"/>
      <c r="AD558" s="480"/>
      <c r="AE558" s="480"/>
      <c r="AF558" s="480"/>
      <c r="AG558" s="480"/>
      <c r="AH558" s="480"/>
      <c r="AI558" s="480"/>
      <c r="AJ558" s="480"/>
      <c r="AK558" s="480"/>
      <c r="AL558" s="480"/>
      <c r="AM558" s="480"/>
      <c r="AN558" s="480"/>
      <c r="AO558" s="480"/>
      <c r="AP558" s="475"/>
      <c r="AQ558" s="456"/>
      <c r="AR558" s="444"/>
      <c r="AS558" s="444"/>
      <c r="AT558" s="444"/>
    </row>
    <row r="559" spans="1:46" outlineLevel="2" x14ac:dyDescent="0.35">
      <c r="A559" s="444"/>
      <c r="B559" s="453"/>
      <c r="C559" s="446">
        <f>INT($C$546)+2</f>
        <v>3</v>
      </c>
      <c r="D559" s="475"/>
      <c r="E559" s="534"/>
      <c r="F559" s="534"/>
      <c r="G559" s="475"/>
      <c r="H559" s="550" t="s">
        <v>756</v>
      </c>
      <c r="I559" s="504" t="s">
        <v>744</v>
      </c>
      <c r="J559" s="504"/>
      <c r="K559" s="504" t="s">
        <v>757</v>
      </c>
      <c r="L559" s="504"/>
      <c r="M559" s="504"/>
      <c r="N559" s="504"/>
      <c r="O559" s="504"/>
      <c r="P559" s="504"/>
      <c r="Q559" s="504"/>
      <c r="R559" s="504"/>
      <c r="S559" s="504"/>
      <c r="T559" s="504"/>
      <c r="U559" s="504"/>
      <c r="V559" s="480"/>
      <c r="W559" s="480"/>
      <c r="X559" s="480"/>
      <c r="Y559" s="480"/>
      <c r="Z559" s="480"/>
      <c r="AA559" s="480"/>
      <c r="AB559" s="480"/>
      <c r="AC559" s="480"/>
      <c r="AD559" s="480"/>
      <c r="AE559" s="480"/>
      <c r="AF559" s="480"/>
      <c r="AG559" s="480"/>
      <c r="AH559" s="480"/>
      <c r="AI559" s="480"/>
      <c r="AJ559" s="480"/>
      <c r="AK559" s="480"/>
      <c r="AL559" s="480"/>
      <c r="AM559" s="480"/>
      <c r="AN559" s="480"/>
      <c r="AO559" s="480"/>
      <c r="AP559" s="475"/>
      <c r="AQ559" s="456"/>
      <c r="AR559" s="444"/>
      <c r="AS559" s="444"/>
      <c r="AT559" s="444"/>
    </row>
    <row r="560" spans="1:46" ht="15" customHeight="1" outlineLevel="3" x14ac:dyDescent="0.35">
      <c r="A560" s="444"/>
      <c r="B560" s="453"/>
      <c r="C560" s="446">
        <f t="shared" ref="C560:C567" si="51">INT($C$546)+3</f>
        <v>4</v>
      </c>
      <c r="D560" s="475"/>
      <c r="E560" s="534"/>
      <c r="F560" s="534"/>
      <c r="G560" s="475"/>
      <c r="H560" s="480"/>
      <c r="I560" s="497">
        <v>0</v>
      </c>
      <c r="J560" s="497"/>
      <c r="K560" s="480"/>
      <c r="L560" s="480"/>
      <c r="M560" s="480"/>
      <c r="N560" s="624">
        <v>0</v>
      </c>
      <c r="O560" s="624">
        <v>0</v>
      </c>
      <c r="P560" s="624">
        <v>0</v>
      </c>
      <c r="Q560" s="624">
        <v>0</v>
      </c>
      <c r="R560" s="480"/>
      <c r="S560" s="480"/>
      <c r="T560" s="480"/>
      <c r="U560" s="480"/>
      <c r="V560" s="480"/>
      <c r="W560" s="480"/>
      <c r="X560" s="480"/>
      <c r="Y560" s="480"/>
      <c r="Z560" s="480"/>
      <c r="AA560" s="480"/>
      <c r="AB560" s="480"/>
      <c r="AC560" s="480"/>
      <c r="AD560" s="480"/>
      <c r="AE560" s="480"/>
      <c r="AF560" s="480"/>
      <c r="AG560" s="480"/>
      <c r="AH560" s="480"/>
      <c r="AI560" s="480"/>
      <c r="AJ560" s="480"/>
      <c r="AK560" s="480"/>
      <c r="AL560" s="480"/>
      <c r="AM560" s="480"/>
      <c r="AN560" s="480"/>
      <c r="AO560" s="480"/>
      <c r="AP560" s="475"/>
      <c r="AQ560" s="456"/>
      <c r="AR560" s="444"/>
      <c r="AS560" s="444"/>
      <c r="AT560" s="444"/>
    </row>
    <row r="561" spans="1:46" outlineLevel="3" x14ac:dyDescent="0.35">
      <c r="A561" s="444"/>
      <c r="B561" s="453"/>
      <c r="C561" s="446">
        <f t="shared" si="51"/>
        <v>4</v>
      </c>
      <c r="D561" s="475"/>
      <c r="E561" s="534"/>
      <c r="F561" s="534"/>
      <c r="G561" s="475"/>
      <c r="H561" s="480"/>
      <c r="I561" s="497">
        <v>1</v>
      </c>
      <c r="J561" s="497"/>
      <c r="K561" s="480"/>
      <c r="L561" s="480"/>
      <c r="M561" s="480"/>
      <c r="N561" s="624">
        <v>0</v>
      </c>
      <c r="O561" s="624">
        <v>0</v>
      </c>
      <c r="P561" s="624">
        <v>0</v>
      </c>
      <c r="Q561" s="624">
        <v>0</v>
      </c>
      <c r="R561" s="480"/>
      <c r="S561" s="480"/>
      <c r="T561" s="480"/>
      <c r="U561" s="480"/>
      <c r="V561" s="480"/>
      <c r="W561" s="480"/>
      <c r="X561" s="480"/>
      <c r="Y561" s="480"/>
      <c r="Z561" s="480"/>
      <c r="AA561" s="480"/>
      <c r="AB561" s="480"/>
      <c r="AC561" s="480"/>
      <c r="AD561" s="480"/>
      <c r="AE561" s="480"/>
      <c r="AF561" s="480"/>
      <c r="AG561" s="480"/>
      <c r="AH561" s="480"/>
      <c r="AI561" s="480"/>
      <c r="AJ561" s="480"/>
      <c r="AK561" s="480"/>
      <c r="AL561" s="480"/>
      <c r="AM561" s="480"/>
      <c r="AN561" s="480"/>
      <c r="AO561" s="480"/>
      <c r="AP561" s="475"/>
      <c r="AQ561" s="456"/>
      <c r="AR561" s="444"/>
      <c r="AS561" s="444"/>
      <c r="AT561" s="444"/>
    </row>
    <row r="562" spans="1:46" outlineLevel="3" x14ac:dyDescent="0.35">
      <c r="A562" s="444"/>
      <c r="B562" s="453"/>
      <c r="C562" s="446">
        <f t="shared" si="51"/>
        <v>4</v>
      </c>
      <c r="D562" s="475"/>
      <c r="E562" s="534"/>
      <c r="F562" s="534"/>
      <c r="G562" s="475"/>
      <c r="H562" s="480"/>
      <c r="I562" s="497">
        <v>2</v>
      </c>
      <c r="J562" s="497"/>
      <c r="K562" s="480"/>
      <c r="L562" s="480"/>
      <c r="M562" s="480"/>
      <c r="N562" s="624">
        <v>0</v>
      </c>
      <c r="O562" s="624">
        <v>0</v>
      </c>
      <c r="P562" s="624">
        <v>0</v>
      </c>
      <c r="Q562" s="624">
        <v>0</v>
      </c>
      <c r="R562" s="480"/>
      <c r="S562" s="480"/>
      <c r="T562" s="480"/>
      <c r="U562" s="480"/>
      <c r="V562" s="480"/>
      <c r="W562" s="480"/>
      <c r="X562" s="480"/>
      <c r="Y562" s="480"/>
      <c r="Z562" s="480"/>
      <c r="AA562" s="480"/>
      <c r="AB562" s="480"/>
      <c r="AC562" s="480"/>
      <c r="AD562" s="480"/>
      <c r="AE562" s="480"/>
      <c r="AF562" s="480"/>
      <c r="AG562" s="480"/>
      <c r="AH562" s="480"/>
      <c r="AI562" s="480"/>
      <c r="AJ562" s="480"/>
      <c r="AK562" s="480"/>
      <c r="AL562" s="480"/>
      <c r="AM562" s="480"/>
      <c r="AN562" s="480"/>
      <c r="AO562" s="480"/>
      <c r="AP562" s="475"/>
      <c r="AQ562" s="456"/>
      <c r="AR562" s="444"/>
      <c r="AS562" s="444"/>
      <c r="AT562" s="444"/>
    </row>
    <row r="563" spans="1:46" outlineLevel="3" x14ac:dyDescent="0.35">
      <c r="A563" s="444"/>
      <c r="B563" s="453"/>
      <c r="C563" s="446">
        <f t="shared" si="51"/>
        <v>4</v>
      </c>
      <c r="D563" s="475"/>
      <c r="E563" s="534"/>
      <c r="F563" s="534"/>
      <c r="G563" s="475"/>
      <c r="H563" s="480"/>
      <c r="I563" s="497">
        <v>3</v>
      </c>
      <c r="J563" s="497"/>
      <c r="K563" s="480"/>
      <c r="L563" s="480"/>
      <c r="M563" s="480"/>
      <c r="N563" s="624">
        <v>0</v>
      </c>
      <c r="O563" s="624">
        <v>0</v>
      </c>
      <c r="P563" s="624">
        <v>0</v>
      </c>
      <c r="Q563" s="624">
        <v>0</v>
      </c>
      <c r="R563" s="480"/>
      <c r="S563" s="480"/>
      <c r="T563" s="480"/>
      <c r="U563" s="480"/>
      <c r="V563" s="480"/>
      <c r="W563" s="480"/>
      <c r="X563" s="480"/>
      <c r="Y563" s="480"/>
      <c r="Z563" s="480"/>
      <c r="AA563" s="480"/>
      <c r="AB563" s="480"/>
      <c r="AC563" s="480"/>
      <c r="AD563" s="480"/>
      <c r="AE563" s="480"/>
      <c r="AF563" s="480"/>
      <c r="AG563" s="480"/>
      <c r="AH563" s="480"/>
      <c r="AI563" s="480"/>
      <c r="AJ563" s="480"/>
      <c r="AK563" s="480"/>
      <c r="AL563" s="480"/>
      <c r="AM563" s="480"/>
      <c r="AN563" s="480"/>
      <c r="AO563" s="480"/>
      <c r="AP563" s="475"/>
      <c r="AQ563" s="456"/>
      <c r="AR563" s="444"/>
      <c r="AS563" s="444"/>
      <c r="AT563" s="444"/>
    </row>
    <row r="564" spans="1:46" outlineLevel="3" x14ac:dyDescent="0.35">
      <c r="A564" s="444"/>
      <c r="B564" s="453"/>
      <c r="C564" s="446">
        <f t="shared" si="51"/>
        <v>4</v>
      </c>
      <c r="D564" s="475"/>
      <c r="E564" s="534"/>
      <c r="F564" s="534"/>
      <c r="G564" s="475"/>
      <c r="H564" s="480"/>
      <c r="I564" s="497">
        <v>4</v>
      </c>
      <c r="J564" s="497"/>
      <c r="K564" s="480"/>
      <c r="L564" s="480"/>
      <c r="M564" s="480"/>
      <c r="N564" s="624">
        <v>0</v>
      </c>
      <c r="O564" s="624">
        <v>0</v>
      </c>
      <c r="P564" s="624">
        <v>0</v>
      </c>
      <c r="Q564" s="624">
        <v>0</v>
      </c>
      <c r="R564" s="480"/>
      <c r="S564" s="480"/>
      <c r="T564" s="480"/>
      <c r="U564" s="480"/>
      <c r="V564" s="480"/>
      <c r="W564" s="480"/>
      <c r="X564" s="480"/>
      <c r="Y564" s="480"/>
      <c r="Z564" s="480"/>
      <c r="AA564" s="480"/>
      <c r="AB564" s="480"/>
      <c r="AC564" s="480"/>
      <c r="AD564" s="480"/>
      <c r="AE564" s="480"/>
      <c r="AF564" s="480"/>
      <c r="AG564" s="480"/>
      <c r="AH564" s="480"/>
      <c r="AI564" s="480"/>
      <c r="AJ564" s="480"/>
      <c r="AK564" s="480"/>
      <c r="AL564" s="480"/>
      <c r="AM564" s="480"/>
      <c r="AN564" s="480"/>
      <c r="AO564" s="480"/>
      <c r="AP564" s="475"/>
      <c r="AQ564" s="456"/>
      <c r="AR564" s="444"/>
      <c r="AS564" s="444"/>
      <c r="AT564" s="444"/>
    </row>
    <row r="565" spans="1:46" outlineLevel="3" x14ac:dyDescent="0.35">
      <c r="A565" s="444"/>
      <c r="B565" s="453"/>
      <c r="C565" s="446">
        <f t="shared" si="51"/>
        <v>4</v>
      </c>
      <c r="D565" s="475"/>
      <c r="E565" s="534"/>
      <c r="F565" s="534"/>
      <c r="G565" s="475"/>
      <c r="H565" s="480"/>
      <c r="I565" s="497">
        <v>5</v>
      </c>
      <c r="J565" s="497"/>
      <c r="K565" s="480"/>
      <c r="L565" s="480"/>
      <c r="M565" s="480"/>
      <c r="N565" s="624">
        <v>0</v>
      </c>
      <c r="O565" s="624">
        <v>0</v>
      </c>
      <c r="P565" s="624">
        <v>0</v>
      </c>
      <c r="Q565" s="624">
        <v>0</v>
      </c>
      <c r="R565" s="480"/>
      <c r="S565" s="480"/>
      <c r="T565" s="480"/>
      <c r="U565" s="480"/>
      <c r="V565" s="480"/>
      <c r="W565" s="480"/>
      <c r="X565" s="480"/>
      <c r="Y565" s="480"/>
      <c r="Z565" s="480"/>
      <c r="AA565" s="480"/>
      <c r="AB565" s="480"/>
      <c r="AC565" s="480"/>
      <c r="AD565" s="480"/>
      <c r="AE565" s="480"/>
      <c r="AF565" s="480"/>
      <c r="AG565" s="480"/>
      <c r="AH565" s="480"/>
      <c r="AI565" s="480"/>
      <c r="AJ565" s="480"/>
      <c r="AK565" s="480"/>
      <c r="AL565" s="480"/>
      <c r="AM565" s="480"/>
      <c r="AN565" s="480"/>
      <c r="AO565" s="480"/>
      <c r="AP565" s="475"/>
      <c r="AQ565" s="456"/>
      <c r="AR565" s="444"/>
      <c r="AS565" s="444"/>
      <c r="AT565" s="444"/>
    </row>
    <row r="566" spans="1:46" outlineLevel="3" x14ac:dyDescent="0.35">
      <c r="A566" s="444"/>
      <c r="B566" s="453"/>
      <c r="C566" s="446">
        <f t="shared" si="51"/>
        <v>4</v>
      </c>
      <c r="D566" s="475"/>
      <c r="E566" s="534"/>
      <c r="F566" s="534"/>
      <c r="G566" s="475"/>
      <c r="H566" s="480"/>
      <c r="I566" s="497">
        <v>6</v>
      </c>
      <c r="J566" s="497"/>
      <c r="K566" s="480"/>
      <c r="L566" s="480"/>
      <c r="M566" s="480"/>
      <c r="N566" s="624">
        <v>0</v>
      </c>
      <c r="O566" s="624">
        <v>0</v>
      </c>
      <c r="P566" s="624">
        <v>0</v>
      </c>
      <c r="Q566" s="624">
        <v>0</v>
      </c>
      <c r="R566" s="480"/>
      <c r="S566" s="480"/>
      <c r="T566" s="480"/>
      <c r="U566" s="480"/>
      <c r="V566" s="480"/>
      <c r="W566" s="480"/>
      <c r="X566" s="480"/>
      <c r="Y566" s="480"/>
      <c r="Z566" s="480"/>
      <c r="AA566" s="480"/>
      <c r="AB566" s="480"/>
      <c r="AC566" s="480"/>
      <c r="AD566" s="480"/>
      <c r="AE566" s="480"/>
      <c r="AF566" s="480"/>
      <c r="AG566" s="480"/>
      <c r="AH566" s="480"/>
      <c r="AI566" s="480"/>
      <c r="AJ566" s="480"/>
      <c r="AK566" s="480"/>
      <c r="AL566" s="480"/>
      <c r="AM566" s="480"/>
      <c r="AN566" s="480"/>
      <c r="AO566" s="480"/>
      <c r="AP566" s="475"/>
      <c r="AQ566" s="456"/>
      <c r="AR566" s="444"/>
      <c r="AS566" s="444"/>
      <c r="AT566" s="444"/>
    </row>
    <row r="567" spans="1:46" outlineLevel="3" x14ac:dyDescent="0.35">
      <c r="A567" s="444"/>
      <c r="B567" s="453"/>
      <c r="C567" s="446">
        <f t="shared" si="51"/>
        <v>4</v>
      </c>
      <c r="D567" s="475"/>
      <c r="E567" s="534"/>
      <c r="F567" s="534"/>
      <c r="G567" s="475"/>
      <c r="H567" s="480"/>
      <c r="I567" s="497">
        <v>7</v>
      </c>
      <c r="J567" s="497"/>
      <c r="K567" s="480"/>
      <c r="L567" s="480"/>
      <c r="M567" s="480"/>
      <c r="N567" s="624">
        <v>0</v>
      </c>
      <c r="O567" s="624">
        <v>0</v>
      </c>
      <c r="P567" s="624">
        <v>0</v>
      </c>
      <c r="Q567" s="624">
        <v>0</v>
      </c>
      <c r="R567" s="480"/>
      <c r="S567" s="480"/>
      <c r="T567" s="480"/>
      <c r="U567" s="480"/>
      <c r="V567" s="480"/>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ht="5.15" customHeight="1" outlineLevel="2" x14ac:dyDescent="0.35">
      <c r="A568" s="444"/>
      <c r="B568" s="453"/>
      <c r="C568" s="446">
        <f>INT($C$546)+2.005</f>
        <v>3.0049999999999999</v>
      </c>
      <c r="D568" s="475"/>
      <c r="E568" s="475"/>
      <c r="F568" s="475"/>
      <c r="G568" s="475"/>
      <c r="H568" s="475"/>
      <c r="I568" s="475"/>
      <c r="J568" s="475"/>
      <c r="K568" s="475"/>
      <c r="L568" s="475"/>
      <c r="M568" s="475"/>
      <c r="N568" s="475"/>
      <c r="O568" s="475"/>
      <c r="P568" s="475"/>
      <c r="Q568" s="475"/>
      <c r="R568" s="475"/>
      <c r="S568" s="475"/>
      <c r="T568" s="475"/>
      <c r="U568" s="475"/>
      <c r="V568" s="475"/>
      <c r="W568" s="475"/>
      <c r="X568" s="475"/>
      <c r="Y568" s="475"/>
      <c r="Z568" s="475"/>
      <c r="AA568" s="475"/>
      <c r="AB568" s="475"/>
      <c r="AC568" s="475"/>
      <c r="AD568" s="475"/>
      <c r="AE568" s="475"/>
      <c r="AF568" s="475"/>
      <c r="AG568" s="475"/>
      <c r="AH568" s="475"/>
      <c r="AI568" s="475"/>
      <c r="AJ568" s="475"/>
      <c r="AK568" s="475"/>
      <c r="AL568" s="475"/>
      <c r="AM568" s="475"/>
      <c r="AN568" s="475"/>
      <c r="AO568" s="475"/>
      <c r="AP568" s="475" t="s">
        <v>512</v>
      </c>
      <c r="AQ568" s="456"/>
      <c r="AR568" s="444"/>
      <c r="AS568" s="444"/>
      <c r="AT568" s="444"/>
    </row>
    <row r="569" spans="1:46" outlineLevel="2" x14ac:dyDescent="0.35">
      <c r="A569" s="444"/>
      <c r="B569" s="453"/>
      <c r="C569" s="446">
        <f>INT($C$546)+2</f>
        <v>3</v>
      </c>
      <c r="D569" s="475"/>
      <c r="E569" s="534"/>
      <c r="F569" s="534"/>
      <c r="G569" s="475"/>
      <c r="H569" s="550" t="s">
        <v>758</v>
      </c>
      <c r="I569" s="504" t="s">
        <v>644</v>
      </c>
      <c r="J569" s="504"/>
      <c r="K569" s="480"/>
      <c r="L569" s="480"/>
      <c r="M569" s="480"/>
      <c r="N569" s="504" t="s">
        <v>759</v>
      </c>
      <c r="O569" s="504"/>
      <c r="P569" s="504"/>
      <c r="Q569" s="504"/>
      <c r="R569" s="480"/>
      <c r="S569" s="480"/>
      <c r="T569" s="480"/>
      <c r="U569" s="480"/>
      <c r="V569" s="480"/>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3" x14ac:dyDescent="0.35">
      <c r="A570" s="444"/>
      <c r="B570" s="453"/>
      <c r="C570" s="446">
        <f t="shared" ref="C570:C577" si="52">INT($C$546)+3</f>
        <v>4</v>
      </c>
      <c r="D570" s="475"/>
      <c r="E570" s="534"/>
      <c r="F570" s="534"/>
      <c r="G570" s="475"/>
      <c r="H570" s="480"/>
      <c r="I570" s="480">
        <v>0</v>
      </c>
      <c r="J570" s="480" t="s">
        <v>666</v>
      </c>
      <c r="K570" s="480"/>
      <c r="L570" s="480"/>
      <c r="M570" s="480"/>
      <c r="N570" s="498">
        <v>0</v>
      </c>
      <c r="O570" s="498">
        <v>0</v>
      </c>
      <c r="P570" s="498">
        <v>0</v>
      </c>
      <c r="Q570" s="498">
        <v>0</v>
      </c>
      <c r="R570" s="480"/>
      <c r="S570" s="480"/>
      <c r="T570" s="480"/>
      <c r="U570" s="480"/>
      <c r="V570" s="480"/>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3" x14ac:dyDescent="0.35">
      <c r="A571" s="444"/>
      <c r="B571" s="453"/>
      <c r="C571" s="446">
        <f t="shared" si="52"/>
        <v>4</v>
      </c>
      <c r="D571" s="475"/>
      <c r="E571" s="534"/>
      <c r="F571" s="534"/>
      <c r="G571" s="475"/>
      <c r="H571" s="480"/>
      <c r="I571" s="480">
        <v>1</v>
      </c>
      <c r="J571" s="480" t="s">
        <v>667</v>
      </c>
      <c r="K571" s="480"/>
      <c r="L571" s="480"/>
      <c r="M571" s="480"/>
      <c r="N571" s="498">
        <v>0</v>
      </c>
      <c r="O571" s="498">
        <v>0</v>
      </c>
      <c r="P571" s="498">
        <v>0</v>
      </c>
      <c r="Q571" s="498">
        <v>0</v>
      </c>
      <c r="R571" s="480"/>
      <c r="S571" s="480"/>
      <c r="T571" s="480"/>
      <c r="U571" s="480"/>
      <c r="V571" s="480"/>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35">
      <c r="A572" s="444"/>
      <c r="B572" s="453"/>
      <c r="C572" s="446">
        <f t="shared" si="52"/>
        <v>4</v>
      </c>
      <c r="D572" s="475"/>
      <c r="E572" s="534"/>
      <c r="F572" s="534"/>
      <c r="G572" s="475"/>
      <c r="H572" s="480"/>
      <c r="I572" s="480">
        <v>2</v>
      </c>
      <c r="J572" s="480" t="s">
        <v>668</v>
      </c>
      <c r="K572" s="480"/>
      <c r="L572" s="480"/>
      <c r="M572" s="480"/>
      <c r="N572" s="498">
        <v>0</v>
      </c>
      <c r="O572" s="498">
        <v>0</v>
      </c>
      <c r="P572" s="498">
        <v>0</v>
      </c>
      <c r="Q572" s="498">
        <v>0</v>
      </c>
      <c r="R572" s="480"/>
      <c r="S572" s="480"/>
      <c r="T572" s="480"/>
      <c r="U572" s="480"/>
      <c r="V572" s="480"/>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outlineLevel="3" x14ac:dyDescent="0.35">
      <c r="A573" s="444"/>
      <c r="B573" s="453"/>
      <c r="C573" s="446">
        <f t="shared" si="52"/>
        <v>4</v>
      </c>
      <c r="D573" s="475"/>
      <c r="E573" s="534"/>
      <c r="F573" s="534"/>
      <c r="G573" s="475"/>
      <c r="H573" s="480"/>
      <c r="I573" s="480">
        <v>3</v>
      </c>
      <c r="J573" s="480" t="s">
        <v>653</v>
      </c>
      <c r="K573" s="480"/>
      <c r="L573" s="480"/>
      <c r="M573" s="480"/>
      <c r="N573" s="498">
        <v>0</v>
      </c>
      <c r="O573" s="498">
        <v>0</v>
      </c>
      <c r="P573" s="498">
        <v>0</v>
      </c>
      <c r="Q573" s="498">
        <v>0</v>
      </c>
      <c r="R573" s="480"/>
      <c r="S573" s="480"/>
      <c r="T573" s="480"/>
      <c r="U573" s="480"/>
      <c r="V573" s="480"/>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35">
      <c r="A574" s="444"/>
      <c r="B574" s="453"/>
      <c r="C574" s="446">
        <f t="shared" si="52"/>
        <v>4</v>
      </c>
      <c r="D574" s="475"/>
      <c r="E574" s="534"/>
      <c r="F574" s="534"/>
      <c r="G574" s="475"/>
      <c r="H574" s="480"/>
      <c r="I574" s="480">
        <v>4</v>
      </c>
      <c r="J574" s="480" t="s">
        <v>654</v>
      </c>
      <c r="K574" s="480"/>
      <c r="L574" s="480"/>
      <c r="M574" s="480"/>
      <c r="N574" s="498">
        <v>0</v>
      </c>
      <c r="O574" s="498">
        <v>0</v>
      </c>
      <c r="P574" s="498">
        <v>0</v>
      </c>
      <c r="Q574" s="498">
        <v>0</v>
      </c>
      <c r="R574" s="480"/>
      <c r="S574" s="480"/>
      <c r="T574" s="480"/>
      <c r="U574" s="480"/>
      <c r="V574" s="480"/>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35">
      <c r="A575" s="444"/>
      <c r="B575" s="453"/>
      <c r="C575" s="446">
        <f t="shared" si="52"/>
        <v>4</v>
      </c>
      <c r="D575" s="475"/>
      <c r="E575" s="534"/>
      <c r="F575" s="534"/>
      <c r="G575" s="475"/>
      <c r="H575" s="480"/>
      <c r="I575" s="480">
        <v>5</v>
      </c>
      <c r="J575" s="480" t="s">
        <v>655</v>
      </c>
      <c r="K575" s="480"/>
      <c r="L575" s="480"/>
      <c r="M575" s="480"/>
      <c r="N575" s="498">
        <v>0</v>
      </c>
      <c r="O575" s="498">
        <v>0</v>
      </c>
      <c r="P575" s="498">
        <v>0</v>
      </c>
      <c r="Q575" s="498">
        <v>0</v>
      </c>
      <c r="R575" s="480"/>
      <c r="S575" s="480"/>
      <c r="T575" s="480"/>
      <c r="U575" s="480"/>
      <c r="V575" s="480"/>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35">
      <c r="A576" s="444"/>
      <c r="B576" s="453"/>
      <c r="C576" s="446">
        <f t="shared" si="52"/>
        <v>4</v>
      </c>
      <c r="D576" s="475"/>
      <c r="E576" s="534"/>
      <c r="F576" s="534"/>
      <c r="G576" s="475"/>
      <c r="H576" s="480"/>
      <c r="I576" s="480">
        <v>6</v>
      </c>
      <c r="J576" s="480" t="s">
        <v>656</v>
      </c>
      <c r="K576" s="480"/>
      <c r="L576" s="480"/>
      <c r="M576" s="480"/>
      <c r="N576" s="498">
        <v>0</v>
      </c>
      <c r="O576" s="498">
        <v>0</v>
      </c>
      <c r="P576" s="498">
        <v>0</v>
      </c>
      <c r="Q576" s="498">
        <v>0</v>
      </c>
      <c r="R576" s="480"/>
      <c r="S576" s="480"/>
      <c r="T576" s="480"/>
      <c r="U576" s="480"/>
      <c r="V576" s="480"/>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outlineLevel="3" x14ac:dyDescent="0.35">
      <c r="A577" s="444"/>
      <c r="B577" s="453"/>
      <c r="C577" s="446">
        <f t="shared" si="52"/>
        <v>4</v>
      </c>
      <c r="D577" s="475"/>
      <c r="E577" s="534"/>
      <c r="F577" s="534"/>
      <c r="G577" s="475"/>
      <c r="H577" s="480"/>
      <c r="I577" s="480">
        <v>7</v>
      </c>
      <c r="J577" s="480" t="s">
        <v>657</v>
      </c>
      <c r="K577" s="480"/>
      <c r="L577" s="480"/>
      <c r="M577" s="480"/>
      <c r="N577" s="498">
        <v>0</v>
      </c>
      <c r="O577" s="498">
        <v>0</v>
      </c>
      <c r="P577" s="498">
        <v>0</v>
      </c>
      <c r="Q577" s="498">
        <v>0</v>
      </c>
      <c r="R577" s="480"/>
      <c r="S577" s="480"/>
      <c r="T577" s="480"/>
      <c r="U577" s="480"/>
      <c r="V577" s="480"/>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ht="5.15" customHeight="1" outlineLevel="2" x14ac:dyDescent="0.35">
      <c r="A578" s="444"/>
      <c r="B578" s="453"/>
      <c r="C578" s="446">
        <f>INT($C$546)+2.005</f>
        <v>3.0049999999999999</v>
      </c>
      <c r="D578" s="475"/>
      <c r="E578" s="475"/>
      <c r="F578" s="475"/>
      <c r="G578" s="475"/>
      <c r="H578" s="475"/>
      <c r="I578" s="475"/>
      <c r="J578" s="475"/>
      <c r="K578" s="475"/>
      <c r="L578" s="475"/>
      <c r="M578" s="475"/>
      <c r="N578" s="475"/>
      <c r="O578" s="475"/>
      <c r="P578" s="475"/>
      <c r="Q578" s="475"/>
      <c r="R578" s="475"/>
      <c r="S578" s="475"/>
      <c r="T578" s="475"/>
      <c r="U578" s="475"/>
      <c r="V578" s="475"/>
      <c r="W578" s="475"/>
      <c r="X578" s="475"/>
      <c r="Y578" s="475"/>
      <c r="Z578" s="475"/>
      <c r="AA578" s="475"/>
      <c r="AB578" s="475"/>
      <c r="AC578" s="475"/>
      <c r="AD578" s="475"/>
      <c r="AE578" s="475"/>
      <c r="AF578" s="475"/>
      <c r="AG578" s="475"/>
      <c r="AH578" s="475"/>
      <c r="AI578" s="475"/>
      <c r="AJ578" s="475"/>
      <c r="AK578" s="475"/>
      <c r="AL578" s="475"/>
      <c r="AM578" s="475"/>
      <c r="AN578" s="475"/>
      <c r="AO578" s="475"/>
      <c r="AP578" s="475" t="s">
        <v>512</v>
      </c>
      <c r="AQ578" s="456"/>
      <c r="AR578" s="444"/>
      <c r="AS578" s="444"/>
      <c r="AT578" s="444"/>
    </row>
    <row r="579" spans="1:46" outlineLevel="1" x14ac:dyDescent="0.35">
      <c r="A579" s="444"/>
      <c r="B579" s="453"/>
      <c r="C579" s="446">
        <f>INT($C$546)+1</f>
        <v>2</v>
      </c>
      <c r="D579" s="475"/>
      <c r="E579" s="534"/>
      <c r="F579" s="534"/>
      <c r="G579" s="475"/>
      <c r="H579" s="537" t="s">
        <v>760</v>
      </c>
      <c r="I579" s="494"/>
      <c r="J579" s="494"/>
      <c r="K579" s="462"/>
      <c r="L579" s="462"/>
      <c r="M579" s="462"/>
      <c r="N579" s="462"/>
      <c r="O579" s="462"/>
      <c r="P579" s="462"/>
      <c r="Q579" s="462"/>
      <c r="R579" s="462"/>
      <c r="S579" s="462"/>
      <c r="T579" s="462"/>
      <c r="U579" s="462"/>
      <c r="V579" s="462"/>
      <c r="W579" s="462"/>
      <c r="X579" s="462"/>
      <c r="Y579" s="462"/>
      <c r="Z579" s="526"/>
      <c r="AA579" s="526"/>
      <c r="AB579" s="526"/>
      <c r="AC579" s="526"/>
      <c r="AD579" s="526"/>
      <c r="AE579" s="526"/>
      <c r="AF579" s="526"/>
      <c r="AG579" s="526"/>
      <c r="AH579" s="526"/>
      <c r="AI579" s="526"/>
      <c r="AJ579" s="526"/>
      <c r="AK579" s="526"/>
      <c r="AL579" s="526"/>
      <c r="AM579" s="526"/>
      <c r="AN579" s="526"/>
      <c r="AO579" s="526"/>
      <c r="AP579" s="475"/>
      <c r="AQ579" s="456"/>
      <c r="AR579" s="444"/>
      <c r="AS579" s="444"/>
      <c r="AT579" s="444"/>
    </row>
    <row r="580" spans="1:46" ht="5.15" customHeight="1" outlineLevel="3" x14ac:dyDescent="0.35">
      <c r="A580" s="444"/>
      <c r="B580" s="453"/>
      <c r="C580" s="446">
        <f>INT($C$546)+3.005</f>
        <v>4.0049999999999999</v>
      </c>
      <c r="D580" s="475" t="s">
        <v>506</v>
      </c>
      <c r="E580" s="475"/>
      <c r="F580" s="475"/>
      <c r="G580" s="475"/>
      <c r="H580" s="475"/>
      <c r="I580" s="475"/>
      <c r="J580" s="475"/>
      <c r="K580" s="475"/>
      <c r="L580" s="475"/>
      <c r="M580" s="475"/>
      <c r="N580" s="475"/>
      <c r="O580" s="475"/>
      <c r="P580" s="475"/>
      <c r="Q580" s="475"/>
      <c r="R580" s="475"/>
      <c r="S580" s="475"/>
      <c r="T580" s="475"/>
      <c r="U580" s="475"/>
      <c r="V580" s="475"/>
      <c r="W580" s="475"/>
      <c r="X580" s="475"/>
      <c r="Y580" s="475"/>
      <c r="Z580" s="475"/>
      <c r="AA580" s="475"/>
      <c r="AB580" s="475"/>
      <c r="AC580" s="475"/>
      <c r="AD580" s="475"/>
      <c r="AE580" s="475"/>
      <c r="AF580" s="475"/>
      <c r="AG580" s="475"/>
      <c r="AH580" s="475"/>
      <c r="AI580" s="475"/>
      <c r="AJ580" s="475"/>
      <c r="AK580" s="475"/>
      <c r="AL580" s="475"/>
      <c r="AM580" s="475"/>
      <c r="AN580" s="475"/>
      <c r="AO580" s="475"/>
      <c r="AP580" s="475"/>
      <c r="AQ580" s="456"/>
      <c r="AR580" s="444"/>
      <c r="AS580" s="444"/>
      <c r="AT580" s="444"/>
    </row>
    <row r="581" spans="1:46" outlineLevel="2" x14ac:dyDescent="0.35">
      <c r="A581" s="444"/>
      <c r="B581" s="453"/>
      <c r="C581" s="446">
        <f>INT($C$546)+2</f>
        <v>3</v>
      </c>
      <c r="D581" s="475"/>
      <c r="E581" s="534"/>
      <c r="F581" s="534"/>
      <c r="G581" s="475"/>
      <c r="H581" s="497" t="s">
        <v>754</v>
      </c>
      <c r="I581" s="480"/>
      <c r="J581" s="480"/>
      <c r="K581" s="480"/>
      <c r="L581" s="480"/>
      <c r="M581" s="480"/>
      <c r="N581" s="480"/>
      <c r="O581" s="480"/>
      <c r="P581" s="480"/>
      <c r="Q581" s="480"/>
      <c r="R581" s="480"/>
      <c r="S581" s="480"/>
      <c r="T581" s="480"/>
      <c r="U581" s="480"/>
      <c r="V581" s="480"/>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2" x14ac:dyDescent="0.35">
      <c r="A582" s="444"/>
      <c r="B582" s="453"/>
      <c r="C582" s="446">
        <f>INT($C$546)+2</f>
        <v>3</v>
      </c>
      <c r="D582" s="475"/>
      <c r="E582" s="534"/>
      <c r="F582" s="534"/>
      <c r="G582" s="475"/>
      <c r="H582" s="550" t="s">
        <v>714</v>
      </c>
      <c r="I582" s="504" t="s">
        <v>761</v>
      </c>
      <c r="J582" s="504"/>
      <c r="K582" s="504" t="s">
        <v>762</v>
      </c>
      <c r="L582" s="504"/>
      <c r="M582" s="504"/>
      <c r="N582" s="612"/>
      <c r="O582" s="504"/>
      <c r="P582" s="504"/>
      <c r="Q582" s="504"/>
      <c r="R582" s="504"/>
      <c r="S582" s="504"/>
      <c r="T582" s="504"/>
      <c r="U582" s="504"/>
      <c r="V582" s="480"/>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ht="15" customHeight="1" outlineLevel="3" x14ac:dyDescent="0.35">
      <c r="A583" s="444"/>
      <c r="B583" s="453"/>
      <c r="C583" s="446">
        <f t="shared" ref="C583:C596" si="53">INT($C$546)+3</f>
        <v>4</v>
      </c>
      <c r="D583" s="475"/>
      <c r="E583" s="534">
        <v>0</v>
      </c>
      <c r="F583" s="534"/>
      <c r="G583" s="475"/>
      <c r="H583" s="497" t="str">
        <f>H$258</f>
        <v>May</v>
      </c>
      <c r="I583" s="625">
        <v>2</v>
      </c>
      <c r="J583" s="625"/>
      <c r="K583" s="580">
        <f t="shared" ref="K583:M584" si="54">INDEX(i_date_shear_sixg0,($E583*i_s_len+$I583)*i_x_len+1,0)</f>
        <v>44484</v>
      </c>
      <c r="L583" s="580">
        <f t="shared" si="54"/>
        <v>44484</v>
      </c>
      <c r="M583" s="580">
        <f t="shared" si="54"/>
        <v>44484</v>
      </c>
      <c r="N583" s="480"/>
      <c r="O583" s="480"/>
      <c r="P583" s="480"/>
      <c r="Q583" s="480"/>
      <c r="R583" s="480"/>
      <c r="S583" s="480"/>
      <c r="T583" s="480"/>
      <c r="U583" s="480"/>
      <c r="V583" s="480"/>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35">
      <c r="A584" s="444"/>
      <c r="B584" s="453"/>
      <c r="C584" s="446">
        <f t="shared" si="53"/>
        <v>4</v>
      </c>
      <c r="D584" s="475"/>
      <c r="E584" s="534">
        <v>1</v>
      </c>
      <c r="F584" s="534"/>
      <c r="G584" s="475"/>
      <c r="H584" s="497" t="str">
        <f>H$259</f>
        <v>July</v>
      </c>
      <c r="I584" s="625">
        <v>2</v>
      </c>
      <c r="J584" s="625"/>
      <c r="K584" s="580">
        <f t="shared" si="54"/>
        <v>44576</v>
      </c>
      <c r="L584" s="580">
        <f t="shared" si="54"/>
        <v>44576</v>
      </c>
      <c r="M584" s="580">
        <f t="shared" si="54"/>
        <v>44576</v>
      </c>
      <c r="N584" s="480"/>
      <c r="O584" s="480"/>
      <c r="P584" s="480"/>
      <c r="Q584" s="480"/>
      <c r="R584" s="480"/>
      <c r="S584" s="480"/>
      <c r="T584" s="480"/>
      <c r="U584" s="480"/>
      <c r="V584" s="480"/>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outlineLevel="3" x14ac:dyDescent="0.35">
      <c r="A585" s="444"/>
      <c r="B585" s="453"/>
      <c r="C585" s="446">
        <f t="shared" si="53"/>
        <v>4</v>
      </c>
      <c r="D585" s="475"/>
      <c r="E585" s="534"/>
      <c r="F585" s="534"/>
      <c r="G585" s="475"/>
      <c r="H585" s="480"/>
      <c r="I585" s="497"/>
      <c r="J585" s="497"/>
      <c r="K585" s="480"/>
      <c r="L585" s="480"/>
      <c r="M585" s="480"/>
      <c r="N585" s="480"/>
      <c r="O585" s="480"/>
      <c r="P585" s="480"/>
      <c r="Q585" s="480"/>
      <c r="R585" s="480"/>
      <c r="S585" s="480"/>
      <c r="T585" s="480"/>
      <c r="U585" s="480"/>
      <c r="V585" s="480"/>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35">
      <c r="A586" s="444"/>
      <c r="B586" s="453"/>
      <c r="C586" s="446">
        <f t="shared" si="53"/>
        <v>4</v>
      </c>
      <c r="D586" s="475"/>
      <c r="E586" s="534"/>
      <c r="F586" s="534"/>
      <c r="G586" s="475"/>
      <c r="H586" s="480"/>
      <c r="I586" s="504" t="s">
        <v>763</v>
      </c>
      <c r="J586" s="503"/>
      <c r="K586" s="504" t="s">
        <v>764</v>
      </c>
      <c r="L586" s="504"/>
      <c r="M586" s="504"/>
      <c r="N586" s="480"/>
      <c r="O586" s="480"/>
      <c r="P586" s="480"/>
      <c r="Q586" s="480"/>
      <c r="R586" s="480"/>
      <c r="S586" s="480"/>
      <c r="T586" s="480"/>
      <c r="U586" s="480"/>
      <c r="V586" s="480"/>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35">
      <c r="A587" s="444"/>
      <c r="B587" s="453"/>
      <c r="C587" s="446">
        <f t="shared" si="53"/>
        <v>4</v>
      </c>
      <c r="D587" s="475"/>
      <c r="E587" s="534">
        <v>0</v>
      </c>
      <c r="F587" s="534"/>
      <c r="G587" s="475"/>
      <c r="H587" s="497" t="str">
        <f>H$258</f>
        <v>May</v>
      </c>
      <c r="I587" s="625">
        <v>5</v>
      </c>
      <c r="J587" s="625"/>
      <c r="K587" s="580">
        <f t="shared" ref="K587:M588" si="55">INDEX(i_date_shear_sixg0,($E587*i_s_len+$I587)*i_x_len+1,0)</f>
        <v>45580</v>
      </c>
      <c r="L587" s="580">
        <f t="shared" si="55"/>
        <v>45580</v>
      </c>
      <c r="M587" s="580">
        <f t="shared" si="55"/>
        <v>45580</v>
      </c>
      <c r="N587" s="480"/>
      <c r="O587" s="480"/>
      <c r="P587" s="480"/>
      <c r="Q587" s="480"/>
      <c r="R587" s="480"/>
      <c r="S587" s="480"/>
      <c r="T587" s="480"/>
      <c r="U587" s="480"/>
      <c r="V587" s="480"/>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35">
      <c r="A588" s="444"/>
      <c r="B588" s="453"/>
      <c r="C588" s="446">
        <f t="shared" si="53"/>
        <v>4</v>
      </c>
      <c r="D588" s="475"/>
      <c r="E588" s="534">
        <v>1</v>
      </c>
      <c r="F588" s="534"/>
      <c r="G588" s="475"/>
      <c r="H588" s="497" t="str">
        <f>H$259</f>
        <v>July</v>
      </c>
      <c r="I588" s="625">
        <v>5</v>
      </c>
      <c r="J588" s="625"/>
      <c r="K588" s="580">
        <f t="shared" si="55"/>
        <v>45672</v>
      </c>
      <c r="L588" s="580">
        <f t="shared" si="55"/>
        <v>45672</v>
      </c>
      <c r="M588" s="580">
        <f t="shared" si="55"/>
        <v>45672</v>
      </c>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35">
      <c r="A589" s="444"/>
      <c r="B589" s="453"/>
      <c r="C589" s="446">
        <f t="shared" si="53"/>
        <v>4</v>
      </c>
      <c r="D589" s="475"/>
      <c r="E589" s="534"/>
      <c r="F589" s="534"/>
      <c r="G589" s="475"/>
      <c r="H589" s="480"/>
      <c r="I589" s="497"/>
      <c r="J589" s="497"/>
      <c r="K589" s="480"/>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35">
      <c r="A590" s="444"/>
      <c r="B590" s="453"/>
      <c r="C590" s="446">
        <f t="shared" si="53"/>
        <v>4</v>
      </c>
      <c r="D590" s="475"/>
      <c r="E590" s="534"/>
      <c r="F590" s="534"/>
      <c r="G590" s="475"/>
      <c r="H590" s="480"/>
      <c r="I590" s="480"/>
      <c r="J590" s="480"/>
      <c r="K590" s="504" t="s">
        <v>903</v>
      </c>
      <c r="L590" s="504"/>
      <c r="M590" s="504"/>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35">
      <c r="A591" s="444"/>
      <c r="B591" s="453"/>
      <c r="C591" s="446">
        <f t="shared" si="53"/>
        <v>4</v>
      </c>
      <c r="D591" s="475"/>
      <c r="E591" s="534"/>
      <c r="F591" s="534"/>
      <c r="G591" s="475"/>
      <c r="H591" s="497" t="str">
        <f>H$258</f>
        <v>May</v>
      </c>
      <c r="I591" s="480"/>
      <c r="J591" s="480"/>
      <c r="K591" s="694">
        <v>1550</v>
      </c>
      <c r="L591" s="694">
        <v>1550</v>
      </c>
      <c r="M591" s="694">
        <v>1550</v>
      </c>
      <c r="N591" s="480"/>
      <c r="O591" s="480" t="s">
        <v>915</v>
      </c>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35">
      <c r="A592" s="444"/>
      <c r="B592" s="453"/>
      <c r="C592" s="446">
        <f t="shared" si="53"/>
        <v>4</v>
      </c>
      <c r="D592" s="475"/>
      <c r="E592" s="534"/>
      <c r="F592" s="534"/>
      <c r="G592" s="475"/>
      <c r="H592" s="497" t="str">
        <f>H$259</f>
        <v>July</v>
      </c>
      <c r="I592" s="480"/>
      <c r="J592" s="480"/>
      <c r="K592" s="694">
        <v>1550</v>
      </c>
      <c r="L592" s="694">
        <v>1550</v>
      </c>
      <c r="M592" s="694">
        <v>1550</v>
      </c>
      <c r="N592" s="480"/>
      <c r="O592" s="480"/>
      <c r="P592" s="480"/>
      <c r="Q592" s="480"/>
      <c r="R592" s="480"/>
      <c r="S592" s="480"/>
      <c r="T592" s="480"/>
      <c r="U592" s="480"/>
      <c r="V592" s="480"/>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35">
      <c r="A593" s="444"/>
      <c r="B593" s="453"/>
      <c r="C593" s="446">
        <f t="shared" si="53"/>
        <v>4</v>
      </c>
      <c r="D593" s="475"/>
      <c r="E593" s="534"/>
      <c r="F593" s="534"/>
      <c r="G593" s="475"/>
      <c r="H593" s="480"/>
      <c r="I593" s="497"/>
      <c r="J593" s="497"/>
      <c r="K593" s="480"/>
      <c r="L593" s="480"/>
      <c r="M593" s="480"/>
      <c r="N593" s="480"/>
      <c r="O593" s="480"/>
      <c r="P593" s="480"/>
      <c r="Q593" s="480"/>
      <c r="R593" s="480"/>
      <c r="S593" s="480"/>
      <c r="T593" s="480"/>
      <c r="U593" s="480"/>
      <c r="V593" s="480"/>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35">
      <c r="A594" s="444"/>
      <c r="B594" s="453"/>
      <c r="C594" s="446">
        <f t="shared" si="53"/>
        <v>4</v>
      </c>
      <c r="D594" s="475"/>
      <c r="E594" s="534"/>
      <c r="F594" s="534"/>
      <c r="G594" s="475"/>
      <c r="H594" s="480"/>
      <c r="I594" s="480"/>
      <c r="J594" s="480"/>
      <c r="K594" s="504" t="s">
        <v>765</v>
      </c>
      <c r="L594" s="504"/>
      <c r="M594" s="504"/>
      <c r="N594" s="480"/>
      <c r="O594" s="480"/>
      <c r="P594" s="480"/>
      <c r="Q594" s="480"/>
      <c r="R594" s="480"/>
      <c r="S594" s="480"/>
      <c r="T594" s="480"/>
      <c r="U594" s="480"/>
      <c r="V594" s="480"/>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35">
      <c r="A595" s="444"/>
      <c r="B595" s="453"/>
      <c r="C595" s="446">
        <f t="shared" si="53"/>
        <v>4</v>
      </c>
      <c r="D595" s="475"/>
      <c r="E595" s="534"/>
      <c r="F595" s="534"/>
      <c r="G595" s="475"/>
      <c r="H595" s="497" t="str">
        <f>H$258</f>
        <v>May</v>
      </c>
      <c r="I595" s="480"/>
      <c r="J595" s="480"/>
      <c r="K595" s="626">
        <f t="shared" ref="K595:M596" si="56">(K587-K583)/30.5</f>
        <v>35.934426229508198</v>
      </c>
      <c r="L595" s="626">
        <f t="shared" si="56"/>
        <v>35.934426229508198</v>
      </c>
      <c r="M595" s="626">
        <f t="shared" si="56"/>
        <v>35.934426229508198</v>
      </c>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35">
      <c r="A596" s="444"/>
      <c r="B596" s="453"/>
      <c r="C596" s="446">
        <f t="shared" si="53"/>
        <v>4</v>
      </c>
      <c r="D596" s="475"/>
      <c r="E596" s="534"/>
      <c r="F596" s="534"/>
      <c r="G596" s="475"/>
      <c r="H596" s="497" t="str">
        <f>H$259</f>
        <v>July</v>
      </c>
      <c r="I596" s="480"/>
      <c r="J596" s="480"/>
      <c r="K596" s="626">
        <f t="shared" si="56"/>
        <v>35.934426229508198</v>
      </c>
      <c r="L596" s="626">
        <f t="shared" si="56"/>
        <v>35.934426229508198</v>
      </c>
      <c r="M596" s="626">
        <f t="shared" si="56"/>
        <v>35.934426229508198</v>
      </c>
      <c r="N596" s="480"/>
      <c r="O596" s="480"/>
      <c r="P596" s="480"/>
      <c r="Q596" s="480"/>
      <c r="R596" s="480"/>
      <c r="S596" s="480"/>
      <c r="T596" s="480"/>
      <c r="U596" s="480"/>
      <c r="V596" s="480"/>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ht="5.15" customHeight="1" outlineLevel="2" x14ac:dyDescent="0.35">
      <c r="A597" s="444"/>
      <c r="B597" s="453"/>
      <c r="C597" s="446">
        <f>INT($C$546)+2.005</f>
        <v>3.0049999999999999</v>
      </c>
      <c r="D597" s="475"/>
      <c r="E597" s="475"/>
      <c r="F597" s="475"/>
      <c r="G597" s="475"/>
      <c r="H597" s="475"/>
      <c r="I597" s="475"/>
      <c r="J597" s="475"/>
      <c r="K597" s="475"/>
      <c r="L597" s="475"/>
      <c r="M597" s="475"/>
      <c r="N597" s="475"/>
      <c r="O597" s="475"/>
      <c r="P597" s="475"/>
      <c r="Q597" s="475"/>
      <c r="R597" s="475"/>
      <c r="S597" s="475"/>
      <c r="T597" s="475"/>
      <c r="U597" s="475"/>
      <c r="V597" s="475"/>
      <c r="W597" s="475"/>
      <c r="X597" s="475"/>
      <c r="Y597" s="475"/>
      <c r="Z597" s="475"/>
      <c r="AA597" s="475"/>
      <c r="AB597" s="475"/>
      <c r="AC597" s="475"/>
      <c r="AD597" s="475"/>
      <c r="AE597" s="475"/>
      <c r="AF597" s="475"/>
      <c r="AG597" s="475"/>
      <c r="AH597" s="475"/>
      <c r="AI597" s="475"/>
      <c r="AJ597" s="475"/>
      <c r="AK597" s="475"/>
      <c r="AL597" s="475"/>
      <c r="AM597" s="475"/>
      <c r="AN597" s="475"/>
      <c r="AO597" s="475"/>
      <c r="AP597" s="475" t="s">
        <v>512</v>
      </c>
      <c r="AQ597" s="456"/>
      <c r="AR597" s="444"/>
      <c r="AS597" s="444"/>
      <c r="AT597" s="444"/>
    </row>
    <row r="598" spans="1:46" ht="5.15" customHeight="1" outlineLevel="2" x14ac:dyDescent="0.35">
      <c r="A598" s="444"/>
      <c r="B598" s="453"/>
      <c r="C598" s="446">
        <f>INT($C$546)+2.005</f>
        <v>3.0049999999999999</v>
      </c>
      <c r="D598" s="475"/>
      <c r="E598" s="475"/>
      <c r="F598" s="475"/>
      <c r="G598" s="475"/>
      <c r="H598" s="475"/>
      <c r="I598" s="475"/>
      <c r="J598" s="475"/>
      <c r="K598" s="475"/>
      <c r="L598" s="475"/>
      <c r="M598" s="475"/>
      <c r="N598" s="475"/>
      <c r="O598" s="475"/>
      <c r="P598" s="475"/>
      <c r="Q598" s="475"/>
      <c r="R598" s="475"/>
      <c r="S598" s="475"/>
      <c r="T598" s="475"/>
      <c r="U598" s="475"/>
      <c r="V598" s="475"/>
      <c r="W598" s="475"/>
      <c r="X598" s="475"/>
      <c r="Y598" s="475"/>
      <c r="Z598" s="475"/>
      <c r="AA598" s="475"/>
      <c r="AB598" s="475"/>
      <c r="AC598" s="475"/>
      <c r="AD598" s="475"/>
      <c r="AE598" s="475"/>
      <c r="AF598" s="475"/>
      <c r="AG598" s="475"/>
      <c r="AH598" s="475"/>
      <c r="AI598" s="475"/>
      <c r="AJ598" s="475"/>
      <c r="AK598" s="475"/>
      <c r="AL598" s="475"/>
      <c r="AM598" s="475"/>
      <c r="AN598" s="475"/>
      <c r="AO598" s="475"/>
      <c r="AP598" s="475"/>
      <c r="AQ598" s="456"/>
      <c r="AR598" s="444"/>
      <c r="AS598" s="444"/>
      <c r="AT598" s="444"/>
    </row>
    <row r="599" spans="1:46" ht="5.15" customHeight="1" outlineLevel="1" x14ac:dyDescent="0.35">
      <c r="A599" s="444"/>
      <c r="B599" s="486"/>
      <c r="C599" s="487">
        <f>INT($C$546)+1.005</f>
        <v>2.0049999999999999</v>
      </c>
      <c r="D599" s="488"/>
      <c r="E599" s="488"/>
      <c r="F599" s="488"/>
      <c r="G599" s="488"/>
      <c r="H599" s="488"/>
      <c r="I599" s="488"/>
      <c r="J599" s="488"/>
      <c r="K599" s="488"/>
      <c r="L599" s="488"/>
      <c r="M599" s="488"/>
      <c r="N599" s="488"/>
      <c r="O599" s="488"/>
      <c r="P599" s="488"/>
      <c r="Q599" s="488"/>
      <c r="R599" s="488"/>
      <c r="S599" s="488"/>
      <c r="T599" s="488"/>
      <c r="U599" s="488"/>
      <c r="V599" s="488"/>
      <c r="W599" s="488"/>
      <c r="X599" s="488"/>
      <c r="Y599" s="488"/>
      <c r="Z599" s="488"/>
      <c r="AA599" s="488"/>
      <c r="AB599" s="488"/>
      <c r="AC599" s="488"/>
      <c r="AD599" s="488"/>
      <c r="AE599" s="488"/>
      <c r="AF599" s="488"/>
      <c r="AG599" s="488"/>
      <c r="AH599" s="488"/>
      <c r="AI599" s="488"/>
      <c r="AJ599" s="488"/>
      <c r="AK599" s="488"/>
      <c r="AL599" s="488"/>
      <c r="AM599" s="488"/>
      <c r="AN599" s="488"/>
      <c r="AO599" s="488"/>
      <c r="AP599" s="488"/>
      <c r="AQ599" s="489" t="s">
        <v>141</v>
      </c>
      <c r="AR599" s="444"/>
      <c r="AS599" s="444"/>
      <c r="AT599" s="444"/>
    </row>
    <row r="600" spans="1:46" ht="5.15" customHeight="1" x14ac:dyDescent="0.35">
      <c r="A600" s="444"/>
      <c r="B600" s="490"/>
      <c r="C600" s="491">
        <f>INT($C$546)+0.005</f>
        <v>1.0049999999999999</v>
      </c>
      <c r="D600" s="490"/>
      <c r="E600" s="490"/>
      <c r="F600" s="490"/>
      <c r="G600" s="490"/>
      <c r="H600" s="490"/>
      <c r="I600" s="490"/>
      <c r="J600" s="490"/>
      <c r="K600" s="490"/>
      <c r="L600" s="490"/>
      <c r="M600" s="490"/>
      <c r="N600" s="490"/>
      <c r="O600" s="490"/>
      <c r="P600" s="490"/>
      <c r="Q600" s="490"/>
      <c r="R600" s="490"/>
      <c r="S600" s="490"/>
      <c r="T600" s="490"/>
      <c r="U600" s="490"/>
      <c r="V600" s="490"/>
      <c r="W600" s="490"/>
      <c r="X600" s="490"/>
      <c r="Y600" s="490"/>
      <c r="Z600" s="490"/>
      <c r="AA600" s="490"/>
      <c r="AB600" s="490"/>
      <c r="AC600" s="490"/>
      <c r="AD600" s="490"/>
      <c r="AE600" s="490"/>
      <c r="AF600" s="490"/>
      <c r="AG600" s="490"/>
      <c r="AH600" s="490"/>
      <c r="AI600" s="490"/>
      <c r="AJ600" s="490"/>
      <c r="AK600" s="490"/>
      <c r="AL600" s="490"/>
      <c r="AM600" s="490"/>
      <c r="AN600" s="490"/>
      <c r="AO600" s="490"/>
      <c r="AP600" s="490"/>
      <c r="AQ600" s="490"/>
      <c r="AR600" s="444"/>
      <c r="AS600" s="444"/>
      <c r="AT600" s="444"/>
    </row>
    <row r="601" spans="1:46" outlineLevel="2" x14ac:dyDescent="0.35">
      <c r="A601" s="444"/>
      <c r="B601" s="444"/>
      <c r="C601" s="446">
        <f>INT($C$546)+2</f>
        <v>3</v>
      </c>
      <c r="D601" s="444"/>
      <c r="E601" s="444"/>
      <c r="F601" s="444"/>
      <c r="G601" s="444"/>
      <c r="H601" s="444"/>
      <c r="I601" s="444"/>
      <c r="J601" s="444"/>
      <c r="K601" s="444"/>
      <c r="L601" s="444"/>
      <c r="M601" s="444"/>
      <c r="N601" s="444"/>
      <c r="O601" s="444"/>
      <c r="P601" s="444"/>
      <c r="Q601" s="444"/>
      <c r="R601" s="444"/>
      <c r="S601" s="444"/>
      <c r="T601" s="444"/>
      <c r="U601" s="444"/>
      <c r="V601" s="444"/>
      <c r="W601" s="444"/>
      <c r="X601" s="444"/>
      <c r="Y601" s="444"/>
      <c r="Z601" s="444"/>
      <c r="AA601" s="444"/>
      <c r="AB601" s="444"/>
      <c r="AC601" s="444"/>
      <c r="AD601" s="444"/>
      <c r="AE601" s="444"/>
      <c r="AF601" s="444"/>
      <c r="AG601" s="444"/>
      <c r="AH601" s="444"/>
      <c r="AI601" s="444"/>
      <c r="AJ601" s="444"/>
      <c r="AK601" s="444"/>
      <c r="AL601" s="444"/>
      <c r="AM601" s="444"/>
      <c r="AN601" s="444"/>
      <c r="AO601" s="444"/>
      <c r="AP601" s="444"/>
      <c r="AQ601" s="444"/>
      <c r="AR601" s="444"/>
      <c r="AS601" s="444"/>
      <c r="AT601" s="444"/>
    </row>
    <row r="602" spans="1:46" outlineLevel="2" x14ac:dyDescent="0.35">
      <c r="A602" s="444"/>
      <c r="B602" s="444"/>
      <c r="C602" s="446">
        <f>INT($C$606)+2</f>
        <v>3</v>
      </c>
      <c r="D602" s="444"/>
      <c r="E602" s="444"/>
      <c r="F602" s="444"/>
      <c r="G602" s="444"/>
      <c r="H602" s="444"/>
      <c r="I602" s="444"/>
      <c r="J602" s="444"/>
      <c r="K602" s="444"/>
      <c r="L602" s="444"/>
      <c r="M602" s="444"/>
      <c r="N602" s="444"/>
      <c r="O602" s="444"/>
      <c r="P602" s="444"/>
      <c r="Q602" s="444"/>
      <c r="R602" s="444"/>
      <c r="S602" s="444"/>
      <c r="T602" s="444"/>
      <c r="U602" s="444"/>
      <c r="V602" s="444"/>
      <c r="W602" s="444"/>
      <c r="X602" s="444"/>
      <c r="Y602" s="444"/>
      <c r="Z602" s="444"/>
      <c r="AA602" s="444"/>
      <c r="AB602" s="444"/>
      <c r="AC602" s="444"/>
      <c r="AD602" s="444"/>
      <c r="AE602" s="444"/>
      <c r="AF602" s="444"/>
      <c r="AG602" s="444"/>
      <c r="AH602" s="444"/>
      <c r="AI602" s="444"/>
      <c r="AJ602" s="444"/>
      <c r="AK602" s="444"/>
      <c r="AL602" s="444"/>
      <c r="AM602" s="444"/>
      <c r="AN602" s="444"/>
      <c r="AO602" s="444"/>
      <c r="AP602" s="444"/>
      <c r="AQ602" s="444"/>
      <c r="AR602" s="444"/>
      <c r="AS602" s="444"/>
      <c r="AT602" s="444"/>
    </row>
    <row r="603" spans="1:46" ht="5.15" customHeight="1" thickBot="1" x14ac:dyDescent="0.4">
      <c r="A603" s="444"/>
      <c r="B603" s="447"/>
      <c r="C603" s="448">
        <f>INT($C$606)+0.005</f>
        <v>1.0049999999999999</v>
      </c>
      <c r="D603" s="447"/>
      <c r="E603" s="447"/>
      <c r="F603" s="447"/>
      <c r="G603" s="447"/>
      <c r="H603" s="447"/>
      <c r="I603" s="447"/>
      <c r="J603" s="447"/>
      <c r="K603" s="447"/>
      <c r="L603" s="447"/>
      <c r="M603" s="447"/>
      <c r="N603" s="447"/>
      <c r="O603" s="447"/>
      <c r="P603" s="447"/>
      <c r="Q603" s="447"/>
      <c r="R603" s="447"/>
      <c r="S603" s="447"/>
      <c r="T603" s="447"/>
      <c r="U603" s="447"/>
      <c r="V603" s="447"/>
      <c r="W603" s="447"/>
      <c r="X603" s="447"/>
      <c r="Y603" s="447"/>
      <c r="Z603" s="447"/>
      <c r="AA603" s="447"/>
      <c r="AB603" s="447"/>
      <c r="AC603" s="447"/>
      <c r="AD603" s="447"/>
      <c r="AE603" s="447"/>
      <c r="AF603" s="447"/>
      <c r="AG603" s="447"/>
      <c r="AH603" s="447"/>
      <c r="AI603" s="447"/>
      <c r="AJ603" s="447"/>
      <c r="AK603" s="447"/>
      <c r="AL603" s="447"/>
      <c r="AM603" s="447"/>
      <c r="AN603" s="447"/>
      <c r="AO603" s="447"/>
      <c r="AP603" s="447"/>
      <c r="AQ603" s="447"/>
      <c r="AR603" s="444"/>
      <c r="AS603" s="444"/>
      <c r="AT603" s="444"/>
    </row>
    <row r="604" spans="1:46" ht="5.15" customHeight="1" outlineLevel="1" x14ac:dyDescent="0.35">
      <c r="A604" s="444"/>
      <c r="B604" s="449" t="s">
        <v>0</v>
      </c>
      <c r="C604" s="450">
        <f>INT($C$606)+1.005</f>
        <v>2.0049999999999999</v>
      </c>
      <c r="D604" s="451"/>
      <c r="E604" s="451"/>
      <c r="F604" s="451"/>
      <c r="G604" s="451"/>
      <c r="H604" s="451"/>
      <c r="I604" s="451"/>
      <c r="J604" s="451"/>
      <c r="K604" s="451"/>
      <c r="L604" s="451"/>
      <c r="M604" s="451"/>
      <c r="N604" s="451"/>
      <c r="O604" s="451"/>
      <c r="P604" s="451"/>
      <c r="Q604" s="451"/>
      <c r="R604" s="451"/>
      <c r="S604" s="451"/>
      <c r="T604" s="451"/>
      <c r="U604" s="451"/>
      <c r="V604" s="451"/>
      <c r="W604" s="451"/>
      <c r="X604" s="451"/>
      <c r="Y604" s="451"/>
      <c r="Z604" s="451"/>
      <c r="AA604" s="451"/>
      <c r="AB604" s="451"/>
      <c r="AC604" s="451"/>
      <c r="AD604" s="451"/>
      <c r="AE604" s="451"/>
      <c r="AF604" s="451"/>
      <c r="AG604" s="451"/>
      <c r="AH604" s="451"/>
      <c r="AI604" s="451"/>
      <c r="AJ604" s="451"/>
      <c r="AK604" s="451"/>
      <c r="AL604" s="451"/>
      <c r="AM604" s="451"/>
      <c r="AN604" s="451"/>
      <c r="AO604" s="451"/>
      <c r="AP604" s="451"/>
      <c r="AQ604" s="452"/>
      <c r="AR604" s="444"/>
      <c r="AS604" s="444"/>
      <c r="AT604" s="444"/>
    </row>
    <row r="605" spans="1:46" outlineLevel="4" x14ac:dyDescent="0.35">
      <c r="A605" s="444"/>
      <c r="B605" s="453"/>
      <c r="C605" s="446">
        <f>INT(MAX($C$625:$C$655))+1</f>
        <v>6</v>
      </c>
      <c r="D605" s="454"/>
      <c r="E605" s="454"/>
      <c r="F605" s="454"/>
      <c r="G605" s="454"/>
      <c r="H605" s="455"/>
      <c r="I605" s="455"/>
      <c r="J605" s="455"/>
      <c r="K605" s="455"/>
      <c r="L605" s="455"/>
      <c r="M605" s="455"/>
      <c r="N605" s="455"/>
      <c r="O605" s="455"/>
      <c r="P605" s="455"/>
      <c r="Q605" s="455"/>
      <c r="R605" s="455"/>
      <c r="S605" s="455"/>
      <c r="T605" s="455"/>
      <c r="U605" s="455"/>
      <c r="V605" s="455"/>
      <c r="W605" s="455"/>
      <c r="X605" s="455"/>
      <c r="Y605" s="455"/>
      <c r="Z605" s="455"/>
      <c r="AA605" s="455"/>
      <c r="AB605" s="455"/>
      <c r="AC605" s="455"/>
      <c r="AD605" s="455"/>
      <c r="AE605" s="455"/>
      <c r="AF605" s="455"/>
      <c r="AG605" s="455"/>
      <c r="AH605" s="455"/>
      <c r="AI605" s="455"/>
      <c r="AJ605" s="455"/>
      <c r="AK605" s="455"/>
      <c r="AL605" s="455"/>
      <c r="AM605" s="455"/>
      <c r="AN605" s="455"/>
      <c r="AO605" s="455"/>
      <c r="AP605" s="454"/>
      <c r="AQ605" s="456"/>
      <c r="AR605" s="444"/>
      <c r="AS605" s="444"/>
      <c r="AT605" s="444"/>
    </row>
    <row r="606" spans="1:46" ht="20.149999999999999" customHeight="1" x14ac:dyDescent="0.35">
      <c r="A606" s="444"/>
      <c r="B606" s="453"/>
      <c r="C606" s="446">
        <v>1.02</v>
      </c>
      <c r="D606" s="457"/>
      <c r="E606" s="527" t="s">
        <v>497</v>
      </c>
      <c r="F606" s="528"/>
      <c r="G606" s="460"/>
      <c r="H606" s="461" t="str">
        <f>COUNTIFS($B$1:$B606, "«")&amp;" Sheep: Young at Foot and Offspring sale times &amp; shearing of sale animals"</f>
        <v>5 Sheep: Young at Foot and Offspring sale times &amp; shearing of sale animals</v>
      </c>
      <c r="I606" s="492"/>
      <c r="J606" s="492"/>
      <c r="K606" s="492"/>
      <c r="L606" s="492"/>
      <c r="M606" s="492"/>
      <c r="N606" s="492"/>
      <c r="O606" s="492"/>
      <c r="P606" s="492"/>
      <c r="Q606" s="492"/>
      <c r="R606" s="492"/>
      <c r="S606" s="492"/>
      <c r="T606" s="492"/>
      <c r="U606" s="492"/>
      <c r="V606" s="492"/>
      <c r="W606" s="492"/>
      <c r="X606" s="492"/>
      <c r="Y606" s="492"/>
      <c r="Z606" s="492"/>
      <c r="AA606" s="622"/>
      <c r="AB606" s="622"/>
      <c r="AC606" s="622"/>
      <c r="AD606" s="492"/>
      <c r="AE606" s="492"/>
      <c r="AF606" s="492"/>
      <c r="AG606" s="492"/>
      <c r="AH606" s="492"/>
      <c r="AI606" s="492"/>
      <c r="AJ606" s="492"/>
      <c r="AK606" s="492"/>
      <c r="AL606" s="492"/>
      <c r="AM606" s="492"/>
      <c r="AN606" s="492"/>
      <c r="AO606" s="492"/>
      <c r="AP606" s="530"/>
      <c r="AQ606" s="456"/>
      <c r="AR606" s="444"/>
      <c r="AS606" s="444"/>
      <c r="AT606" s="444"/>
    </row>
    <row r="607" spans="1:46" ht="36" outlineLevel="1" x14ac:dyDescent="0.35">
      <c r="A607" s="444"/>
      <c r="B607" s="453"/>
      <c r="C607" s="446">
        <f>INT($C$606)+1.02</f>
        <v>2.02</v>
      </c>
      <c r="D607" s="457"/>
      <c r="E607" s="527" t="s">
        <v>499</v>
      </c>
      <c r="F607" s="531">
        <v>1</v>
      </c>
      <c r="G607" s="466"/>
      <c r="H607" s="627" t="s">
        <v>766</v>
      </c>
      <c r="I607" s="468"/>
      <c r="J607" s="468"/>
      <c r="K607" s="468"/>
      <c r="L607" s="468"/>
      <c r="M607" s="468"/>
      <c r="N607" s="468"/>
      <c r="O607" s="468"/>
      <c r="P607" s="468"/>
      <c r="Q607" s="468"/>
      <c r="R607" s="468"/>
      <c r="S607" s="468"/>
      <c r="T607" s="468"/>
      <c r="U607" s="468"/>
      <c r="V607" s="468"/>
      <c r="W607" s="468"/>
      <c r="X607" s="468"/>
      <c r="Y607" s="468"/>
      <c r="Z607" s="468"/>
      <c r="AA607" s="623"/>
      <c r="AB607" s="623"/>
      <c r="AC607" s="623"/>
      <c r="AD607" s="468"/>
      <c r="AE607" s="468"/>
      <c r="AF607" s="468"/>
      <c r="AG607" s="468"/>
      <c r="AH607" s="468"/>
      <c r="AI607" s="468"/>
      <c r="AJ607" s="468"/>
      <c r="AK607" s="468"/>
      <c r="AL607" s="468"/>
      <c r="AM607" s="468"/>
      <c r="AN607" s="468"/>
      <c r="AO607" s="468"/>
      <c r="AP607" s="533"/>
      <c r="AQ607" s="456"/>
      <c r="AR607" s="444"/>
      <c r="AS607" s="444"/>
      <c r="AT607" s="444"/>
    </row>
    <row r="608" spans="1:46" ht="5.15" customHeight="1" outlineLevel="2" x14ac:dyDescent="0.35">
      <c r="A608" s="444"/>
      <c r="B608" s="453"/>
      <c r="C608" s="446">
        <f>INT($C$606)+2.005</f>
        <v>3.0049999999999999</v>
      </c>
      <c r="D608" s="454"/>
      <c r="E608" s="454"/>
      <c r="F608" s="454"/>
      <c r="G608" s="454"/>
      <c r="H608" s="454"/>
      <c r="I608" s="454"/>
      <c r="J608" s="454"/>
      <c r="K608" s="454"/>
      <c r="L608" s="454"/>
      <c r="M608" s="454"/>
      <c r="N608" s="454"/>
      <c r="O608" s="454"/>
      <c r="P608" s="454"/>
      <c r="Q608" s="454"/>
      <c r="R608" s="454"/>
      <c r="S608" s="454"/>
      <c r="T608" s="454"/>
      <c r="U608" s="454"/>
      <c r="V608" s="454"/>
      <c r="W608" s="454"/>
      <c r="X608" s="454"/>
      <c r="Y608" s="454"/>
      <c r="Z608" s="454"/>
      <c r="AA608" s="454"/>
      <c r="AB608" s="454"/>
      <c r="AC608" s="454"/>
      <c r="AD608" s="454"/>
      <c r="AE608" s="454"/>
      <c r="AF608" s="454"/>
      <c r="AG608" s="454"/>
      <c r="AH608" s="454"/>
      <c r="AI608" s="454"/>
      <c r="AJ608" s="454"/>
      <c r="AK608" s="454"/>
      <c r="AL608" s="454"/>
      <c r="AM608" s="454"/>
      <c r="AN608" s="454"/>
      <c r="AO608" s="454"/>
      <c r="AP608" s="454"/>
      <c r="AQ608" s="456"/>
      <c r="AR608" s="444"/>
      <c r="AS608" s="444"/>
      <c r="AT608" s="444"/>
    </row>
    <row r="609" spans="1:46" outlineLevel="2" x14ac:dyDescent="0.35">
      <c r="A609" s="444"/>
      <c r="B609" s="453"/>
      <c r="C609" s="446">
        <f>INT($C$606)+2</f>
        <v>3</v>
      </c>
      <c r="D609" s="454"/>
      <c r="E609" s="534"/>
      <c r="F609" s="534"/>
      <c r="G609" s="454"/>
      <c r="H609" s="472"/>
      <c r="I609" s="472"/>
      <c r="J609" s="472"/>
      <c r="K609" s="472"/>
      <c r="L609" s="472"/>
      <c r="M609" s="472"/>
      <c r="N609" s="472"/>
      <c r="O609" s="472"/>
      <c r="P609" s="472"/>
      <c r="Q609" s="472"/>
      <c r="R609" s="472"/>
      <c r="S609" s="472"/>
      <c r="T609" s="472"/>
      <c r="U609" s="472"/>
      <c r="V609" s="472"/>
      <c r="W609" s="472"/>
      <c r="X609" s="472"/>
      <c r="Y609" s="472"/>
      <c r="Z609" s="472"/>
      <c r="AA609" s="472"/>
      <c r="AB609" s="472"/>
      <c r="AC609" s="472"/>
      <c r="AD609" s="472"/>
      <c r="AE609" s="472"/>
      <c r="AF609" s="472"/>
      <c r="AG609" s="472"/>
      <c r="AH609" s="472"/>
      <c r="AI609" s="472"/>
      <c r="AJ609" s="472"/>
      <c r="AK609" s="472"/>
      <c r="AL609" s="472"/>
      <c r="AM609" s="472"/>
      <c r="AN609" s="472"/>
      <c r="AO609" s="472"/>
      <c r="AP609" s="454"/>
      <c r="AQ609" s="456"/>
      <c r="AR609" s="444"/>
      <c r="AS609" s="444"/>
      <c r="AT609" s="444"/>
    </row>
    <row r="610" spans="1:46" outlineLevel="2" x14ac:dyDescent="0.35">
      <c r="A610" s="444"/>
      <c r="B610" s="453"/>
      <c r="C610" s="446">
        <f>INT($C$606)+2</f>
        <v>3</v>
      </c>
      <c r="D610" s="454"/>
      <c r="E610" s="534"/>
      <c r="F610" s="534"/>
      <c r="G610" s="454"/>
      <c r="H610" s="473"/>
      <c r="I610" s="473"/>
      <c r="J610" s="473"/>
      <c r="K610" s="473"/>
      <c r="L610" s="473"/>
      <c r="M610" s="473"/>
      <c r="N610" s="473"/>
      <c r="O610" s="473"/>
      <c r="P610" s="473"/>
      <c r="Q610" s="473"/>
      <c r="R610" s="473"/>
      <c r="S610" s="473"/>
      <c r="T610" s="473"/>
      <c r="U610" s="473"/>
      <c r="V610" s="473"/>
      <c r="W610" s="473"/>
      <c r="X610" s="473"/>
      <c r="Y610" s="473"/>
      <c r="Z610" s="473"/>
      <c r="AA610" s="473"/>
      <c r="AB610" s="473"/>
      <c r="AC610" s="473"/>
      <c r="AD610" s="473"/>
      <c r="AE610" s="473"/>
      <c r="AF610" s="473"/>
      <c r="AG610" s="473"/>
      <c r="AH610" s="473"/>
      <c r="AI610" s="473"/>
      <c r="AJ610" s="473"/>
      <c r="AK610" s="473"/>
      <c r="AL610" s="473"/>
      <c r="AM610" s="473"/>
      <c r="AN610" s="473"/>
      <c r="AO610" s="473"/>
      <c r="AP610" s="454"/>
      <c r="AQ610" s="456"/>
      <c r="AR610" s="444"/>
      <c r="AS610" s="444"/>
      <c r="AT610" s="444"/>
    </row>
    <row r="611" spans="1:46" outlineLevel="2" x14ac:dyDescent="0.35">
      <c r="A611" s="444"/>
      <c r="B611" s="453"/>
      <c r="C611" s="446">
        <f>INT($C$606)+2</f>
        <v>3</v>
      </c>
      <c r="D611" s="454"/>
      <c r="E611" s="534"/>
      <c r="F611" s="534"/>
      <c r="G611" s="454"/>
      <c r="H611" s="473"/>
      <c r="I611" s="473"/>
      <c r="J611" s="473"/>
      <c r="K611" s="535" t="s">
        <v>547</v>
      </c>
      <c r="L611" s="535"/>
      <c r="M611" s="535"/>
      <c r="N611" s="535"/>
      <c r="O611" s="535" t="str">
        <f>K611</f>
        <v>Offspring</v>
      </c>
      <c r="P611" s="535"/>
      <c r="Q611" s="535"/>
      <c r="R611" s="535"/>
      <c r="S611" s="535" t="str">
        <f>O611</f>
        <v>Offspring</v>
      </c>
      <c r="T611" s="535"/>
      <c r="U611" s="535"/>
      <c r="V611" s="535"/>
      <c r="W611" s="473"/>
      <c r="X611" s="473"/>
      <c r="Y611" s="473"/>
      <c r="Z611" s="473"/>
      <c r="AA611" s="473"/>
      <c r="AB611" s="473"/>
      <c r="AC611" s="473"/>
      <c r="AD611" s="473" t="str">
        <f>K611</f>
        <v>Offspring</v>
      </c>
      <c r="AE611" s="473"/>
      <c r="AF611" s="473"/>
      <c r="AG611" s="473"/>
      <c r="AH611" s="473" t="str">
        <f>O611</f>
        <v>Offspring</v>
      </c>
      <c r="AI611" s="473"/>
      <c r="AJ611" s="473"/>
      <c r="AK611" s="473"/>
      <c r="AL611" s="473" t="str">
        <f>S611</f>
        <v>Offspring</v>
      </c>
      <c r="AM611" s="473"/>
      <c r="AN611" s="473"/>
      <c r="AO611" s="473"/>
      <c r="AP611" s="454"/>
      <c r="AQ611" s="456"/>
      <c r="AR611" s="444"/>
      <c r="AS611" s="444"/>
      <c r="AT611" s="444"/>
    </row>
    <row r="612" spans="1:46" outlineLevel="2" x14ac:dyDescent="0.35">
      <c r="A612" s="444"/>
      <c r="B612" s="453"/>
      <c r="C612" s="446">
        <f>INT($C$606)+2</f>
        <v>3</v>
      </c>
      <c r="D612" s="454"/>
      <c r="E612" s="534"/>
      <c r="F612" s="534"/>
      <c r="G612" s="454"/>
      <c r="H612" s="473"/>
      <c r="I612" s="473"/>
      <c r="J612" s="473"/>
      <c r="K612" s="524" t="s">
        <v>622</v>
      </c>
      <c r="L612" s="524" t="s">
        <v>623</v>
      </c>
      <c r="M612" s="524" t="s">
        <v>624</v>
      </c>
      <c r="N612" s="524" t="s">
        <v>625</v>
      </c>
      <c r="O612" s="473" t="str">
        <f>K612</f>
        <v>BBB</v>
      </c>
      <c r="P612" s="473" t="str">
        <f>L612</f>
        <v>BBM</v>
      </c>
      <c r="Q612" s="473" t="str">
        <f>M612</f>
        <v>BBT</v>
      </c>
      <c r="R612" s="473" t="str">
        <f>N612</f>
        <v>BMT</v>
      </c>
      <c r="S612" s="473" t="str">
        <f>O612</f>
        <v>BBB</v>
      </c>
      <c r="T612" s="473" t="str">
        <f>P612</f>
        <v>BBM</v>
      </c>
      <c r="U612" s="473" t="str">
        <f>Q612</f>
        <v>BBT</v>
      </c>
      <c r="V612" s="473" t="str">
        <f>R612</f>
        <v>BMT</v>
      </c>
      <c r="W612" s="473"/>
      <c r="X612" s="473"/>
      <c r="Y612" s="473"/>
      <c r="Z612" s="473"/>
      <c r="AA612" s="473"/>
      <c r="AB612" s="473"/>
      <c r="AC612" s="473"/>
      <c r="AD612" s="473" t="str">
        <f>K612</f>
        <v>BBB</v>
      </c>
      <c r="AE612" s="473" t="str">
        <f>L612</f>
        <v>BBM</v>
      </c>
      <c r="AF612" s="473" t="str">
        <f>M612</f>
        <v>BBT</v>
      </c>
      <c r="AG612" s="473" t="str">
        <f>N612</f>
        <v>BMT</v>
      </c>
      <c r="AH612" s="473" t="str">
        <f>O612</f>
        <v>BBB</v>
      </c>
      <c r="AI612" s="473" t="str">
        <f>P612</f>
        <v>BBM</v>
      </c>
      <c r="AJ612" s="473" t="str">
        <f>Q612</f>
        <v>BBT</v>
      </c>
      <c r="AK612" s="473" t="str">
        <f>R612</f>
        <v>BMT</v>
      </c>
      <c r="AL612" s="473" t="str">
        <f>S612</f>
        <v>BBB</v>
      </c>
      <c r="AM612" s="473" t="str">
        <f>T612</f>
        <v>BBM</v>
      </c>
      <c r="AN612" s="473" t="str">
        <f>U612</f>
        <v>BBT</v>
      </c>
      <c r="AO612" s="473" t="str">
        <f>V612</f>
        <v>BMT</v>
      </c>
      <c r="AP612" s="454"/>
      <c r="AQ612" s="456"/>
      <c r="AR612" s="444"/>
      <c r="AS612" s="444"/>
      <c r="AT612" s="444"/>
    </row>
    <row r="613" spans="1:46" ht="11.5" customHeight="1" outlineLevel="2" x14ac:dyDescent="0.35">
      <c r="A613" s="444"/>
      <c r="B613" s="453" t="s">
        <v>503</v>
      </c>
      <c r="C613" s="446">
        <f>INT($C$606)+2.01</f>
        <v>3.01</v>
      </c>
      <c r="D613" s="454"/>
      <c r="E613" s="454"/>
      <c r="F613" s="454"/>
      <c r="G613" s="454"/>
      <c r="H613" s="473"/>
      <c r="I613" s="473"/>
      <c r="J613" s="473"/>
      <c r="K613" s="473"/>
      <c r="L613" s="473"/>
      <c r="M613" s="473"/>
      <c r="N613" s="473"/>
      <c r="O613" s="473"/>
      <c r="P613" s="473"/>
      <c r="Q613" s="473"/>
      <c r="R613" s="473"/>
      <c r="S613" s="473"/>
      <c r="T613" s="473"/>
      <c r="U613" s="473"/>
      <c r="V613" s="473"/>
      <c r="W613" s="473"/>
      <c r="X613" s="473"/>
      <c r="Y613" s="473"/>
      <c r="Z613" s="473"/>
      <c r="AA613" s="473"/>
      <c r="AB613" s="473"/>
      <c r="AC613" s="473"/>
      <c r="AD613" s="473"/>
      <c r="AE613" s="473"/>
      <c r="AF613" s="473"/>
      <c r="AG613" s="473"/>
      <c r="AH613" s="473"/>
      <c r="AI613" s="473"/>
      <c r="AJ613" s="473"/>
      <c r="AK613" s="473"/>
      <c r="AL613" s="473"/>
      <c r="AM613" s="473"/>
      <c r="AN613" s="473"/>
      <c r="AO613" s="473"/>
      <c r="AP613" s="454"/>
      <c r="AQ613" s="456"/>
      <c r="AR613" s="444"/>
      <c r="AS613" s="444"/>
      <c r="AT613" s="444"/>
    </row>
    <row r="614" spans="1:46" outlineLevel="4" x14ac:dyDescent="0.35">
      <c r="A614" s="444"/>
      <c r="B614" s="453"/>
      <c r="C614" s="446">
        <f>INT(MAX($C$625:$C$655))+1</f>
        <v>6</v>
      </c>
      <c r="D614" s="475"/>
      <c r="E614" s="534"/>
      <c r="F614" s="534"/>
      <c r="G614" s="475"/>
      <c r="H614" s="534"/>
      <c r="I614" s="534"/>
      <c r="J614" s="534"/>
      <c r="K614" s="534"/>
      <c r="L614" s="534"/>
      <c r="M614" s="534"/>
      <c r="N614" s="534"/>
      <c r="O614" s="534"/>
      <c r="P614" s="534"/>
      <c r="Q614" s="534"/>
      <c r="R614" s="534"/>
      <c r="S614" s="534"/>
      <c r="T614" s="534"/>
      <c r="U614" s="534"/>
      <c r="V614" s="534"/>
      <c r="W614" s="534"/>
      <c r="X614" s="534"/>
      <c r="Y614" s="534"/>
      <c r="Z614" s="534"/>
      <c r="AA614" s="534"/>
      <c r="AB614" s="534"/>
      <c r="AC614" s="534"/>
      <c r="AD614" s="534"/>
      <c r="AE614" s="534"/>
      <c r="AF614" s="534"/>
      <c r="AG614" s="534"/>
      <c r="AH614" s="534"/>
      <c r="AI614" s="534"/>
      <c r="AJ614" s="534"/>
      <c r="AK614" s="534"/>
      <c r="AL614" s="534"/>
      <c r="AM614" s="534"/>
      <c r="AN614" s="534"/>
      <c r="AO614" s="534"/>
      <c r="AP614" s="475"/>
      <c r="AQ614" s="456"/>
      <c r="AR614" s="444"/>
      <c r="AS614" s="444"/>
      <c r="AT614" s="444"/>
    </row>
    <row r="615" spans="1:46" outlineLevel="4" x14ac:dyDescent="0.35">
      <c r="A615" s="444"/>
      <c r="B615" s="453" t="s">
        <v>504</v>
      </c>
      <c r="C615" s="446">
        <f>INT(MAX($C$625:$C$655))+1</f>
        <v>6</v>
      </c>
      <c r="D615" s="475" t="s">
        <v>505</v>
      </c>
      <c r="E615" s="534"/>
      <c r="F615" s="534"/>
      <c r="G615" s="475"/>
      <c r="H615" s="534"/>
      <c r="I615" s="534"/>
      <c r="J615" s="534"/>
      <c r="K615" s="534"/>
      <c r="L615" s="534"/>
      <c r="M615" s="534"/>
      <c r="N615" s="534"/>
      <c r="O615" s="534"/>
      <c r="P615" s="534"/>
      <c r="Q615" s="534"/>
      <c r="R615" s="534"/>
      <c r="S615" s="534"/>
      <c r="T615" s="534"/>
      <c r="U615" s="534"/>
      <c r="V615" s="534"/>
      <c r="W615" s="534"/>
      <c r="X615" s="534"/>
      <c r="Y615" s="534"/>
      <c r="Z615" s="534"/>
      <c r="AA615" s="534"/>
      <c r="AB615" s="534"/>
      <c r="AC615" s="534"/>
      <c r="AD615" s="534"/>
      <c r="AE615" s="534"/>
      <c r="AF615" s="534"/>
      <c r="AG615" s="534"/>
      <c r="AH615" s="534"/>
      <c r="AI615" s="534"/>
      <c r="AJ615" s="534"/>
      <c r="AK615" s="534"/>
      <c r="AL615" s="534"/>
      <c r="AM615" s="534"/>
      <c r="AN615" s="534"/>
      <c r="AO615" s="534"/>
      <c r="AP615" s="475"/>
      <c r="AQ615" s="456"/>
      <c r="AR615" s="444"/>
      <c r="AS615" s="444"/>
      <c r="AT615" s="444"/>
    </row>
    <row r="616" spans="1:46" outlineLevel="1" x14ac:dyDescent="0.35">
      <c r="A616" s="444"/>
      <c r="B616" s="453"/>
      <c r="C616" s="446">
        <f>INT($C$606)+1</f>
        <v>2</v>
      </c>
      <c r="D616" s="475"/>
      <c r="E616" s="534"/>
      <c r="F616" s="534"/>
      <c r="G616" s="475"/>
      <c r="H616" s="537" t="s">
        <v>767</v>
      </c>
      <c r="I616" s="494"/>
      <c r="J616" s="462"/>
      <c r="K616" s="462"/>
      <c r="L616" s="462"/>
      <c r="M616" s="462"/>
      <c r="N616" s="462"/>
      <c r="O616" s="462"/>
      <c r="P616" s="462"/>
      <c r="Q616" s="462"/>
      <c r="R616" s="462"/>
      <c r="S616" s="462"/>
      <c r="T616" s="462"/>
      <c r="U616" s="462"/>
      <c r="V616" s="462"/>
      <c r="W616" s="462"/>
      <c r="X616" s="462"/>
      <c r="Y616" s="526"/>
      <c r="Z616" s="526"/>
      <c r="AA616" s="526"/>
      <c r="AB616" s="526"/>
      <c r="AC616" s="526"/>
      <c r="AD616" s="526"/>
      <c r="AE616" s="526"/>
      <c r="AF616" s="526"/>
      <c r="AG616" s="526"/>
      <c r="AH616" s="526"/>
      <c r="AI616" s="526"/>
      <c r="AJ616" s="526"/>
      <c r="AK616" s="526"/>
      <c r="AL616" s="526"/>
      <c r="AM616" s="526"/>
      <c r="AN616" s="526"/>
      <c r="AO616" s="526"/>
      <c r="AP616" s="475"/>
      <c r="AQ616" s="456"/>
      <c r="AR616" s="444"/>
      <c r="AS616" s="444"/>
      <c r="AT616" s="444"/>
    </row>
    <row r="617" spans="1:46" ht="5.15" customHeight="1" outlineLevel="3" x14ac:dyDescent="0.35">
      <c r="A617" s="444"/>
      <c r="B617" s="453"/>
      <c r="C617" s="446">
        <f>INT($C$606)+3.005</f>
        <v>4.0049999999999999</v>
      </c>
      <c r="D617" s="475" t="s">
        <v>506</v>
      </c>
      <c r="E617" s="475"/>
      <c r="F617" s="475"/>
      <c r="G617" s="475"/>
      <c r="H617" s="538"/>
      <c r="I617" s="538"/>
      <c r="J617" s="538"/>
      <c r="K617" s="538"/>
      <c r="L617" s="538"/>
      <c r="M617" s="538"/>
      <c r="N617" s="538"/>
      <c r="O617" s="538"/>
      <c r="P617" s="538"/>
      <c r="Q617" s="538"/>
      <c r="R617" s="538"/>
      <c r="S617" s="538"/>
      <c r="T617" s="538"/>
      <c r="U617" s="538"/>
      <c r="V617" s="538"/>
      <c r="W617" s="538"/>
      <c r="X617" s="538"/>
      <c r="Y617" s="538"/>
      <c r="Z617" s="538"/>
      <c r="AA617" s="538"/>
      <c r="AB617" s="477"/>
      <c r="AC617" s="477"/>
      <c r="AD617" s="477"/>
      <c r="AE617" s="477"/>
      <c r="AF617" s="477"/>
      <c r="AG617" s="477"/>
      <c r="AH617" s="477"/>
      <c r="AI617" s="477"/>
      <c r="AJ617" s="477"/>
      <c r="AK617" s="477"/>
      <c r="AL617" s="477"/>
      <c r="AM617" s="477"/>
      <c r="AN617" s="477"/>
      <c r="AO617" s="477"/>
      <c r="AP617" s="475"/>
      <c r="AQ617" s="456"/>
      <c r="AR617" s="444"/>
      <c r="AS617" s="444"/>
      <c r="AT617" s="444"/>
    </row>
    <row r="618" spans="1:46" outlineLevel="2" x14ac:dyDescent="0.35">
      <c r="A618" s="444"/>
      <c r="B618" s="453"/>
      <c r="C618" s="446">
        <f>INT($C$606)+2</f>
        <v>3</v>
      </c>
      <c r="D618" s="475"/>
      <c r="E618" s="534"/>
      <c r="F618" s="534"/>
      <c r="G618" s="475"/>
      <c r="H618" s="480"/>
      <c r="I618" s="480"/>
      <c r="J618" s="480"/>
      <c r="K618" s="497"/>
      <c r="L618" s="484">
        <v>3</v>
      </c>
      <c r="M618" s="480"/>
      <c r="N618" s="480"/>
      <c r="O618" s="480"/>
      <c r="P618" s="480"/>
      <c r="Q618" s="480"/>
      <c r="R618" s="480"/>
      <c r="S618" s="480"/>
      <c r="T618" s="480"/>
      <c r="U618" s="480"/>
      <c r="V618" s="480"/>
      <c r="W618" s="480"/>
      <c r="X618" s="480"/>
      <c r="Y618" s="480"/>
      <c r="Z618" s="480"/>
      <c r="AA618" s="480"/>
      <c r="AB618" s="480"/>
      <c r="AC618" s="480"/>
      <c r="AD618" s="628" t="s">
        <v>768</v>
      </c>
      <c r="AE618" s="480"/>
      <c r="AF618" s="480"/>
      <c r="AG618" s="480"/>
      <c r="AH618" s="480"/>
      <c r="AI618" s="480"/>
      <c r="AJ618" s="480"/>
      <c r="AK618" s="480"/>
      <c r="AL618" s="480"/>
      <c r="AM618" s="480"/>
      <c r="AN618" s="480"/>
      <c r="AO618" s="480"/>
      <c r="AP618" s="475"/>
      <c r="AQ618" s="456"/>
      <c r="AR618" s="444"/>
      <c r="AS618" s="444"/>
      <c r="AT618" s="444"/>
    </row>
    <row r="619" spans="1:46" ht="15" customHeight="1" outlineLevel="2" x14ac:dyDescent="0.35">
      <c r="A619" s="444"/>
      <c r="B619" s="453"/>
      <c r="C619" s="446">
        <f>INT($C$606)+2</f>
        <v>3</v>
      </c>
      <c r="D619" s="475"/>
      <c r="E619" s="534"/>
      <c r="F619" s="534"/>
      <c r="G619" s="475"/>
      <c r="H619" s="593"/>
      <c r="I619" s="629" t="s">
        <v>769</v>
      </c>
      <c r="J619" s="593" t="s">
        <v>770</v>
      </c>
      <c r="K619" s="551"/>
      <c r="L619" s="551"/>
      <c r="M619" s="551"/>
      <c r="N619" s="551"/>
      <c r="O619" s="551"/>
      <c r="P619" s="551"/>
      <c r="Q619" s="551"/>
      <c r="R619" s="551"/>
      <c r="S619" s="551"/>
      <c r="T619" s="551"/>
      <c r="U619" s="551"/>
      <c r="V619" s="551"/>
      <c r="W619" s="480"/>
      <c r="X619" s="480"/>
      <c r="Y619" s="480"/>
      <c r="Z619" s="480"/>
      <c r="AA619" s="480"/>
      <c r="AB619" s="480"/>
      <c r="AC619" s="480"/>
      <c r="AD619" s="503" t="s">
        <v>771</v>
      </c>
      <c r="AE619" s="503"/>
      <c r="AF619" s="503"/>
      <c r="AG619" s="503"/>
      <c r="AH619" s="503" t="s">
        <v>772</v>
      </c>
      <c r="AI619" s="503"/>
      <c r="AJ619" s="503"/>
      <c r="AK619" s="503"/>
      <c r="AL619" s="503" t="s">
        <v>773</v>
      </c>
      <c r="AM619" s="503"/>
      <c r="AN619" s="503"/>
      <c r="AO619" s="503"/>
      <c r="AP619" s="475"/>
      <c r="AQ619" s="456"/>
      <c r="AR619" s="444"/>
      <c r="AS619" s="444"/>
      <c r="AT619" s="444"/>
    </row>
    <row r="620" spans="1:46" outlineLevel="4" x14ac:dyDescent="0.35">
      <c r="A620" s="444"/>
      <c r="B620" s="453"/>
      <c r="C620" s="446">
        <f>INT($C$606)+4</f>
        <v>5</v>
      </c>
      <c r="D620" s="475"/>
      <c r="E620" s="534"/>
      <c r="F620" s="534"/>
      <c r="G620" s="475"/>
      <c r="H620" s="630"/>
      <c r="I620" s="631">
        <v>0</v>
      </c>
      <c r="J620" s="631" t="s">
        <v>774</v>
      </c>
      <c r="K620" s="480"/>
      <c r="L620" s="480"/>
      <c r="M620" s="480"/>
      <c r="N620" s="480"/>
      <c r="O620" s="480"/>
      <c r="P620" s="480"/>
      <c r="Q620" s="480"/>
      <c r="R620" s="480"/>
      <c r="S620" s="480"/>
      <c r="T620" s="480"/>
      <c r="U620" s="480"/>
      <c r="V620" s="480"/>
      <c r="W620" s="480"/>
      <c r="X620" s="480"/>
      <c r="Y620" s="480"/>
      <c r="Z620" s="480"/>
      <c r="AA620" s="480"/>
      <c r="AB620" s="480"/>
      <c r="AC620" s="480"/>
      <c r="AD620" s="632">
        <f t="shared" ref="AD620:AO622" si="57">K620</f>
        <v>0</v>
      </c>
      <c r="AE620" s="632">
        <f t="shared" si="57"/>
        <v>0</v>
      </c>
      <c r="AF620" s="632">
        <f t="shared" si="57"/>
        <v>0</v>
      </c>
      <c r="AG620" s="632">
        <f t="shared" si="57"/>
        <v>0</v>
      </c>
      <c r="AH620" s="632">
        <f t="shared" si="57"/>
        <v>0</v>
      </c>
      <c r="AI620" s="632">
        <f t="shared" si="57"/>
        <v>0</v>
      </c>
      <c r="AJ620" s="632">
        <f t="shared" si="57"/>
        <v>0</v>
      </c>
      <c r="AK620" s="632">
        <f t="shared" si="57"/>
        <v>0</v>
      </c>
      <c r="AL620" s="632">
        <f t="shared" si="57"/>
        <v>0</v>
      </c>
      <c r="AM620" s="632">
        <f t="shared" si="57"/>
        <v>0</v>
      </c>
      <c r="AN620" s="632">
        <f t="shared" si="57"/>
        <v>0</v>
      </c>
      <c r="AO620" s="632">
        <f t="shared" si="57"/>
        <v>0</v>
      </c>
      <c r="AP620" s="475"/>
      <c r="AQ620" s="456"/>
      <c r="AR620" s="444"/>
      <c r="AS620" s="444"/>
      <c r="AT620" s="444"/>
    </row>
    <row r="621" spans="1:46" outlineLevel="4" x14ac:dyDescent="0.35">
      <c r="A621" s="444"/>
      <c r="B621" s="453"/>
      <c r="C621" s="446">
        <f>INT($C$606)+4</f>
        <v>5</v>
      </c>
      <c r="D621" s="475"/>
      <c r="E621" s="534"/>
      <c r="F621" s="534"/>
      <c r="G621" s="475"/>
      <c r="H621" s="497"/>
      <c r="I621" s="503">
        <v>1</v>
      </c>
      <c r="J621" s="497" t="s">
        <v>775</v>
      </c>
      <c r="K621" s="480"/>
      <c r="L621" s="480"/>
      <c r="M621" s="480"/>
      <c r="N621" s="480"/>
      <c r="O621" s="480"/>
      <c r="P621" s="480"/>
      <c r="Q621" s="480"/>
      <c r="R621" s="480"/>
      <c r="S621" s="480"/>
      <c r="T621" s="480"/>
      <c r="U621" s="480"/>
      <c r="V621" s="480"/>
      <c r="W621" s="480"/>
      <c r="X621" s="480"/>
      <c r="Y621" s="480"/>
      <c r="Z621" s="480"/>
      <c r="AA621" s="480"/>
      <c r="AB621" s="480"/>
      <c r="AC621" s="480"/>
      <c r="AD621" s="632">
        <f t="shared" si="57"/>
        <v>0</v>
      </c>
      <c r="AE621" s="632">
        <f t="shared" si="57"/>
        <v>0</v>
      </c>
      <c r="AF621" s="632">
        <f t="shared" si="57"/>
        <v>0</v>
      </c>
      <c r="AG621" s="632">
        <f t="shared" si="57"/>
        <v>0</v>
      </c>
      <c r="AH621" s="632">
        <f t="shared" si="57"/>
        <v>0</v>
      </c>
      <c r="AI621" s="632">
        <f t="shared" si="57"/>
        <v>0</v>
      </c>
      <c r="AJ621" s="632">
        <f t="shared" si="57"/>
        <v>0</v>
      </c>
      <c r="AK621" s="632">
        <f t="shared" si="57"/>
        <v>0</v>
      </c>
      <c r="AL621" s="632">
        <f t="shared" si="57"/>
        <v>0</v>
      </c>
      <c r="AM621" s="632">
        <f t="shared" si="57"/>
        <v>0</v>
      </c>
      <c r="AN621" s="632">
        <f t="shared" si="57"/>
        <v>0</v>
      </c>
      <c r="AO621" s="632">
        <f t="shared" si="57"/>
        <v>0</v>
      </c>
      <c r="AP621" s="475"/>
      <c r="AQ621" s="456"/>
      <c r="AR621" s="444"/>
      <c r="AS621" s="444"/>
      <c r="AT621" s="444"/>
    </row>
    <row r="622" spans="1:46" outlineLevel="4" x14ac:dyDescent="0.35">
      <c r="A622" s="444"/>
      <c r="B622" s="453"/>
      <c r="C622" s="446">
        <f>INT($C$606)+4</f>
        <v>5</v>
      </c>
      <c r="D622" s="475"/>
      <c r="E622" s="534"/>
      <c r="F622" s="534"/>
      <c r="G622" s="475"/>
      <c r="H622" s="497"/>
      <c r="I622" s="503">
        <v>2</v>
      </c>
      <c r="J622" s="497" t="s">
        <v>776</v>
      </c>
      <c r="K622" s="480"/>
      <c r="L622" s="480"/>
      <c r="M622" s="480"/>
      <c r="N622" s="480"/>
      <c r="O622" s="480"/>
      <c r="P622" s="480"/>
      <c r="Q622" s="480"/>
      <c r="R622" s="480"/>
      <c r="S622" s="480"/>
      <c r="T622" s="480"/>
      <c r="U622" s="480"/>
      <c r="V622" s="480"/>
      <c r="W622" s="480"/>
      <c r="X622" s="480"/>
      <c r="Y622" s="480"/>
      <c r="Z622" s="480"/>
      <c r="AA622" s="480"/>
      <c r="AB622" s="480"/>
      <c r="AC622" s="480"/>
      <c r="AD622" s="632">
        <f t="shared" si="57"/>
        <v>0</v>
      </c>
      <c r="AE622" s="632">
        <f t="shared" si="57"/>
        <v>0</v>
      </c>
      <c r="AF622" s="632">
        <f t="shared" si="57"/>
        <v>0</v>
      </c>
      <c r="AG622" s="632">
        <f t="shared" si="57"/>
        <v>0</v>
      </c>
      <c r="AH622" s="632">
        <f t="shared" si="57"/>
        <v>0</v>
      </c>
      <c r="AI622" s="632">
        <f t="shared" si="57"/>
        <v>0</v>
      </c>
      <c r="AJ622" s="632">
        <f t="shared" si="57"/>
        <v>0</v>
      </c>
      <c r="AK622" s="632">
        <f t="shared" si="57"/>
        <v>0</v>
      </c>
      <c r="AL622" s="632">
        <f t="shared" si="57"/>
        <v>0</v>
      </c>
      <c r="AM622" s="632">
        <f t="shared" si="57"/>
        <v>0</v>
      </c>
      <c r="AN622" s="632">
        <f t="shared" si="57"/>
        <v>0</v>
      </c>
      <c r="AO622" s="632">
        <f t="shared" si="57"/>
        <v>0</v>
      </c>
      <c r="AP622" s="475"/>
      <c r="AQ622" s="456"/>
      <c r="AR622" s="444"/>
      <c r="AS622" s="444"/>
      <c r="AT622" s="444"/>
    </row>
    <row r="623" spans="1:46" ht="5.15" customHeight="1" outlineLevel="2" x14ac:dyDescent="0.35">
      <c r="A623" s="444"/>
      <c r="B623" s="453"/>
      <c r="C623" s="446">
        <f>INT($C$606)+2.005</f>
        <v>3.0049999999999999</v>
      </c>
      <c r="D623" s="475"/>
      <c r="E623" s="475"/>
      <c r="F623" s="475"/>
      <c r="G623" s="475"/>
      <c r="H623" s="475"/>
      <c r="I623" s="475"/>
      <c r="J623" s="475"/>
      <c r="K623" s="475"/>
      <c r="L623" s="475"/>
      <c r="M623" s="475"/>
      <c r="N623" s="475"/>
      <c r="O623" s="475"/>
      <c r="P623" s="475"/>
      <c r="Q623" s="475"/>
      <c r="R623" s="475"/>
      <c r="S623" s="475"/>
      <c r="T623" s="475"/>
      <c r="U623" s="475"/>
      <c r="V623" s="475"/>
      <c r="W623" s="475"/>
      <c r="X623" s="475"/>
      <c r="Y623" s="475"/>
      <c r="Z623" s="475"/>
      <c r="AA623" s="475"/>
      <c r="AB623" s="475"/>
      <c r="AC623" s="475"/>
      <c r="AD623" s="475"/>
      <c r="AE623" s="475"/>
      <c r="AF623" s="475"/>
      <c r="AG623" s="475"/>
      <c r="AH623" s="475"/>
      <c r="AI623" s="475"/>
      <c r="AJ623" s="475"/>
      <c r="AK623" s="475"/>
      <c r="AL623" s="475"/>
      <c r="AM623" s="475"/>
      <c r="AN623" s="475"/>
      <c r="AO623" s="475"/>
      <c r="AP623" s="475" t="s">
        <v>512</v>
      </c>
      <c r="AQ623" s="456"/>
      <c r="AR623" s="444"/>
      <c r="AS623" s="444"/>
      <c r="AT623" s="444"/>
    </row>
    <row r="624" spans="1:46" outlineLevel="1" x14ac:dyDescent="0.35">
      <c r="A624" s="444"/>
      <c r="B624" s="453"/>
      <c r="C624" s="446">
        <f>INT($C$606)+1</f>
        <v>2</v>
      </c>
      <c r="D624" s="475"/>
      <c r="E624" s="534"/>
      <c r="F624" s="534"/>
      <c r="G624" s="475"/>
      <c r="H624" s="537" t="s">
        <v>777</v>
      </c>
      <c r="I624" s="494"/>
      <c r="J624" s="462"/>
      <c r="K624" s="462"/>
      <c r="L624" s="462"/>
      <c r="M624" s="462"/>
      <c r="N624" s="462"/>
      <c r="O624" s="462"/>
      <c r="P624" s="462"/>
      <c r="Q624" s="462"/>
      <c r="R624" s="462"/>
      <c r="S624" s="462"/>
      <c r="T624" s="462"/>
      <c r="U624" s="462"/>
      <c r="V624" s="462"/>
      <c r="W624" s="462"/>
      <c r="X624" s="462"/>
      <c r="Y624" s="526"/>
      <c r="Z624" s="526"/>
      <c r="AA624" s="526"/>
      <c r="AB624" s="526"/>
      <c r="AC624" s="526"/>
      <c r="AD624" s="526"/>
      <c r="AE624" s="526"/>
      <c r="AF624" s="526"/>
      <c r="AG624" s="526"/>
      <c r="AH624" s="526"/>
      <c r="AI624" s="526"/>
      <c r="AJ624" s="526"/>
      <c r="AK624" s="526"/>
      <c r="AL624" s="526"/>
      <c r="AM624" s="526"/>
      <c r="AN624" s="526"/>
      <c r="AO624" s="526"/>
      <c r="AP624" s="475"/>
      <c r="AQ624" s="456"/>
      <c r="AR624" s="444"/>
      <c r="AS624" s="444"/>
      <c r="AT624" s="444"/>
    </row>
    <row r="625" spans="1:46" ht="5.15" customHeight="1" outlineLevel="3" x14ac:dyDescent="0.35">
      <c r="A625" s="444"/>
      <c r="B625" s="453"/>
      <c r="C625" s="446">
        <f>INT($C$606)+3.005</f>
        <v>4.0049999999999999</v>
      </c>
      <c r="D625" s="475" t="s">
        <v>506</v>
      </c>
      <c r="E625" s="475"/>
      <c r="F625" s="475"/>
      <c r="G625" s="475"/>
      <c r="H625" s="538"/>
      <c r="I625" s="538"/>
      <c r="J625" s="538"/>
      <c r="K625" s="538"/>
      <c r="L625" s="538"/>
      <c r="M625" s="538"/>
      <c r="N625" s="538"/>
      <c r="O625" s="538"/>
      <c r="P625" s="538"/>
      <c r="Q625" s="538"/>
      <c r="R625" s="538"/>
      <c r="S625" s="538"/>
      <c r="T625" s="538"/>
      <c r="U625" s="538"/>
      <c r="V625" s="538"/>
      <c r="W625" s="538"/>
      <c r="X625" s="538"/>
      <c r="Y625" s="538"/>
      <c r="Z625" s="538"/>
      <c r="AA625" s="538"/>
      <c r="AB625" s="477"/>
      <c r="AC625" s="477"/>
      <c r="AD625" s="477"/>
      <c r="AE625" s="477"/>
      <c r="AF625" s="477"/>
      <c r="AG625" s="477"/>
      <c r="AH625" s="477"/>
      <c r="AI625" s="477"/>
      <c r="AJ625" s="477"/>
      <c r="AK625" s="477"/>
      <c r="AL625" s="477"/>
      <c r="AM625" s="477"/>
      <c r="AN625" s="477"/>
      <c r="AO625" s="477"/>
      <c r="AP625" s="475"/>
      <c r="AQ625" s="456"/>
      <c r="AR625" s="444"/>
      <c r="AS625" s="444"/>
      <c r="AT625" s="444"/>
    </row>
    <row r="626" spans="1:46" outlineLevel="2" x14ac:dyDescent="0.35">
      <c r="A626" s="444"/>
      <c r="B626" s="453"/>
      <c r="C626" s="446">
        <f>INT($C$606)+2</f>
        <v>3</v>
      </c>
      <c r="D626" s="475"/>
      <c r="E626" s="534"/>
      <c r="F626" s="534"/>
      <c r="G626" s="475"/>
      <c r="H626" s="480"/>
      <c r="I626" s="480"/>
      <c r="J626" s="480"/>
      <c r="K626" s="497">
        <f>i_s_len</f>
        <v>8</v>
      </c>
      <c r="L626" s="484">
        <v>3</v>
      </c>
      <c r="M626" s="480"/>
      <c r="N626" s="482" t="s">
        <v>778</v>
      </c>
      <c r="O626" s="480"/>
      <c r="P626" s="480"/>
      <c r="Q626" s="480"/>
      <c r="R626" s="480"/>
      <c r="S626" s="480"/>
      <c r="T626" s="480"/>
      <c r="U626" s="480"/>
      <c r="V626" s="480"/>
      <c r="W626" s="480"/>
      <c r="X626" s="480"/>
      <c r="Y626" s="480"/>
      <c r="Z626" s="480"/>
      <c r="AA626" s="480"/>
      <c r="AB626" s="480"/>
      <c r="AC626" s="480"/>
      <c r="AD626" s="628" t="s">
        <v>768</v>
      </c>
      <c r="AE626" s="480"/>
      <c r="AF626" s="480"/>
      <c r="AG626" s="480"/>
      <c r="AH626" s="480"/>
      <c r="AI626" s="480"/>
      <c r="AJ626" s="480"/>
      <c r="AK626" s="480"/>
      <c r="AL626" s="480"/>
      <c r="AM626" s="480"/>
      <c r="AN626" s="480"/>
      <c r="AO626" s="480"/>
      <c r="AP626" s="475"/>
      <c r="AQ626" s="456"/>
      <c r="AR626" s="444"/>
      <c r="AS626" s="444"/>
      <c r="AT626" s="444"/>
    </row>
    <row r="627" spans="1:46" ht="15" customHeight="1" outlineLevel="2" x14ac:dyDescent="0.35">
      <c r="A627" s="444"/>
      <c r="B627" s="453"/>
      <c r="C627" s="446">
        <f>INT($C$606)+2</f>
        <v>3</v>
      </c>
      <c r="D627" s="475"/>
      <c r="E627" s="534"/>
      <c r="F627" s="534"/>
      <c r="G627" s="475"/>
      <c r="H627" s="593" t="s">
        <v>779</v>
      </c>
      <c r="I627" s="593" t="s">
        <v>769</v>
      </c>
      <c r="J627" s="593" t="s">
        <v>770</v>
      </c>
      <c r="K627" s="551" t="s">
        <v>780</v>
      </c>
      <c r="L627" s="551"/>
      <c r="M627" s="551"/>
      <c r="N627" s="551"/>
      <c r="O627" s="551" t="s">
        <v>781</v>
      </c>
      <c r="P627" s="551"/>
      <c r="Q627" s="551"/>
      <c r="R627" s="551"/>
      <c r="S627" s="551" t="s">
        <v>782</v>
      </c>
      <c r="T627" s="551"/>
      <c r="U627" s="551"/>
      <c r="V627" s="551"/>
      <c r="W627" s="480"/>
      <c r="X627" s="480"/>
      <c r="Y627" s="480"/>
      <c r="Z627" s="480"/>
      <c r="AA627" s="480"/>
      <c r="AB627" s="480"/>
      <c r="AC627" s="480"/>
      <c r="AD627" s="633" t="s">
        <v>771</v>
      </c>
      <c r="AE627" s="633"/>
      <c r="AF627" s="633"/>
      <c r="AG627" s="633"/>
      <c r="AH627" s="633" t="s">
        <v>772</v>
      </c>
      <c r="AI627" s="633"/>
      <c r="AJ627" s="633"/>
      <c r="AK627" s="633"/>
      <c r="AL627" s="633" t="s">
        <v>773</v>
      </c>
      <c r="AM627" s="633"/>
      <c r="AN627" s="633"/>
      <c r="AO627" s="633"/>
      <c r="AP627" s="475"/>
      <c r="AQ627" s="456"/>
      <c r="AR627" s="444"/>
      <c r="AS627" s="444"/>
      <c r="AT627" s="444"/>
    </row>
    <row r="628" spans="1:46" outlineLevel="4" x14ac:dyDescent="0.35">
      <c r="A628" s="444"/>
      <c r="B628" s="453"/>
      <c r="C628" s="446">
        <f t="shared" ref="C628:C636" si="58">INT($C$606)+4</f>
        <v>5</v>
      </c>
      <c r="D628" s="475"/>
      <c r="E628" s="534"/>
      <c r="F628" s="534"/>
      <c r="G628" s="475"/>
      <c r="H628" s="630" t="s">
        <v>783</v>
      </c>
      <c r="I628" s="631">
        <v>0</v>
      </c>
      <c r="J628" s="631" t="s">
        <v>784</v>
      </c>
      <c r="K628" s="634"/>
      <c r="L628" s="634"/>
      <c r="M628" s="634"/>
      <c r="N628" s="634"/>
      <c r="O628" s="635"/>
      <c r="P628" s="635"/>
      <c r="Q628" s="635"/>
      <c r="R628" s="635"/>
      <c r="S628" s="635"/>
      <c r="T628" s="635"/>
      <c r="U628" s="635"/>
      <c r="V628" s="635"/>
      <c r="W628" s="480"/>
      <c r="X628" s="480"/>
      <c r="Y628" s="480"/>
      <c r="Z628" s="480"/>
      <c r="AA628" s="480"/>
      <c r="AB628" s="480"/>
      <c r="AC628" s="480"/>
      <c r="AD628" s="636">
        <f t="shared" ref="AD628:AG636" si="59">IF(K628="",3650,K628)</f>
        <v>3650</v>
      </c>
      <c r="AE628" s="636">
        <f t="shared" si="59"/>
        <v>3650</v>
      </c>
      <c r="AF628" s="636">
        <f t="shared" si="59"/>
        <v>3650</v>
      </c>
      <c r="AG628" s="636">
        <f t="shared" si="59"/>
        <v>3650</v>
      </c>
      <c r="AH628" s="636">
        <f t="shared" ref="AH628:AK643" si="60">IF(O628="",1000,O628)</f>
        <v>1000</v>
      </c>
      <c r="AI628" s="636">
        <f t="shared" si="60"/>
        <v>1000</v>
      </c>
      <c r="AJ628" s="636">
        <f t="shared" si="60"/>
        <v>1000</v>
      </c>
      <c r="AK628" s="636">
        <f t="shared" si="60"/>
        <v>1000</v>
      </c>
      <c r="AL628" s="636">
        <f t="shared" ref="AL628:AO643" si="61">S628</f>
        <v>0</v>
      </c>
      <c r="AM628" s="636">
        <f t="shared" si="61"/>
        <v>0</v>
      </c>
      <c r="AN628" s="636">
        <f t="shared" si="61"/>
        <v>0</v>
      </c>
      <c r="AO628" s="636">
        <f t="shared" si="61"/>
        <v>0</v>
      </c>
      <c r="AP628" s="475"/>
      <c r="AQ628" s="456"/>
      <c r="AR628" s="444"/>
      <c r="AS628" s="444"/>
      <c r="AT628" s="444"/>
    </row>
    <row r="629" spans="1:46" outlineLevel="4" x14ac:dyDescent="0.35">
      <c r="A629" s="444"/>
      <c r="B629" s="453"/>
      <c r="C629" s="446">
        <f t="shared" si="58"/>
        <v>5</v>
      </c>
      <c r="D629" s="475"/>
      <c r="E629" s="534"/>
      <c r="F629" s="534"/>
      <c r="G629" s="475"/>
      <c r="H629" s="497" t="s">
        <v>785</v>
      </c>
      <c r="I629" s="503"/>
      <c r="J629" s="497" t="s">
        <v>786</v>
      </c>
      <c r="K629" s="637"/>
      <c r="L629" s="637"/>
      <c r="M629" s="637"/>
      <c r="N629" s="637"/>
      <c r="O629" s="624"/>
      <c r="P629" s="624"/>
      <c r="Q629" s="624"/>
      <c r="R629" s="624"/>
      <c r="S629" s="624"/>
      <c r="T629" s="624"/>
      <c r="U629" s="624"/>
      <c r="V629" s="624"/>
      <c r="W629" s="480"/>
      <c r="X629" s="480"/>
      <c r="Y629" s="480"/>
      <c r="Z629" s="480"/>
      <c r="AA629" s="480"/>
      <c r="AB629" s="480"/>
      <c r="AC629" s="480"/>
      <c r="AD629" s="632">
        <f t="shared" si="59"/>
        <v>3650</v>
      </c>
      <c r="AE629" s="632">
        <f t="shared" si="59"/>
        <v>3650</v>
      </c>
      <c r="AF629" s="632">
        <f t="shared" si="59"/>
        <v>3650</v>
      </c>
      <c r="AG629" s="632">
        <f t="shared" si="59"/>
        <v>3650</v>
      </c>
      <c r="AH629" s="632">
        <f t="shared" si="60"/>
        <v>1000</v>
      </c>
      <c r="AI629" s="632">
        <f t="shared" si="60"/>
        <v>1000</v>
      </c>
      <c r="AJ629" s="632">
        <f t="shared" si="60"/>
        <v>1000</v>
      </c>
      <c r="AK629" s="632">
        <f t="shared" si="60"/>
        <v>1000</v>
      </c>
      <c r="AL629" s="632">
        <f t="shared" si="61"/>
        <v>0</v>
      </c>
      <c r="AM629" s="632">
        <f t="shared" si="61"/>
        <v>0</v>
      </c>
      <c r="AN629" s="632">
        <f t="shared" si="61"/>
        <v>0</v>
      </c>
      <c r="AO629" s="632">
        <f t="shared" si="61"/>
        <v>0</v>
      </c>
      <c r="AP629" s="475"/>
      <c r="AQ629" s="456"/>
      <c r="AR629" s="444"/>
      <c r="AS629" s="444"/>
      <c r="AT629" s="444"/>
    </row>
    <row r="630" spans="1:46" outlineLevel="4" x14ac:dyDescent="0.35">
      <c r="A630" s="444"/>
      <c r="B630" s="453"/>
      <c r="C630" s="446">
        <f t="shared" si="58"/>
        <v>5</v>
      </c>
      <c r="D630" s="475"/>
      <c r="E630" s="534"/>
      <c r="F630" s="534"/>
      <c r="G630" s="475"/>
      <c r="H630" s="497" t="s">
        <v>787</v>
      </c>
      <c r="I630" s="503"/>
      <c r="J630" s="497" t="s">
        <v>786</v>
      </c>
      <c r="K630" s="637"/>
      <c r="L630" s="637"/>
      <c r="M630" s="637"/>
      <c r="N630" s="637"/>
      <c r="O630" s="624"/>
      <c r="P630" s="624"/>
      <c r="Q630" s="624"/>
      <c r="R630" s="624"/>
      <c r="S630" s="624"/>
      <c r="T630" s="624"/>
      <c r="U630" s="624"/>
      <c r="V630" s="624"/>
      <c r="W630" s="480"/>
      <c r="X630" s="480"/>
      <c r="Y630" s="480"/>
      <c r="Z630" s="480"/>
      <c r="AA630" s="480"/>
      <c r="AB630" s="480"/>
      <c r="AC630" s="480"/>
      <c r="AD630" s="632">
        <f t="shared" si="59"/>
        <v>3650</v>
      </c>
      <c r="AE630" s="632">
        <f t="shared" si="59"/>
        <v>3650</v>
      </c>
      <c r="AF630" s="632">
        <f t="shared" si="59"/>
        <v>3650</v>
      </c>
      <c r="AG630" s="632">
        <f t="shared" si="59"/>
        <v>3650</v>
      </c>
      <c r="AH630" s="632">
        <f t="shared" si="60"/>
        <v>1000</v>
      </c>
      <c r="AI630" s="632">
        <f t="shared" si="60"/>
        <v>1000</v>
      </c>
      <c r="AJ630" s="632">
        <f t="shared" si="60"/>
        <v>1000</v>
      </c>
      <c r="AK630" s="632">
        <f t="shared" si="60"/>
        <v>1000</v>
      </c>
      <c r="AL630" s="632">
        <f t="shared" si="61"/>
        <v>0</v>
      </c>
      <c r="AM630" s="632">
        <f t="shared" si="61"/>
        <v>0</v>
      </c>
      <c r="AN630" s="632">
        <f t="shared" si="61"/>
        <v>0</v>
      </c>
      <c r="AO630" s="632">
        <f t="shared" si="61"/>
        <v>0</v>
      </c>
      <c r="AP630" s="475"/>
      <c r="AQ630" s="456"/>
      <c r="AR630" s="444"/>
      <c r="AS630" s="444"/>
      <c r="AT630" s="444"/>
    </row>
    <row r="631" spans="1:46" outlineLevel="4" x14ac:dyDescent="0.35">
      <c r="A631" s="444"/>
      <c r="B631" s="453"/>
      <c r="C631" s="446">
        <f t="shared" si="58"/>
        <v>5</v>
      </c>
      <c r="D631" s="475"/>
      <c r="E631" s="534"/>
      <c r="F631" s="534"/>
      <c r="G631" s="475"/>
      <c r="H631" s="497">
        <v>3</v>
      </c>
      <c r="I631" s="503"/>
      <c r="J631" s="497" t="s">
        <v>786</v>
      </c>
      <c r="K631" s="637"/>
      <c r="L631" s="637"/>
      <c r="M631" s="637"/>
      <c r="N631" s="637"/>
      <c r="O631" s="624"/>
      <c r="P631" s="624"/>
      <c r="Q631" s="624"/>
      <c r="R631" s="624"/>
      <c r="S631" s="624"/>
      <c r="T631" s="624"/>
      <c r="U631" s="624"/>
      <c r="V631" s="624"/>
      <c r="W631" s="480"/>
      <c r="X631" s="480"/>
      <c r="Y631" s="480"/>
      <c r="Z631" s="480"/>
      <c r="AA631" s="480"/>
      <c r="AB631" s="480"/>
      <c r="AC631" s="480"/>
      <c r="AD631" s="632">
        <f t="shared" si="59"/>
        <v>3650</v>
      </c>
      <c r="AE631" s="632">
        <f t="shared" si="59"/>
        <v>3650</v>
      </c>
      <c r="AF631" s="632">
        <f t="shared" si="59"/>
        <v>3650</v>
      </c>
      <c r="AG631" s="632">
        <f t="shared" si="59"/>
        <v>3650</v>
      </c>
      <c r="AH631" s="632">
        <f t="shared" si="60"/>
        <v>1000</v>
      </c>
      <c r="AI631" s="632">
        <f t="shared" si="60"/>
        <v>1000</v>
      </c>
      <c r="AJ631" s="632">
        <f t="shared" si="60"/>
        <v>1000</v>
      </c>
      <c r="AK631" s="632">
        <f t="shared" si="60"/>
        <v>1000</v>
      </c>
      <c r="AL631" s="632">
        <f t="shared" si="61"/>
        <v>0</v>
      </c>
      <c r="AM631" s="632">
        <f t="shared" si="61"/>
        <v>0</v>
      </c>
      <c r="AN631" s="632">
        <f t="shared" si="61"/>
        <v>0</v>
      </c>
      <c r="AO631" s="632">
        <f t="shared" si="61"/>
        <v>0</v>
      </c>
      <c r="AP631" s="475"/>
      <c r="AQ631" s="456"/>
      <c r="AR631" s="444"/>
      <c r="AS631" s="444"/>
      <c r="AT631" s="444"/>
    </row>
    <row r="632" spans="1:46" outlineLevel="4" x14ac:dyDescent="0.35">
      <c r="A632" s="444"/>
      <c r="B632" s="453"/>
      <c r="C632" s="446">
        <f t="shared" si="58"/>
        <v>5</v>
      </c>
      <c r="D632" s="475"/>
      <c r="E632" s="534"/>
      <c r="F632" s="534"/>
      <c r="G632" s="475"/>
      <c r="H632" s="497">
        <v>4</v>
      </c>
      <c r="I632" s="503"/>
      <c r="J632" s="497" t="s">
        <v>786</v>
      </c>
      <c r="K632" s="637"/>
      <c r="L632" s="637"/>
      <c r="M632" s="637"/>
      <c r="N632" s="637"/>
      <c r="O632" s="624"/>
      <c r="P632" s="624"/>
      <c r="Q632" s="624"/>
      <c r="R632" s="624"/>
      <c r="S632" s="624"/>
      <c r="T632" s="624"/>
      <c r="U632" s="624"/>
      <c r="V632" s="624"/>
      <c r="W632" s="480"/>
      <c r="X632" s="480"/>
      <c r="Y632" s="480"/>
      <c r="Z632" s="480"/>
      <c r="AA632" s="480"/>
      <c r="AB632" s="480"/>
      <c r="AC632" s="480"/>
      <c r="AD632" s="632">
        <f t="shared" si="59"/>
        <v>3650</v>
      </c>
      <c r="AE632" s="632">
        <f t="shared" si="59"/>
        <v>3650</v>
      </c>
      <c r="AF632" s="632">
        <f t="shared" si="59"/>
        <v>3650</v>
      </c>
      <c r="AG632" s="632">
        <f t="shared" si="59"/>
        <v>3650</v>
      </c>
      <c r="AH632" s="632">
        <f t="shared" si="60"/>
        <v>1000</v>
      </c>
      <c r="AI632" s="632">
        <f t="shared" si="60"/>
        <v>1000</v>
      </c>
      <c r="AJ632" s="632">
        <f t="shared" si="60"/>
        <v>1000</v>
      </c>
      <c r="AK632" s="632">
        <f t="shared" si="60"/>
        <v>1000</v>
      </c>
      <c r="AL632" s="632">
        <f t="shared" si="61"/>
        <v>0</v>
      </c>
      <c r="AM632" s="632">
        <f t="shared" si="61"/>
        <v>0</v>
      </c>
      <c r="AN632" s="632">
        <f t="shared" si="61"/>
        <v>0</v>
      </c>
      <c r="AO632" s="632">
        <f t="shared" si="61"/>
        <v>0</v>
      </c>
      <c r="AP632" s="475"/>
      <c r="AQ632" s="456"/>
      <c r="AR632" s="444"/>
      <c r="AS632" s="444"/>
      <c r="AT632" s="444"/>
    </row>
    <row r="633" spans="1:46" outlineLevel="4" x14ac:dyDescent="0.35">
      <c r="A633" s="444"/>
      <c r="B633" s="453"/>
      <c r="C633" s="446">
        <f t="shared" si="58"/>
        <v>5</v>
      </c>
      <c r="D633" s="475"/>
      <c r="E633" s="534"/>
      <c r="F633" s="534"/>
      <c r="G633" s="475"/>
      <c r="H633" s="497">
        <v>5</v>
      </c>
      <c r="I633" s="503"/>
      <c r="J633" s="497" t="s">
        <v>786</v>
      </c>
      <c r="K633" s="637"/>
      <c r="L633" s="637"/>
      <c r="M633" s="637"/>
      <c r="N633" s="637"/>
      <c r="O633" s="624"/>
      <c r="P633" s="624"/>
      <c r="Q633" s="624"/>
      <c r="R633" s="624"/>
      <c r="S633" s="624"/>
      <c r="T633" s="624"/>
      <c r="U633" s="624"/>
      <c r="V633" s="624"/>
      <c r="W633" s="480"/>
      <c r="X633" s="480"/>
      <c r="Y633" s="480"/>
      <c r="Z633" s="480"/>
      <c r="AA633" s="480"/>
      <c r="AB633" s="480"/>
      <c r="AC633" s="480"/>
      <c r="AD633" s="632">
        <f t="shared" si="59"/>
        <v>3650</v>
      </c>
      <c r="AE633" s="632">
        <f t="shared" si="59"/>
        <v>3650</v>
      </c>
      <c r="AF633" s="632">
        <f t="shared" si="59"/>
        <v>3650</v>
      </c>
      <c r="AG633" s="632">
        <f t="shared" si="59"/>
        <v>3650</v>
      </c>
      <c r="AH633" s="632">
        <f t="shared" si="60"/>
        <v>1000</v>
      </c>
      <c r="AI633" s="632">
        <f t="shared" si="60"/>
        <v>1000</v>
      </c>
      <c r="AJ633" s="632">
        <f t="shared" si="60"/>
        <v>1000</v>
      </c>
      <c r="AK633" s="632">
        <f t="shared" si="60"/>
        <v>1000</v>
      </c>
      <c r="AL633" s="632">
        <f t="shared" si="61"/>
        <v>0</v>
      </c>
      <c r="AM633" s="632">
        <f t="shared" si="61"/>
        <v>0</v>
      </c>
      <c r="AN633" s="632">
        <f t="shared" si="61"/>
        <v>0</v>
      </c>
      <c r="AO633" s="632">
        <f t="shared" si="61"/>
        <v>0</v>
      </c>
      <c r="AP633" s="475"/>
      <c r="AQ633" s="456"/>
      <c r="AR633" s="444"/>
      <c r="AS633" s="444"/>
      <c r="AT633" s="444"/>
    </row>
    <row r="634" spans="1:46" outlineLevel="4" x14ac:dyDescent="0.35">
      <c r="A634" s="444"/>
      <c r="B634" s="453"/>
      <c r="C634" s="446">
        <f t="shared" si="58"/>
        <v>5</v>
      </c>
      <c r="D634" s="475"/>
      <c r="E634" s="534"/>
      <c r="F634" s="534"/>
      <c r="G634" s="475"/>
      <c r="H634" s="497">
        <v>6</v>
      </c>
      <c r="I634" s="503"/>
      <c r="J634" s="497" t="s">
        <v>786</v>
      </c>
      <c r="K634" s="637"/>
      <c r="L634" s="637"/>
      <c r="M634" s="637"/>
      <c r="N634" s="637"/>
      <c r="O634" s="624"/>
      <c r="P634" s="624"/>
      <c r="Q634" s="624"/>
      <c r="R634" s="624"/>
      <c r="S634" s="624"/>
      <c r="T634" s="624"/>
      <c r="U634" s="624"/>
      <c r="V634" s="624"/>
      <c r="W634" s="480"/>
      <c r="X634" s="480"/>
      <c r="Y634" s="480"/>
      <c r="Z634" s="480"/>
      <c r="AA634" s="480"/>
      <c r="AB634" s="480"/>
      <c r="AC634" s="480"/>
      <c r="AD634" s="632">
        <f t="shared" si="59"/>
        <v>3650</v>
      </c>
      <c r="AE634" s="632">
        <f t="shared" si="59"/>
        <v>3650</v>
      </c>
      <c r="AF634" s="632">
        <f t="shared" si="59"/>
        <v>3650</v>
      </c>
      <c r="AG634" s="632">
        <f t="shared" si="59"/>
        <v>3650</v>
      </c>
      <c r="AH634" s="632">
        <f t="shared" si="60"/>
        <v>1000</v>
      </c>
      <c r="AI634" s="632">
        <f t="shared" si="60"/>
        <v>1000</v>
      </c>
      <c r="AJ634" s="632">
        <f t="shared" si="60"/>
        <v>1000</v>
      </c>
      <c r="AK634" s="632">
        <f t="shared" si="60"/>
        <v>1000</v>
      </c>
      <c r="AL634" s="632">
        <f t="shared" si="61"/>
        <v>0</v>
      </c>
      <c r="AM634" s="632">
        <f t="shared" si="61"/>
        <v>0</v>
      </c>
      <c r="AN634" s="632">
        <f t="shared" si="61"/>
        <v>0</v>
      </c>
      <c r="AO634" s="632">
        <f t="shared" si="61"/>
        <v>0</v>
      </c>
      <c r="AP634" s="475"/>
      <c r="AQ634" s="456"/>
      <c r="AR634" s="444"/>
      <c r="AS634" s="444"/>
      <c r="AT634" s="444"/>
    </row>
    <row r="635" spans="1:46" outlineLevel="4" x14ac:dyDescent="0.35">
      <c r="A635" s="444"/>
      <c r="B635" s="453"/>
      <c r="C635" s="446">
        <f t="shared" si="58"/>
        <v>5</v>
      </c>
      <c r="D635" s="475"/>
      <c r="E635" s="534"/>
      <c r="F635" s="534"/>
      <c r="G635" s="475"/>
      <c r="H635" s="497">
        <v>7</v>
      </c>
      <c r="I635" s="503"/>
      <c r="J635" s="497" t="s">
        <v>786</v>
      </c>
      <c r="K635" s="637"/>
      <c r="L635" s="637"/>
      <c r="M635" s="637"/>
      <c r="N635" s="637"/>
      <c r="O635" s="624"/>
      <c r="P635" s="624"/>
      <c r="Q635" s="624"/>
      <c r="R635" s="624"/>
      <c r="S635" s="624"/>
      <c r="T635" s="624"/>
      <c r="U635" s="624"/>
      <c r="V635" s="624"/>
      <c r="W635" s="480"/>
      <c r="X635" s="480"/>
      <c r="Y635" s="480"/>
      <c r="Z635" s="480"/>
      <c r="AA635" s="480"/>
      <c r="AB635" s="480"/>
      <c r="AC635" s="480"/>
      <c r="AD635" s="632">
        <f t="shared" si="59"/>
        <v>3650</v>
      </c>
      <c r="AE635" s="632">
        <f t="shared" si="59"/>
        <v>3650</v>
      </c>
      <c r="AF635" s="632">
        <f t="shared" si="59"/>
        <v>3650</v>
      </c>
      <c r="AG635" s="632">
        <f t="shared" si="59"/>
        <v>3650</v>
      </c>
      <c r="AH635" s="632">
        <f t="shared" si="60"/>
        <v>1000</v>
      </c>
      <c r="AI635" s="632">
        <f t="shared" si="60"/>
        <v>1000</v>
      </c>
      <c r="AJ635" s="632">
        <f t="shared" si="60"/>
        <v>1000</v>
      </c>
      <c r="AK635" s="632">
        <f t="shared" si="60"/>
        <v>1000</v>
      </c>
      <c r="AL635" s="632">
        <f t="shared" si="61"/>
        <v>0</v>
      </c>
      <c r="AM635" s="632">
        <f t="shared" si="61"/>
        <v>0</v>
      </c>
      <c r="AN635" s="632">
        <f t="shared" si="61"/>
        <v>0</v>
      </c>
      <c r="AO635" s="632">
        <f t="shared" si="61"/>
        <v>0</v>
      </c>
      <c r="AP635" s="475"/>
      <c r="AQ635" s="456"/>
      <c r="AR635" s="444"/>
      <c r="AS635" s="444"/>
      <c r="AT635" s="444"/>
    </row>
    <row r="636" spans="1:46" outlineLevel="4" x14ac:dyDescent="0.35">
      <c r="A636" s="444"/>
      <c r="B636" s="453"/>
      <c r="C636" s="446">
        <f t="shared" si="58"/>
        <v>5</v>
      </c>
      <c r="D636" s="475"/>
      <c r="E636" s="534"/>
      <c r="F636" s="534"/>
      <c r="G636" s="475"/>
      <c r="H636" s="638">
        <v>8</v>
      </c>
      <c r="I636" s="639"/>
      <c r="J636" s="638" t="s">
        <v>786</v>
      </c>
      <c r="K636" s="640"/>
      <c r="L636" s="640"/>
      <c r="M636" s="640"/>
      <c r="N636" s="640"/>
      <c r="O636" s="641"/>
      <c r="P636" s="641"/>
      <c r="Q636" s="641"/>
      <c r="R636" s="641"/>
      <c r="S636" s="641"/>
      <c r="T636" s="641"/>
      <c r="U636" s="641"/>
      <c r="V636" s="641"/>
      <c r="W636" s="480"/>
      <c r="X636" s="480"/>
      <c r="Y636" s="480"/>
      <c r="Z636" s="480"/>
      <c r="AA636" s="480"/>
      <c r="AB636" s="480"/>
      <c r="AC636" s="480"/>
      <c r="AD636" s="642">
        <f t="shared" si="59"/>
        <v>3650</v>
      </c>
      <c r="AE636" s="642">
        <f t="shared" si="59"/>
        <v>3650</v>
      </c>
      <c r="AF636" s="642">
        <f t="shared" si="59"/>
        <v>3650</v>
      </c>
      <c r="AG636" s="642">
        <f t="shared" si="59"/>
        <v>3650</v>
      </c>
      <c r="AH636" s="642">
        <f t="shared" si="60"/>
        <v>1000</v>
      </c>
      <c r="AI636" s="642">
        <f t="shared" si="60"/>
        <v>1000</v>
      </c>
      <c r="AJ636" s="642">
        <f t="shared" si="60"/>
        <v>1000</v>
      </c>
      <c r="AK636" s="642">
        <f t="shared" si="60"/>
        <v>1000</v>
      </c>
      <c r="AL636" s="642">
        <f t="shared" si="61"/>
        <v>0</v>
      </c>
      <c r="AM636" s="642">
        <f t="shared" si="61"/>
        <v>0</v>
      </c>
      <c r="AN636" s="642">
        <f t="shared" si="61"/>
        <v>0</v>
      </c>
      <c r="AO636" s="642">
        <f t="shared" si="61"/>
        <v>0</v>
      </c>
      <c r="AP636" s="475"/>
      <c r="AQ636" s="456"/>
      <c r="AR636" s="444"/>
      <c r="AS636" s="444"/>
      <c r="AT636" s="444"/>
    </row>
    <row r="637" spans="1:46" ht="15" customHeight="1" outlineLevel="3" x14ac:dyDescent="0.35">
      <c r="A637" s="444"/>
      <c r="B637" s="453"/>
      <c r="C637" s="446">
        <f t="shared" ref="C637:C654" si="62">INT($C$606)+3</f>
        <v>4</v>
      </c>
      <c r="D637" s="475"/>
      <c r="E637" s="534"/>
      <c r="F637" s="534"/>
      <c r="G637" s="475"/>
      <c r="H637" s="630" t="s">
        <v>783</v>
      </c>
      <c r="I637" s="631">
        <v>1</v>
      </c>
      <c r="J637" s="631" t="s">
        <v>788</v>
      </c>
      <c r="K637" s="634">
        <v>30</v>
      </c>
      <c r="L637" s="634">
        <v>30</v>
      </c>
      <c r="M637" s="634">
        <v>30</v>
      </c>
      <c r="N637" s="634">
        <v>30</v>
      </c>
      <c r="O637" s="635"/>
      <c r="P637" s="635"/>
      <c r="Q637" s="635"/>
      <c r="R637" s="635"/>
      <c r="S637" s="635">
        <v>1</v>
      </c>
      <c r="T637" s="635">
        <v>1</v>
      </c>
      <c r="U637" s="635">
        <v>1</v>
      </c>
      <c r="V637" s="635">
        <v>1</v>
      </c>
      <c r="W637" s="837" t="s">
        <v>789</v>
      </c>
      <c r="X637" s="838"/>
      <c r="Y637" s="838"/>
      <c r="Z637" s="838"/>
      <c r="AA637" s="839"/>
      <c r="AB637" s="750"/>
      <c r="AC637" s="750"/>
      <c r="AD637" s="643">
        <f>IF(K637="",0,K637)</f>
        <v>30</v>
      </c>
      <c r="AE637" s="643">
        <f t="shared" ref="AE637:AG645" si="63">IF(L637="",0,L637)</f>
        <v>30</v>
      </c>
      <c r="AF637" s="643">
        <f t="shared" si="63"/>
        <v>30</v>
      </c>
      <c r="AG637" s="643">
        <f t="shared" si="63"/>
        <v>30</v>
      </c>
      <c r="AH637" s="636">
        <f>IF(O637="",1000,O637)</f>
        <v>1000</v>
      </c>
      <c r="AI637" s="636">
        <f t="shared" si="60"/>
        <v>1000</v>
      </c>
      <c r="AJ637" s="636">
        <f t="shared" si="60"/>
        <v>1000</v>
      </c>
      <c r="AK637" s="636">
        <f t="shared" si="60"/>
        <v>1000</v>
      </c>
      <c r="AL637" s="636">
        <f t="shared" si="61"/>
        <v>1</v>
      </c>
      <c r="AM637" s="636">
        <f t="shared" si="61"/>
        <v>1</v>
      </c>
      <c r="AN637" s="636">
        <f t="shared" si="61"/>
        <v>1</v>
      </c>
      <c r="AO637" s="636">
        <f t="shared" si="61"/>
        <v>1</v>
      </c>
      <c r="AP637" s="475"/>
      <c r="AQ637" s="456"/>
      <c r="AR637" s="444"/>
      <c r="AS637" s="444"/>
      <c r="AT637" s="444"/>
    </row>
    <row r="638" spans="1:46" outlineLevel="3" x14ac:dyDescent="0.35">
      <c r="A638" s="444"/>
      <c r="B638" s="453"/>
      <c r="C638" s="446">
        <f t="shared" si="62"/>
        <v>4</v>
      </c>
      <c r="D638" s="475"/>
      <c r="E638" s="534"/>
      <c r="F638" s="534"/>
      <c r="G638" s="475"/>
      <c r="H638" s="497" t="s">
        <v>785</v>
      </c>
      <c r="I638" s="503"/>
      <c r="J638" s="503" t="s">
        <v>790</v>
      </c>
      <c r="K638" s="637">
        <v>90</v>
      </c>
      <c r="L638" s="637">
        <v>90</v>
      </c>
      <c r="M638" s="637">
        <v>90</v>
      </c>
      <c r="N638" s="637">
        <v>90</v>
      </c>
      <c r="O638" s="624">
        <v>35</v>
      </c>
      <c r="P638" s="624">
        <v>35</v>
      </c>
      <c r="Q638" s="624">
        <v>35</v>
      </c>
      <c r="R638" s="624">
        <v>35</v>
      </c>
      <c r="S638" s="624">
        <v>3</v>
      </c>
      <c r="T638" s="624">
        <v>3</v>
      </c>
      <c r="U638" s="624">
        <v>3</v>
      </c>
      <c r="V638" s="624">
        <v>3</v>
      </c>
      <c r="W638" s="840"/>
      <c r="X638" s="841"/>
      <c r="Y638" s="841"/>
      <c r="Z638" s="841"/>
      <c r="AA638" s="842"/>
      <c r="AB638" s="750"/>
      <c r="AC638" s="750"/>
      <c r="AD638" s="643">
        <f t="shared" ref="AD638:AD645" si="64">IF(K638="",0,K638)</f>
        <v>90</v>
      </c>
      <c r="AE638" s="643">
        <f t="shared" si="63"/>
        <v>90</v>
      </c>
      <c r="AF638" s="643">
        <f t="shared" si="63"/>
        <v>90</v>
      </c>
      <c r="AG638" s="643">
        <f t="shared" si="63"/>
        <v>90</v>
      </c>
      <c r="AH638" s="632">
        <f t="shared" ref="AH638:AK654" si="65">IF(O638="",1000,O638)</f>
        <v>35</v>
      </c>
      <c r="AI638" s="632">
        <f t="shared" si="60"/>
        <v>35</v>
      </c>
      <c r="AJ638" s="632">
        <f t="shared" si="60"/>
        <v>35</v>
      </c>
      <c r="AK638" s="632">
        <f t="shared" si="60"/>
        <v>35</v>
      </c>
      <c r="AL638" s="632">
        <f t="shared" si="61"/>
        <v>3</v>
      </c>
      <c r="AM638" s="632">
        <f t="shared" si="61"/>
        <v>3</v>
      </c>
      <c r="AN638" s="632">
        <f t="shared" si="61"/>
        <v>3</v>
      </c>
      <c r="AO638" s="632">
        <f t="shared" si="61"/>
        <v>3</v>
      </c>
      <c r="AP638" s="475"/>
      <c r="AQ638" s="456"/>
      <c r="AR638" s="444"/>
      <c r="AS638" s="444"/>
      <c r="AT638" s="444"/>
    </row>
    <row r="639" spans="1:46" outlineLevel="3" x14ac:dyDescent="0.35">
      <c r="A639" s="444"/>
      <c r="B639" s="453"/>
      <c r="C639" s="446">
        <f t="shared" si="62"/>
        <v>4</v>
      </c>
      <c r="D639" s="475"/>
      <c r="E639" s="534"/>
      <c r="F639" s="534"/>
      <c r="G639" s="475"/>
      <c r="H639" s="497" t="s">
        <v>787</v>
      </c>
      <c r="I639" s="503"/>
      <c r="J639" s="503" t="s">
        <v>791</v>
      </c>
      <c r="K639" s="637">
        <v>180</v>
      </c>
      <c r="L639" s="637">
        <v>180</v>
      </c>
      <c r="M639" s="637">
        <v>180</v>
      </c>
      <c r="N639" s="637">
        <v>180</v>
      </c>
      <c r="O639" s="624"/>
      <c r="P639" s="624"/>
      <c r="Q639" s="624"/>
      <c r="R639" s="624"/>
      <c r="S639" s="624">
        <v>1</v>
      </c>
      <c r="T639" s="624">
        <v>1</v>
      </c>
      <c r="U639" s="624">
        <v>1</v>
      </c>
      <c r="V639" s="624">
        <v>1</v>
      </c>
      <c r="W639" s="840"/>
      <c r="X639" s="841"/>
      <c r="Y639" s="841"/>
      <c r="Z639" s="841"/>
      <c r="AA639" s="842"/>
      <c r="AB639" s="750"/>
      <c r="AC639" s="750"/>
      <c r="AD639" s="643">
        <f t="shared" si="64"/>
        <v>180</v>
      </c>
      <c r="AE639" s="643">
        <f t="shared" si="63"/>
        <v>180</v>
      </c>
      <c r="AF639" s="643">
        <f t="shared" si="63"/>
        <v>180</v>
      </c>
      <c r="AG639" s="643">
        <f t="shared" si="63"/>
        <v>180</v>
      </c>
      <c r="AH639" s="632">
        <f t="shared" si="65"/>
        <v>1000</v>
      </c>
      <c r="AI639" s="632">
        <f t="shared" si="60"/>
        <v>1000</v>
      </c>
      <c r="AJ639" s="632">
        <f t="shared" si="60"/>
        <v>1000</v>
      </c>
      <c r="AK639" s="632">
        <f t="shared" si="60"/>
        <v>1000</v>
      </c>
      <c r="AL639" s="632">
        <f t="shared" si="61"/>
        <v>1</v>
      </c>
      <c r="AM639" s="632">
        <f t="shared" si="61"/>
        <v>1</v>
      </c>
      <c r="AN639" s="632">
        <f t="shared" si="61"/>
        <v>1</v>
      </c>
      <c r="AO639" s="632">
        <f t="shared" si="61"/>
        <v>1</v>
      </c>
      <c r="AP639" s="475"/>
      <c r="AQ639" s="456"/>
      <c r="AR639" s="444"/>
      <c r="AS639" s="444"/>
      <c r="AT639" s="444"/>
    </row>
    <row r="640" spans="1:46" outlineLevel="3" x14ac:dyDescent="0.35">
      <c r="A640" s="444"/>
      <c r="B640" s="453"/>
      <c r="C640" s="446">
        <f t="shared" si="62"/>
        <v>4</v>
      </c>
      <c r="D640" s="475"/>
      <c r="E640" s="534"/>
      <c r="F640" s="534"/>
      <c r="G640" s="475"/>
      <c r="H640" s="497">
        <v>3</v>
      </c>
      <c r="I640" s="503"/>
      <c r="J640" s="497" t="s">
        <v>786</v>
      </c>
      <c r="K640" s="637">
        <v>180</v>
      </c>
      <c r="L640" s="637">
        <v>180</v>
      </c>
      <c r="M640" s="637">
        <v>180</v>
      </c>
      <c r="N640" s="637">
        <v>180</v>
      </c>
      <c r="O640" s="624"/>
      <c r="P640" s="624"/>
      <c r="Q640" s="624"/>
      <c r="R640" s="624"/>
      <c r="S640" s="624">
        <v>1</v>
      </c>
      <c r="T640" s="624">
        <v>1</v>
      </c>
      <c r="U640" s="624">
        <v>1</v>
      </c>
      <c r="V640" s="624">
        <v>1</v>
      </c>
      <c r="W640" s="840"/>
      <c r="X640" s="841"/>
      <c r="Y640" s="841"/>
      <c r="Z640" s="841"/>
      <c r="AA640" s="842"/>
      <c r="AB640" s="750"/>
      <c r="AC640" s="750"/>
      <c r="AD640" s="643">
        <f t="shared" si="64"/>
        <v>180</v>
      </c>
      <c r="AE640" s="643">
        <f t="shared" si="63"/>
        <v>180</v>
      </c>
      <c r="AF640" s="643">
        <f t="shared" si="63"/>
        <v>180</v>
      </c>
      <c r="AG640" s="643">
        <f t="shared" si="63"/>
        <v>180</v>
      </c>
      <c r="AH640" s="632">
        <f t="shared" si="65"/>
        <v>1000</v>
      </c>
      <c r="AI640" s="632">
        <f t="shared" si="60"/>
        <v>1000</v>
      </c>
      <c r="AJ640" s="632">
        <f t="shared" si="60"/>
        <v>1000</v>
      </c>
      <c r="AK640" s="632">
        <f t="shared" si="60"/>
        <v>1000</v>
      </c>
      <c r="AL640" s="632">
        <f t="shared" si="61"/>
        <v>1</v>
      </c>
      <c r="AM640" s="632">
        <f t="shared" si="61"/>
        <v>1</v>
      </c>
      <c r="AN640" s="632">
        <f t="shared" si="61"/>
        <v>1</v>
      </c>
      <c r="AO640" s="632">
        <f t="shared" si="61"/>
        <v>1</v>
      </c>
      <c r="AP640" s="475"/>
      <c r="AQ640" s="456"/>
      <c r="AR640" s="444"/>
      <c r="AS640" s="444"/>
      <c r="AT640" s="444"/>
    </row>
    <row r="641" spans="1:46" outlineLevel="3" x14ac:dyDescent="0.35">
      <c r="A641" s="444"/>
      <c r="B641" s="453"/>
      <c r="C641" s="446">
        <f t="shared" si="62"/>
        <v>4</v>
      </c>
      <c r="D641" s="475"/>
      <c r="E641" s="534"/>
      <c r="F641" s="534"/>
      <c r="G641" s="475"/>
      <c r="H641" s="497">
        <v>4</v>
      </c>
      <c r="I641" s="503"/>
      <c r="J641" s="497" t="s">
        <v>786</v>
      </c>
      <c r="K641" s="637">
        <v>180</v>
      </c>
      <c r="L641" s="637">
        <v>180</v>
      </c>
      <c r="M641" s="637">
        <v>180</v>
      </c>
      <c r="N641" s="637">
        <v>180</v>
      </c>
      <c r="O641" s="624"/>
      <c r="P641" s="624"/>
      <c r="Q641" s="624"/>
      <c r="R641" s="624"/>
      <c r="S641" s="624">
        <v>1</v>
      </c>
      <c r="T641" s="624">
        <v>1</v>
      </c>
      <c r="U641" s="624">
        <v>1</v>
      </c>
      <c r="V641" s="624">
        <v>1</v>
      </c>
      <c r="W641" s="840"/>
      <c r="X641" s="841"/>
      <c r="Y641" s="841"/>
      <c r="Z641" s="841"/>
      <c r="AA641" s="842"/>
      <c r="AB641" s="750"/>
      <c r="AC641" s="750"/>
      <c r="AD641" s="643">
        <f t="shared" si="64"/>
        <v>180</v>
      </c>
      <c r="AE641" s="643">
        <f t="shared" si="63"/>
        <v>180</v>
      </c>
      <c r="AF641" s="643">
        <f t="shared" si="63"/>
        <v>180</v>
      </c>
      <c r="AG641" s="643">
        <f t="shared" si="63"/>
        <v>180</v>
      </c>
      <c r="AH641" s="632">
        <f t="shared" si="65"/>
        <v>1000</v>
      </c>
      <c r="AI641" s="632">
        <f t="shared" si="60"/>
        <v>1000</v>
      </c>
      <c r="AJ641" s="632">
        <f t="shared" si="60"/>
        <v>1000</v>
      </c>
      <c r="AK641" s="632">
        <f t="shared" si="60"/>
        <v>1000</v>
      </c>
      <c r="AL641" s="632">
        <f t="shared" si="61"/>
        <v>1</v>
      </c>
      <c r="AM641" s="632">
        <f t="shared" si="61"/>
        <v>1</v>
      </c>
      <c r="AN641" s="632">
        <f t="shared" si="61"/>
        <v>1</v>
      </c>
      <c r="AO641" s="632">
        <f t="shared" si="61"/>
        <v>1</v>
      </c>
      <c r="AP641" s="475"/>
      <c r="AQ641" s="456"/>
      <c r="AR641" s="444"/>
      <c r="AS641" s="444"/>
      <c r="AT641" s="444"/>
    </row>
    <row r="642" spans="1:46" outlineLevel="3" x14ac:dyDescent="0.35">
      <c r="A642" s="444"/>
      <c r="B642" s="453"/>
      <c r="C642" s="446">
        <f t="shared" si="62"/>
        <v>4</v>
      </c>
      <c r="D642" s="475"/>
      <c r="E642" s="534"/>
      <c r="F642" s="534"/>
      <c r="G642" s="475"/>
      <c r="H642" s="497">
        <v>5</v>
      </c>
      <c r="I642" s="503"/>
      <c r="J642" s="497" t="s">
        <v>786</v>
      </c>
      <c r="K642" s="637">
        <v>180</v>
      </c>
      <c r="L642" s="637">
        <v>180</v>
      </c>
      <c r="M642" s="637">
        <v>180</v>
      </c>
      <c r="N642" s="637">
        <v>180</v>
      </c>
      <c r="O642" s="624"/>
      <c r="P642" s="624"/>
      <c r="Q642" s="624"/>
      <c r="R642" s="624"/>
      <c r="S642" s="624">
        <v>1</v>
      </c>
      <c r="T642" s="624">
        <v>1</v>
      </c>
      <c r="U642" s="624">
        <v>1</v>
      </c>
      <c r="V642" s="624">
        <v>1</v>
      </c>
      <c r="W642" s="840"/>
      <c r="X642" s="841"/>
      <c r="Y642" s="841"/>
      <c r="Z642" s="841"/>
      <c r="AA642" s="842"/>
      <c r="AB642" s="750"/>
      <c r="AC642" s="750"/>
      <c r="AD642" s="643">
        <f t="shared" si="64"/>
        <v>180</v>
      </c>
      <c r="AE642" s="643">
        <f t="shared" si="63"/>
        <v>180</v>
      </c>
      <c r="AF642" s="643">
        <f t="shared" si="63"/>
        <v>180</v>
      </c>
      <c r="AG642" s="643">
        <f t="shared" si="63"/>
        <v>180</v>
      </c>
      <c r="AH642" s="632">
        <f t="shared" si="65"/>
        <v>1000</v>
      </c>
      <c r="AI642" s="632">
        <f t="shared" si="60"/>
        <v>1000</v>
      </c>
      <c r="AJ642" s="632">
        <f t="shared" si="60"/>
        <v>1000</v>
      </c>
      <c r="AK642" s="632">
        <f t="shared" si="60"/>
        <v>1000</v>
      </c>
      <c r="AL642" s="632">
        <f t="shared" si="61"/>
        <v>1</v>
      </c>
      <c r="AM642" s="632">
        <f t="shared" si="61"/>
        <v>1</v>
      </c>
      <c r="AN642" s="632">
        <f t="shared" si="61"/>
        <v>1</v>
      </c>
      <c r="AO642" s="632">
        <f t="shared" si="61"/>
        <v>1</v>
      </c>
      <c r="AP642" s="475"/>
      <c r="AQ642" s="456"/>
      <c r="AR642" s="444"/>
      <c r="AS642" s="444"/>
      <c r="AT642" s="444"/>
    </row>
    <row r="643" spans="1:46" outlineLevel="3" x14ac:dyDescent="0.35">
      <c r="A643" s="444"/>
      <c r="B643" s="453"/>
      <c r="C643" s="446">
        <f t="shared" si="62"/>
        <v>4</v>
      </c>
      <c r="D643" s="475"/>
      <c r="E643" s="534"/>
      <c r="F643" s="534"/>
      <c r="G643" s="475"/>
      <c r="H643" s="497">
        <v>6</v>
      </c>
      <c r="I643" s="503"/>
      <c r="J643" s="497" t="s">
        <v>786</v>
      </c>
      <c r="K643" s="637">
        <v>180</v>
      </c>
      <c r="L643" s="637">
        <v>180</v>
      </c>
      <c r="M643" s="637">
        <v>180</v>
      </c>
      <c r="N643" s="637">
        <v>180</v>
      </c>
      <c r="O643" s="624"/>
      <c r="P643" s="624"/>
      <c r="Q643" s="624"/>
      <c r="R643" s="624"/>
      <c r="S643" s="624">
        <v>1</v>
      </c>
      <c r="T643" s="624">
        <v>1</v>
      </c>
      <c r="U643" s="624">
        <v>1</v>
      </c>
      <c r="V643" s="624">
        <v>1</v>
      </c>
      <c r="W643" s="840"/>
      <c r="X643" s="841"/>
      <c r="Y643" s="841"/>
      <c r="Z643" s="841"/>
      <c r="AA643" s="842"/>
      <c r="AB643" s="750"/>
      <c r="AC643" s="750"/>
      <c r="AD643" s="643">
        <f t="shared" si="64"/>
        <v>180</v>
      </c>
      <c r="AE643" s="643">
        <f t="shared" si="63"/>
        <v>180</v>
      </c>
      <c r="AF643" s="643">
        <f t="shared" si="63"/>
        <v>180</v>
      </c>
      <c r="AG643" s="643">
        <f t="shared" si="63"/>
        <v>180</v>
      </c>
      <c r="AH643" s="632">
        <f t="shared" si="65"/>
        <v>1000</v>
      </c>
      <c r="AI643" s="632">
        <f t="shared" si="60"/>
        <v>1000</v>
      </c>
      <c r="AJ643" s="632">
        <f t="shared" si="60"/>
        <v>1000</v>
      </c>
      <c r="AK643" s="632">
        <f t="shared" si="60"/>
        <v>1000</v>
      </c>
      <c r="AL643" s="632">
        <f t="shared" si="61"/>
        <v>1</v>
      </c>
      <c r="AM643" s="632">
        <f t="shared" si="61"/>
        <v>1</v>
      </c>
      <c r="AN643" s="632">
        <f t="shared" si="61"/>
        <v>1</v>
      </c>
      <c r="AO643" s="632">
        <f t="shared" si="61"/>
        <v>1</v>
      </c>
      <c r="AP643" s="475"/>
      <c r="AQ643" s="456"/>
      <c r="AR643" s="444"/>
      <c r="AS643" s="444"/>
      <c r="AT643" s="444"/>
    </row>
    <row r="644" spans="1:46" outlineLevel="3" x14ac:dyDescent="0.35">
      <c r="A644" s="444"/>
      <c r="B644" s="453"/>
      <c r="C644" s="446">
        <f t="shared" si="62"/>
        <v>4</v>
      </c>
      <c r="D644" s="475"/>
      <c r="E644" s="534"/>
      <c r="F644" s="534"/>
      <c r="G644" s="475"/>
      <c r="H644" s="497">
        <v>7</v>
      </c>
      <c r="I644" s="503"/>
      <c r="J644" s="497" t="s">
        <v>786</v>
      </c>
      <c r="K644" s="637">
        <v>180</v>
      </c>
      <c r="L644" s="637">
        <v>180</v>
      </c>
      <c r="M644" s="637">
        <v>180</v>
      </c>
      <c r="N644" s="637">
        <v>180</v>
      </c>
      <c r="O644" s="624"/>
      <c r="P644" s="624"/>
      <c r="Q644" s="624"/>
      <c r="R644" s="624"/>
      <c r="S644" s="624">
        <v>1</v>
      </c>
      <c r="T644" s="624">
        <v>1</v>
      </c>
      <c r="U644" s="624">
        <v>1</v>
      </c>
      <c r="V644" s="624">
        <v>1</v>
      </c>
      <c r="W644" s="840"/>
      <c r="X644" s="841"/>
      <c r="Y644" s="841"/>
      <c r="Z644" s="841"/>
      <c r="AA644" s="842"/>
      <c r="AB644" s="750"/>
      <c r="AC644" s="750"/>
      <c r="AD644" s="643">
        <f t="shared" si="64"/>
        <v>180</v>
      </c>
      <c r="AE644" s="643">
        <f t="shared" si="63"/>
        <v>180</v>
      </c>
      <c r="AF644" s="643">
        <f t="shared" si="63"/>
        <v>180</v>
      </c>
      <c r="AG644" s="643">
        <f t="shared" si="63"/>
        <v>180</v>
      </c>
      <c r="AH644" s="632">
        <f t="shared" si="65"/>
        <v>1000</v>
      </c>
      <c r="AI644" s="632">
        <f t="shared" si="65"/>
        <v>1000</v>
      </c>
      <c r="AJ644" s="632">
        <f t="shared" si="65"/>
        <v>1000</v>
      </c>
      <c r="AK644" s="632">
        <f t="shared" si="65"/>
        <v>1000</v>
      </c>
      <c r="AL644" s="632">
        <f t="shared" ref="AL644:AO654" si="66">S644</f>
        <v>1</v>
      </c>
      <c r="AM644" s="632">
        <f t="shared" si="66"/>
        <v>1</v>
      </c>
      <c r="AN644" s="632">
        <f t="shared" si="66"/>
        <v>1</v>
      </c>
      <c r="AO644" s="632">
        <f t="shared" si="66"/>
        <v>1</v>
      </c>
      <c r="AP644" s="475"/>
      <c r="AQ644" s="456"/>
      <c r="AR644" s="444"/>
      <c r="AS644" s="444"/>
      <c r="AT644" s="444"/>
    </row>
    <row r="645" spans="1:46" outlineLevel="3" x14ac:dyDescent="0.35">
      <c r="A645" s="444"/>
      <c r="B645" s="453"/>
      <c r="C645" s="446">
        <f t="shared" si="62"/>
        <v>4</v>
      </c>
      <c r="D645" s="475"/>
      <c r="E645" s="534"/>
      <c r="F645" s="534"/>
      <c r="G645" s="475"/>
      <c r="H645" s="638">
        <v>8</v>
      </c>
      <c r="I645" s="639"/>
      <c r="J645" s="638" t="s">
        <v>786</v>
      </c>
      <c r="K645" s="640">
        <v>180</v>
      </c>
      <c r="L645" s="640">
        <v>180</v>
      </c>
      <c r="M645" s="640">
        <v>180</v>
      </c>
      <c r="N645" s="640">
        <v>180</v>
      </c>
      <c r="O645" s="641"/>
      <c r="P645" s="641"/>
      <c r="Q645" s="641"/>
      <c r="R645" s="641"/>
      <c r="S645" s="641">
        <v>1</v>
      </c>
      <c r="T645" s="641">
        <v>1</v>
      </c>
      <c r="U645" s="641">
        <v>1</v>
      </c>
      <c r="V645" s="641">
        <v>1</v>
      </c>
      <c r="W645" s="840"/>
      <c r="X645" s="841"/>
      <c r="Y645" s="841"/>
      <c r="Z645" s="841"/>
      <c r="AA645" s="842"/>
      <c r="AB645" s="750"/>
      <c r="AC645" s="750"/>
      <c r="AD645" s="643">
        <f t="shared" si="64"/>
        <v>180</v>
      </c>
      <c r="AE645" s="643">
        <f t="shared" si="63"/>
        <v>180</v>
      </c>
      <c r="AF645" s="643">
        <f t="shared" si="63"/>
        <v>180</v>
      </c>
      <c r="AG645" s="643">
        <f t="shared" si="63"/>
        <v>180</v>
      </c>
      <c r="AH645" s="642">
        <f t="shared" si="65"/>
        <v>1000</v>
      </c>
      <c r="AI645" s="642">
        <f t="shared" si="65"/>
        <v>1000</v>
      </c>
      <c r="AJ645" s="642">
        <f t="shared" si="65"/>
        <v>1000</v>
      </c>
      <c r="AK645" s="642">
        <f t="shared" si="65"/>
        <v>1000</v>
      </c>
      <c r="AL645" s="642">
        <f t="shared" si="66"/>
        <v>1</v>
      </c>
      <c r="AM645" s="642">
        <f t="shared" si="66"/>
        <v>1</v>
      </c>
      <c r="AN645" s="642">
        <f t="shared" si="66"/>
        <v>1</v>
      </c>
      <c r="AO645" s="642">
        <f t="shared" si="66"/>
        <v>1</v>
      </c>
      <c r="AP645" s="475"/>
      <c r="AQ645" s="456"/>
      <c r="AR645" s="444"/>
      <c r="AS645" s="444"/>
      <c r="AT645" s="444"/>
    </row>
    <row r="646" spans="1:46" outlineLevel="3" x14ac:dyDescent="0.35">
      <c r="A646" s="444"/>
      <c r="B646" s="453"/>
      <c r="C646" s="446">
        <f t="shared" si="62"/>
        <v>4</v>
      </c>
      <c r="D646" s="475"/>
      <c r="E646" s="534"/>
      <c r="F646" s="534"/>
      <c r="G646" s="475"/>
      <c r="H646" s="630" t="s">
        <v>783</v>
      </c>
      <c r="I646" s="631">
        <v>2</v>
      </c>
      <c r="J646" s="631" t="s">
        <v>792</v>
      </c>
      <c r="K646" s="634"/>
      <c r="L646" s="634"/>
      <c r="M646" s="634"/>
      <c r="N646" s="634"/>
      <c r="O646" s="635">
        <v>45</v>
      </c>
      <c r="P646" s="635">
        <v>45</v>
      </c>
      <c r="Q646" s="635">
        <v>45</v>
      </c>
      <c r="R646" s="635">
        <v>47</v>
      </c>
      <c r="S646" s="635">
        <v>3</v>
      </c>
      <c r="T646" s="635">
        <v>3</v>
      </c>
      <c r="U646" s="635">
        <v>3</v>
      </c>
      <c r="V646" s="635">
        <v>3</v>
      </c>
      <c r="W646" s="840"/>
      <c r="X646" s="841"/>
      <c r="Y646" s="841"/>
      <c r="Z646" s="841"/>
      <c r="AA646" s="842"/>
      <c r="AB646" s="750"/>
      <c r="AC646" s="750"/>
      <c r="AD646" s="644">
        <f>IF(K646="",350,K646)</f>
        <v>350</v>
      </c>
      <c r="AE646" s="644">
        <f t="shared" ref="AE646:AG654" si="67">IF(L646="",350,L646)</f>
        <v>350</v>
      </c>
      <c r="AF646" s="644">
        <f t="shared" si="67"/>
        <v>350</v>
      </c>
      <c r="AG646" s="644">
        <f t="shared" si="67"/>
        <v>350</v>
      </c>
      <c r="AH646" s="636">
        <f t="shared" si="65"/>
        <v>45</v>
      </c>
      <c r="AI646" s="636">
        <f t="shared" si="65"/>
        <v>45</v>
      </c>
      <c r="AJ646" s="636">
        <f t="shared" si="65"/>
        <v>45</v>
      </c>
      <c r="AK646" s="636">
        <f t="shared" si="65"/>
        <v>47</v>
      </c>
      <c r="AL646" s="636">
        <f t="shared" si="66"/>
        <v>3</v>
      </c>
      <c r="AM646" s="636">
        <f t="shared" si="66"/>
        <v>3</v>
      </c>
      <c r="AN646" s="636">
        <f t="shared" si="66"/>
        <v>3</v>
      </c>
      <c r="AO646" s="636">
        <f t="shared" si="66"/>
        <v>3</v>
      </c>
      <c r="AP646" s="475"/>
      <c r="AQ646" s="456"/>
      <c r="AR646" s="444"/>
      <c r="AS646" s="444"/>
      <c r="AT646" s="444"/>
    </row>
    <row r="647" spans="1:46" outlineLevel="3" x14ac:dyDescent="0.35">
      <c r="A647" s="444"/>
      <c r="B647" s="453"/>
      <c r="C647" s="446">
        <f t="shared" si="62"/>
        <v>4</v>
      </c>
      <c r="D647" s="475"/>
      <c r="E647" s="534"/>
      <c r="F647" s="534"/>
      <c r="G647" s="475"/>
      <c r="H647" s="497" t="s">
        <v>785</v>
      </c>
      <c r="I647" s="503"/>
      <c r="J647" s="503" t="s">
        <v>792</v>
      </c>
      <c r="K647" s="637"/>
      <c r="L647" s="637"/>
      <c r="M647" s="637"/>
      <c r="N647" s="637"/>
      <c r="O647" s="624">
        <v>45</v>
      </c>
      <c r="P647" s="624">
        <v>45</v>
      </c>
      <c r="Q647" s="624">
        <v>45</v>
      </c>
      <c r="R647" s="624">
        <v>47</v>
      </c>
      <c r="S647" s="624">
        <v>3</v>
      </c>
      <c r="T647" s="624">
        <v>3</v>
      </c>
      <c r="U647" s="624">
        <v>3</v>
      </c>
      <c r="V647" s="624">
        <v>3</v>
      </c>
      <c r="W647" s="840"/>
      <c r="X647" s="841"/>
      <c r="Y647" s="841"/>
      <c r="Z647" s="841"/>
      <c r="AA647" s="842"/>
      <c r="AB647" s="750"/>
      <c r="AC647" s="750"/>
      <c r="AD647" s="644">
        <f t="shared" ref="AD647:AD654" si="68">IF(K647="",350,K647)</f>
        <v>350</v>
      </c>
      <c r="AE647" s="644">
        <f t="shared" si="67"/>
        <v>350</v>
      </c>
      <c r="AF647" s="644">
        <f t="shared" si="67"/>
        <v>350</v>
      </c>
      <c r="AG647" s="644">
        <f t="shared" si="67"/>
        <v>350</v>
      </c>
      <c r="AH647" s="632">
        <f t="shared" si="65"/>
        <v>45</v>
      </c>
      <c r="AI647" s="632">
        <f t="shared" si="65"/>
        <v>45</v>
      </c>
      <c r="AJ647" s="632">
        <f t="shared" si="65"/>
        <v>45</v>
      </c>
      <c r="AK647" s="632">
        <f t="shared" si="65"/>
        <v>47</v>
      </c>
      <c r="AL647" s="632">
        <f t="shared" si="66"/>
        <v>3</v>
      </c>
      <c r="AM647" s="632">
        <f t="shared" si="66"/>
        <v>3</v>
      </c>
      <c r="AN647" s="632">
        <f t="shared" si="66"/>
        <v>3</v>
      </c>
      <c r="AO647" s="632">
        <f t="shared" si="66"/>
        <v>3</v>
      </c>
      <c r="AP647" s="475"/>
      <c r="AQ647" s="456"/>
      <c r="AR647" s="444"/>
      <c r="AS647" s="444"/>
      <c r="AT647" s="444"/>
    </row>
    <row r="648" spans="1:46" outlineLevel="3" x14ac:dyDescent="0.35">
      <c r="A648" s="444"/>
      <c r="B648" s="453"/>
      <c r="C648" s="446">
        <f t="shared" si="62"/>
        <v>4</v>
      </c>
      <c r="D648" s="475"/>
      <c r="E648" s="534"/>
      <c r="F648" s="534"/>
      <c r="G648" s="475"/>
      <c r="H648" s="497" t="s">
        <v>787</v>
      </c>
      <c r="I648" s="503"/>
      <c r="J648" s="503" t="s">
        <v>793</v>
      </c>
      <c r="K648" s="637"/>
      <c r="L648" s="637"/>
      <c r="M648" s="637"/>
      <c r="N648" s="637"/>
      <c r="O648" s="624"/>
      <c r="P648" s="624"/>
      <c r="Q648" s="624"/>
      <c r="R648" s="624"/>
      <c r="S648" s="624">
        <v>1</v>
      </c>
      <c r="T648" s="624">
        <v>1</v>
      </c>
      <c r="U648" s="624">
        <v>1</v>
      </c>
      <c r="V648" s="624">
        <v>1</v>
      </c>
      <c r="W648" s="840"/>
      <c r="X648" s="841"/>
      <c r="Y648" s="841"/>
      <c r="Z648" s="841"/>
      <c r="AA648" s="842"/>
      <c r="AB648" s="750"/>
      <c r="AC648" s="750"/>
      <c r="AD648" s="644">
        <f t="shared" si="68"/>
        <v>350</v>
      </c>
      <c r="AE648" s="644">
        <f t="shared" si="67"/>
        <v>350</v>
      </c>
      <c r="AF648" s="644">
        <f t="shared" si="67"/>
        <v>350</v>
      </c>
      <c r="AG648" s="644">
        <f t="shared" si="67"/>
        <v>350</v>
      </c>
      <c r="AH648" s="632">
        <f t="shared" si="65"/>
        <v>1000</v>
      </c>
      <c r="AI648" s="632">
        <f t="shared" si="65"/>
        <v>1000</v>
      </c>
      <c r="AJ648" s="632">
        <f t="shared" si="65"/>
        <v>1000</v>
      </c>
      <c r="AK648" s="632">
        <f t="shared" si="65"/>
        <v>1000</v>
      </c>
      <c r="AL648" s="632">
        <f t="shared" si="66"/>
        <v>1</v>
      </c>
      <c r="AM648" s="632">
        <f t="shared" si="66"/>
        <v>1</v>
      </c>
      <c r="AN648" s="632">
        <f t="shared" si="66"/>
        <v>1</v>
      </c>
      <c r="AO648" s="632">
        <f t="shared" si="66"/>
        <v>1</v>
      </c>
      <c r="AP648" s="475"/>
      <c r="AQ648" s="456"/>
      <c r="AR648" s="444"/>
      <c r="AS648" s="444"/>
      <c r="AT648" s="444"/>
    </row>
    <row r="649" spans="1:46" outlineLevel="3" x14ac:dyDescent="0.35">
      <c r="A649" s="444"/>
      <c r="B649" s="453"/>
      <c r="C649" s="446">
        <f t="shared" si="62"/>
        <v>4</v>
      </c>
      <c r="D649" s="475"/>
      <c r="E649" s="534"/>
      <c r="F649" s="534"/>
      <c r="G649" s="475"/>
      <c r="H649" s="497">
        <v>3</v>
      </c>
      <c r="I649" s="503"/>
      <c r="J649" s="497" t="s">
        <v>786</v>
      </c>
      <c r="K649" s="637"/>
      <c r="L649" s="637"/>
      <c r="M649" s="637"/>
      <c r="N649" s="637"/>
      <c r="O649" s="624"/>
      <c r="P649" s="624"/>
      <c r="Q649" s="624"/>
      <c r="R649" s="624"/>
      <c r="S649" s="624">
        <v>1</v>
      </c>
      <c r="T649" s="624">
        <v>1</v>
      </c>
      <c r="U649" s="624">
        <v>1</v>
      </c>
      <c r="V649" s="624">
        <v>1</v>
      </c>
      <c r="W649" s="840"/>
      <c r="X649" s="841"/>
      <c r="Y649" s="841"/>
      <c r="Z649" s="841"/>
      <c r="AA649" s="842"/>
      <c r="AB649" s="750"/>
      <c r="AC649" s="750"/>
      <c r="AD649" s="644">
        <f t="shared" si="68"/>
        <v>350</v>
      </c>
      <c r="AE649" s="644">
        <f t="shared" si="67"/>
        <v>350</v>
      </c>
      <c r="AF649" s="644">
        <f t="shared" si="67"/>
        <v>350</v>
      </c>
      <c r="AG649" s="644">
        <f t="shared" si="67"/>
        <v>350</v>
      </c>
      <c r="AH649" s="632">
        <f t="shared" si="65"/>
        <v>1000</v>
      </c>
      <c r="AI649" s="632">
        <f t="shared" si="65"/>
        <v>1000</v>
      </c>
      <c r="AJ649" s="632">
        <f t="shared" si="65"/>
        <v>1000</v>
      </c>
      <c r="AK649" s="632">
        <f t="shared" si="65"/>
        <v>1000</v>
      </c>
      <c r="AL649" s="632">
        <f t="shared" si="66"/>
        <v>1</v>
      </c>
      <c r="AM649" s="632">
        <f t="shared" si="66"/>
        <v>1</v>
      </c>
      <c r="AN649" s="632">
        <f t="shared" si="66"/>
        <v>1</v>
      </c>
      <c r="AO649" s="632">
        <f t="shared" si="66"/>
        <v>1</v>
      </c>
      <c r="AP649" s="475"/>
      <c r="AQ649" s="456"/>
      <c r="AR649" s="444"/>
      <c r="AS649" s="444"/>
      <c r="AT649" s="444"/>
    </row>
    <row r="650" spans="1:46" outlineLevel="3" x14ac:dyDescent="0.35">
      <c r="A650" s="444"/>
      <c r="B650" s="453"/>
      <c r="C650" s="446">
        <f t="shared" si="62"/>
        <v>4</v>
      </c>
      <c r="D650" s="475"/>
      <c r="E650" s="534"/>
      <c r="F650" s="534"/>
      <c r="G650" s="475"/>
      <c r="H650" s="497">
        <v>4</v>
      </c>
      <c r="I650" s="503"/>
      <c r="J650" s="497" t="s">
        <v>786</v>
      </c>
      <c r="K650" s="637"/>
      <c r="L650" s="637"/>
      <c r="M650" s="637"/>
      <c r="N650" s="637"/>
      <c r="O650" s="624"/>
      <c r="P650" s="624"/>
      <c r="Q650" s="624"/>
      <c r="R650" s="624"/>
      <c r="S650" s="624">
        <v>1</v>
      </c>
      <c r="T650" s="624">
        <v>1</v>
      </c>
      <c r="U650" s="624">
        <v>1</v>
      </c>
      <c r="V650" s="624">
        <v>1</v>
      </c>
      <c r="W650" s="840"/>
      <c r="X650" s="841"/>
      <c r="Y650" s="841"/>
      <c r="Z650" s="841"/>
      <c r="AA650" s="842"/>
      <c r="AB650" s="750"/>
      <c r="AC650" s="750"/>
      <c r="AD650" s="644">
        <f t="shared" si="68"/>
        <v>350</v>
      </c>
      <c r="AE650" s="644">
        <f t="shared" si="67"/>
        <v>350</v>
      </c>
      <c r="AF650" s="644">
        <f t="shared" si="67"/>
        <v>350</v>
      </c>
      <c r="AG650" s="644">
        <f t="shared" si="67"/>
        <v>350</v>
      </c>
      <c r="AH650" s="632">
        <f t="shared" si="65"/>
        <v>1000</v>
      </c>
      <c r="AI650" s="632">
        <f t="shared" si="65"/>
        <v>1000</v>
      </c>
      <c r="AJ650" s="632">
        <f t="shared" si="65"/>
        <v>1000</v>
      </c>
      <c r="AK650" s="632">
        <f t="shared" si="65"/>
        <v>1000</v>
      </c>
      <c r="AL650" s="632">
        <f t="shared" si="66"/>
        <v>1</v>
      </c>
      <c r="AM650" s="632">
        <f t="shared" si="66"/>
        <v>1</v>
      </c>
      <c r="AN650" s="632">
        <f t="shared" si="66"/>
        <v>1</v>
      </c>
      <c r="AO650" s="632">
        <f t="shared" si="66"/>
        <v>1</v>
      </c>
      <c r="AP650" s="475"/>
      <c r="AQ650" s="456"/>
      <c r="AR650" s="444"/>
      <c r="AS650" s="444"/>
      <c r="AT650" s="444"/>
    </row>
    <row r="651" spans="1:46" outlineLevel="3" x14ac:dyDescent="0.35">
      <c r="A651" s="444"/>
      <c r="B651" s="453"/>
      <c r="C651" s="446">
        <f t="shared" si="62"/>
        <v>4</v>
      </c>
      <c r="D651" s="475"/>
      <c r="E651" s="534"/>
      <c r="F651" s="534"/>
      <c r="G651" s="475"/>
      <c r="H651" s="497">
        <v>5</v>
      </c>
      <c r="I651" s="503"/>
      <c r="J651" s="497" t="s">
        <v>786</v>
      </c>
      <c r="K651" s="637"/>
      <c r="L651" s="637"/>
      <c r="M651" s="637"/>
      <c r="N651" s="637"/>
      <c r="O651" s="624"/>
      <c r="P651" s="624"/>
      <c r="Q651" s="624"/>
      <c r="R651" s="624"/>
      <c r="S651" s="624">
        <v>1</v>
      </c>
      <c r="T651" s="624">
        <v>1</v>
      </c>
      <c r="U651" s="624">
        <v>1</v>
      </c>
      <c r="V651" s="624">
        <v>1</v>
      </c>
      <c r="W651" s="840"/>
      <c r="X651" s="841"/>
      <c r="Y651" s="841"/>
      <c r="Z651" s="841"/>
      <c r="AA651" s="842"/>
      <c r="AB651" s="750"/>
      <c r="AC651" s="750"/>
      <c r="AD651" s="644">
        <f t="shared" si="68"/>
        <v>350</v>
      </c>
      <c r="AE651" s="644">
        <f t="shared" si="67"/>
        <v>350</v>
      </c>
      <c r="AF651" s="644">
        <f t="shared" si="67"/>
        <v>350</v>
      </c>
      <c r="AG651" s="644">
        <f t="shared" si="67"/>
        <v>350</v>
      </c>
      <c r="AH651" s="632">
        <f t="shared" si="65"/>
        <v>1000</v>
      </c>
      <c r="AI651" s="632">
        <f t="shared" si="65"/>
        <v>1000</v>
      </c>
      <c r="AJ651" s="632">
        <f t="shared" si="65"/>
        <v>1000</v>
      </c>
      <c r="AK651" s="632">
        <f t="shared" si="65"/>
        <v>1000</v>
      </c>
      <c r="AL651" s="632">
        <f t="shared" si="66"/>
        <v>1</v>
      </c>
      <c r="AM651" s="632">
        <f t="shared" si="66"/>
        <v>1</v>
      </c>
      <c r="AN651" s="632">
        <f t="shared" si="66"/>
        <v>1</v>
      </c>
      <c r="AO651" s="632">
        <f t="shared" si="66"/>
        <v>1</v>
      </c>
      <c r="AP651" s="475"/>
      <c r="AQ651" s="456"/>
      <c r="AR651" s="444"/>
      <c r="AS651" s="444"/>
      <c r="AT651" s="444"/>
    </row>
    <row r="652" spans="1:46" outlineLevel="3" x14ac:dyDescent="0.35">
      <c r="A652" s="444"/>
      <c r="B652" s="453"/>
      <c r="C652" s="446">
        <f t="shared" si="62"/>
        <v>4</v>
      </c>
      <c r="D652" s="475"/>
      <c r="E652" s="534"/>
      <c r="F652" s="534"/>
      <c r="G652" s="475"/>
      <c r="H652" s="497">
        <v>6</v>
      </c>
      <c r="I652" s="503"/>
      <c r="J652" s="497" t="s">
        <v>786</v>
      </c>
      <c r="K652" s="637"/>
      <c r="L652" s="637"/>
      <c r="M652" s="637"/>
      <c r="N652" s="637"/>
      <c r="O652" s="624"/>
      <c r="P652" s="624"/>
      <c r="Q652" s="624"/>
      <c r="R652" s="624"/>
      <c r="S652" s="624">
        <v>1</v>
      </c>
      <c r="T652" s="624">
        <v>1</v>
      </c>
      <c r="U652" s="624">
        <v>1</v>
      </c>
      <c r="V652" s="624">
        <v>1</v>
      </c>
      <c r="W652" s="840"/>
      <c r="X652" s="841"/>
      <c r="Y652" s="841"/>
      <c r="Z652" s="841"/>
      <c r="AA652" s="842"/>
      <c r="AB652" s="751"/>
      <c r="AC652" s="751"/>
      <c r="AD652" s="644">
        <f t="shared" si="68"/>
        <v>350</v>
      </c>
      <c r="AE652" s="644">
        <f t="shared" si="67"/>
        <v>350</v>
      </c>
      <c r="AF652" s="644">
        <f t="shared" si="67"/>
        <v>350</v>
      </c>
      <c r="AG652" s="644">
        <f t="shared" si="67"/>
        <v>350</v>
      </c>
      <c r="AH652" s="632">
        <f t="shared" si="65"/>
        <v>1000</v>
      </c>
      <c r="AI652" s="632">
        <f t="shared" si="65"/>
        <v>1000</v>
      </c>
      <c r="AJ652" s="632">
        <f t="shared" si="65"/>
        <v>1000</v>
      </c>
      <c r="AK652" s="632">
        <f t="shared" si="65"/>
        <v>1000</v>
      </c>
      <c r="AL652" s="632">
        <f t="shared" si="66"/>
        <v>1</v>
      </c>
      <c r="AM652" s="632">
        <f t="shared" si="66"/>
        <v>1</v>
      </c>
      <c r="AN652" s="632">
        <f t="shared" si="66"/>
        <v>1</v>
      </c>
      <c r="AO652" s="632">
        <f t="shared" si="66"/>
        <v>1</v>
      </c>
      <c r="AP652" s="475"/>
      <c r="AQ652" s="456"/>
      <c r="AR652" s="444"/>
      <c r="AS652" s="444"/>
      <c r="AT652" s="444"/>
    </row>
    <row r="653" spans="1:46" outlineLevel="3" x14ac:dyDescent="0.35">
      <c r="A653" s="444"/>
      <c r="B653" s="453"/>
      <c r="C653" s="446">
        <f t="shared" si="62"/>
        <v>4</v>
      </c>
      <c r="D653" s="475"/>
      <c r="E653" s="534"/>
      <c r="F653" s="534"/>
      <c r="G653" s="475"/>
      <c r="H653" s="497">
        <v>7</v>
      </c>
      <c r="I653" s="503"/>
      <c r="J653" s="497" t="s">
        <v>786</v>
      </c>
      <c r="K653" s="637"/>
      <c r="L653" s="637"/>
      <c r="M653" s="637"/>
      <c r="N653" s="637"/>
      <c r="O653" s="624"/>
      <c r="P653" s="624"/>
      <c r="Q653" s="624"/>
      <c r="R653" s="624"/>
      <c r="S653" s="624">
        <v>1</v>
      </c>
      <c r="T653" s="624">
        <v>1</v>
      </c>
      <c r="U653" s="624">
        <v>1</v>
      </c>
      <c r="V653" s="624">
        <v>1</v>
      </c>
      <c r="W653" s="840"/>
      <c r="X653" s="841"/>
      <c r="Y653" s="841"/>
      <c r="Z653" s="841"/>
      <c r="AA653" s="842"/>
      <c r="AB653" s="480"/>
      <c r="AC653" s="480"/>
      <c r="AD653" s="644">
        <f t="shared" si="68"/>
        <v>350</v>
      </c>
      <c r="AE653" s="644">
        <f t="shared" si="67"/>
        <v>350</v>
      </c>
      <c r="AF653" s="644">
        <f t="shared" si="67"/>
        <v>350</v>
      </c>
      <c r="AG653" s="644">
        <f t="shared" si="67"/>
        <v>350</v>
      </c>
      <c r="AH653" s="632">
        <f t="shared" si="65"/>
        <v>1000</v>
      </c>
      <c r="AI653" s="632">
        <f t="shared" si="65"/>
        <v>1000</v>
      </c>
      <c r="AJ653" s="632">
        <f t="shared" si="65"/>
        <v>1000</v>
      </c>
      <c r="AK653" s="632">
        <f t="shared" si="65"/>
        <v>1000</v>
      </c>
      <c r="AL653" s="632">
        <f t="shared" si="66"/>
        <v>1</v>
      </c>
      <c r="AM653" s="632">
        <f t="shared" si="66"/>
        <v>1</v>
      </c>
      <c r="AN653" s="632">
        <f t="shared" si="66"/>
        <v>1</v>
      </c>
      <c r="AO653" s="632">
        <f t="shared" si="66"/>
        <v>1</v>
      </c>
      <c r="AP653" s="475"/>
      <c r="AQ653" s="456"/>
      <c r="AR653" s="444"/>
      <c r="AS653" s="444"/>
      <c r="AT653" s="444"/>
    </row>
    <row r="654" spans="1:46" outlineLevel="3" x14ac:dyDescent="0.35">
      <c r="A654" s="444"/>
      <c r="B654" s="453"/>
      <c r="C654" s="446">
        <f t="shared" si="62"/>
        <v>4</v>
      </c>
      <c r="D654" s="475"/>
      <c r="E654" s="534"/>
      <c r="F654" s="534"/>
      <c r="G654" s="475"/>
      <c r="H654" s="638">
        <v>8</v>
      </c>
      <c r="I654" s="639"/>
      <c r="J654" s="638" t="s">
        <v>786</v>
      </c>
      <c r="K654" s="640"/>
      <c r="L654" s="640"/>
      <c r="M654" s="640"/>
      <c r="N654" s="640"/>
      <c r="O654" s="641"/>
      <c r="P654" s="641"/>
      <c r="Q654" s="641"/>
      <c r="R654" s="641"/>
      <c r="S654" s="641">
        <v>1</v>
      </c>
      <c r="T654" s="641">
        <v>1</v>
      </c>
      <c r="U654" s="641">
        <v>1</v>
      </c>
      <c r="V654" s="641">
        <v>1</v>
      </c>
      <c r="W654" s="843"/>
      <c r="X654" s="844"/>
      <c r="Y654" s="844"/>
      <c r="Z654" s="844"/>
      <c r="AA654" s="845"/>
      <c r="AB654" s="480"/>
      <c r="AC654" s="480"/>
      <c r="AD654" s="644">
        <f t="shared" si="68"/>
        <v>350</v>
      </c>
      <c r="AE654" s="644">
        <f t="shared" si="67"/>
        <v>350</v>
      </c>
      <c r="AF654" s="644">
        <f t="shared" si="67"/>
        <v>350</v>
      </c>
      <c r="AG654" s="644">
        <f t="shared" si="67"/>
        <v>350</v>
      </c>
      <c r="AH654" s="642">
        <f t="shared" si="65"/>
        <v>1000</v>
      </c>
      <c r="AI654" s="642">
        <f t="shared" si="65"/>
        <v>1000</v>
      </c>
      <c r="AJ654" s="642">
        <f t="shared" si="65"/>
        <v>1000</v>
      </c>
      <c r="AK654" s="642">
        <f t="shared" si="65"/>
        <v>1000</v>
      </c>
      <c r="AL654" s="642">
        <f t="shared" si="66"/>
        <v>1</v>
      </c>
      <c r="AM654" s="642">
        <f t="shared" si="66"/>
        <v>1</v>
      </c>
      <c r="AN654" s="642">
        <f t="shared" si="66"/>
        <v>1</v>
      </c>
      <c r="AO654" s="642">
        <f t="shared" si="66"/>
        <v>1</v>
      </c>
      <c r="AP654" s="475"/>
      <c r="AQ654" s="456"/>
      <c r="AR654" s="444"/>
      <c r="AS654" s="444"/>
      <c r="AT654" s="444"/>
    </row>
    <row r="655" spans="1:46" ht="5.15" customHeight="1" outlineLevel="2" x14ac:dyDescent="0.35">
      <c r="A655" s="444"/>
      <c r="B655" s="453"/>
      <c r="C655" s="446">
        <f>INT($C$606)+2.005</f>
        <v>3.0049999999999999</v>
      </c>
      <c r="D655" s="475"/>
      <c r="E655" s="475"/>
      <c r="F655" s="475"/>
      <c r="G655" s="475"/>
      <c r="H655" s="475"/>
      <c r="I655" s="475"/>
      <c r="J655" s="475"/>
      <c r="K655" s="475"/>
      <c r="L655" s="475"/>
      <c r="M655" s="475"/>
      <c r="N655" s="475"/>
      <c r="O655" s="475"/>
      <c r="P655" s="475"/>
      <c r="Q655" s="475"/>
      <c r="R655" s="475"/>
      <c r="S655" s="475"/>
      <c r="T655" s="475"/>
      <c r="U655" s="475"/>
      <c r="V655" s="475"/>
      <c r="W655" s="475"/>
      <c r="X655" s="475"/>
      <c r="Y655" s="475"/>
      <c r="Z655" s="475"/>
      <c r="AA655" s="475"/>
      <c r="AB655" s="475"/>
      <c r="AC655" s="475"/>
      <c r="AD655" s="475"/>
      <c r="AE655" s="475"/>
      <c r="AF655" s="475"/>
      <c r="AG655" s="475"/>
      <c r="AH655" s="475"/>
      <c r="AI655" s="475"/>
      <c r="AJ655" s="475"/>
      <c r="AK655" s="475"/>
      <c r="AL655" s="475"/>
      <c r="AM655" s="475"/>
      <c r="AN655" s="475"/>
      <c r="AO655" s="475"/>
      <c r="AP655" s="475" t="s">
        <v>512</v>
      </c>
      <c r="AQ655" s="456"/>
      <c r="AR655" s="444"/>
      <c r="AS655" s="444"/>
      <c r="AT655" s="444"/>
    </row>
    <row r="656" spans="1:46" ht="5.15" customHeight="1" outlineLevel="2" x14ac:dyDescent="0.35">
      <c r="A656" s="444"/>
      <c r="B656" s="453"/>
      <c r="C656" s="446">
        <f>INT($C$606)+2.005</f>
        <v>3.0049999999999999</v>
      </c>
      <c r="D656" s="475"/>
      <c r="E656" s="475"/>
      <c r="F656" s="475"/>
      <c r="G656" s="475"/>
      <c r="H656" s="475"/>
      <c r="I656" s="475"/>
      <c r="J656" s="475"/>
      <c r="K656" s="475"/>
      <c r="L656" s="475"/>
      <c r="M656" s="475"/>
      <c r="N656" s="475"/>
      <c r="O656" s="475"/>
      <c r="P656" s="475"/>
      <c r="Q656" s="475"/>
      <c r="R656" s="475"/>
      <c r="S656" s="475"/>
      <c r="T656" s="475"/>
      <c r="U656" s="475"/>
      <c r="V656" s="475"/>
      <c r="W656" s="475"/>
      <c r="X656" s="475"/>
      <c r="Y656" s="475"/>
      <c r="Z656" s="475"/>
      <c r="AA656" s="475"/>
      <c r="AB656" s="475"/>
      <c r="AC656" s="475"/>
      <c r="AD656" s="475"/>
      <c r="AE656" s="475"/>
      <c r="AF656" s="475"/>
      <c r="AG656" s="475"/>
      <c r="AH656" s="475"/>
      <c r="AI656" s="475"/>
      <c r="AJ656" s="475"/>
      <c r="AK656" s="475"/>
      <c r="AL656" s="475"/>
      <c r="AM656" s="475"/>
      <c r="AN656" s="475"/>
      <c r="AO656" s="475"/>
      <c r="AP656" s="475"/>
      <c r="AQ656" s="456"/>
      <c r="AR656" s="444"/>
      <c r="AS656" s="444"/>
      <c r="AT656" s="444"/>
    </row>
    <row r="657" spans="1:46" ht="5.15" customHeight="1" outlineLevel="1" x14ac:dyDescent="0.35">
      <c r="A657" s="444"/>
      <c r="B657" s="486"/>
      <c r="C657" s="487">
        <f>INT($C$606)+1.005</f>
        <v>2.0049999999999999</v>
      </c>
      <c r="D657" s="488"/>
      <c r="E657" s="488"/>
      <c r="F657" s="488"/>
      <c r="G657" s="488"/>
      <c r="H657" s="488"/>
      <c r="I657" s="488"/>
      <c r="J657" s="488"/>
      <c r="K657" s="488"/>
      <c r="L657" s="488"/>
      <c r="M657" s="488"/>
      <c r="N657" s="488"/>
      <c r="O657" s="488"/>
      <c r="P657" s="488"/>
      <c r="Q657" s="488"/>
      <c r="R657" s="488"/>
      <c r="S657" s="488"/>
      <c r="T657" s="488"/>
      <c r="U657" s="488"/>
      <c r="V657" s="488"/>
      <c r="W657" s="488"/>
      <c r="X657" s="488"/>
      <c r="Y657" s="488"/>
      <c r="Z657" s="488"/>
      <c r="AA657" s="488"/>
      <c r="AB657" s="488"/>
      <c r="AC657" s="488"/>
      <c r="AD657" s="488"/>
      <c r="AE657" s="488"/>
      <c r="AF657" s="488"/>
      <c r="AG657" s="488"/>
      <c r="AH657" s="488"/>
      <c r="AI657" s="488"/>
      <c r="AJ657" s="488"/>
      <c r="AK657" s="488"/>
      <c r="AL657" s="488"/>
      <c r="AM657" s="488"/>
      <c r="AN657" s="488"/>
      <c r="AO657" s="488"/>
      <c r="AP657" s="488"/>
      <c r="AQ657" s="489" t="s">
        <v>141</v>
      </c>
      <c r="AR657" s="444"/>
      <c r="AS657" s="444"/>
      <c r="AT657" s="444"/>
    </row>
    <row r="658" spans="1:46" ht="5.15" customHeight="1" x14ac:dyDescent="0.35">
      <c r="A658" s="444"/>
      <c r="B658" s="490"/>
      <c r="C658" s="491">
        <f>INT($C$606)+0.005</f>
        <v>1.0049999999999999</v>
      </c>
      <c r="D658" s="490"/>
      <c r="E658" s="490"/>
      <c r="F658" s="490"/>
      <c r="G658" s="490"/>
      <c r="H658" s="490"/>
      <c r="I658" s="490"/>
      <c r="J658" s="490"/>
      <c r="K658" s="490"/>
      <c r="L658" s="490"/>
      <c r="M658" s="490"/>
      <c r="N658" s="490"/>
      <c r="O658" s="490"/>
      <c r="P658" s="490"/>
      <c r="Q658" s="490"/>
      <c r="R658" s="490"/>
      <c r="S658" s="490"/>
      <c r="T658" s="490"/>
      <c r="U658" s="490"/>
      <c r="V658" s="490"/>
      <c r="W658" s="490"/>
      <c r="X658" s="490"/>
      <c r="Y658" s="490"/>
      <c r="Z658" s="490"/>
      <c r="AA658" s="490"/>
      <c r="AB658" s="490"/>
      <c r="AC658" s="490"/>
      <c r="AD658" s="490"/>
      <c r="AE658" s="490"/>
      <c r="AF658" s="490"/>
      <c r="AG658" s="490"/>
      <c r="AH658" s="490"/>
      <c r="AI658" s="490"/>
      <c r="AJ658" s="490"/>
      <c r="AK658" s="490"/>
      <c r="AL658" s="490"/>
      <c r="AM658" s="490"/>
      <c r="AN658" s="490"/>
      <c r="AO658" s="490"/>
      <c r="AP658" s="490"/>
      <c r="AQ658" s="490"/>
      <c r="AR658" s="444"/>
      <c r="AS658" s="444"/>
      <c r="AT658" s="444"/>
    </row>
    <row r="659" spans="1:46" outlineLevel="2" x14ac:dyDescent="0.35">
      <c r="A659" s="444"/>
      <c r="B659" s="444"/>
      <c r="C659" s="446">
        <f>INT($C$606)+2</f>
        <v>3</v>
      </c>
      <c r="D659" s="444"/>
      <c r="E659" s="444"/>
      <c r="F659" s="444"/>
      <c r="G659" s="444"/>
      <c r="H659" s="444"/>
      <c r="I659" s="444"/>
      <c r="J659" s="444"/>
      <c r="K659" s="444"/>
      <c r="L659" s="444"/>
      <c r="M659" s="444"/>
      <c r="N659" s="444"/>
      <c r="O659" s="444"/>
      <c r="P659" s="444"/>
      <c r="Q659" s="444"/>
      <c r="R659" s="444"/>
      <c r="S659" s="444"/>
      <c r="T659" s="444"/>
      <c r="U659" s="444"/>
      <c r="V659" s="444"/>
      <c r="W659" s="444"/>
      <c r="X659" s="444"/>
      <c r="Y659" s="444"/>
      <c r="Z659" s="444"/>
      <c r="AA659" s="444"/>
      <c r="AB659" s="444"/>
      <c r="AC659" s="444"/>
      <c r="AD659" s="444"/>
      <c r="AE659" s="444"/>
      <c r="AF659" s="444"/>
      <c r="AG659" s="444"/>
      <c r="AH659" s="444"/>
      <c r="AI659" s="444"/>
      <c r="AJ659" s="444"/>
      <c r="AK659" s="444"/>
      <c r="AL659" s="444"/>
      <c r="AM659" s="444"/>
      <c r="AN659" s="444"/>
      <c r="AO659" s="444"/>
      <c r="AP659" s="444"/>
      <c r="AQ659" s="444"/>
      <c r="AR659" s="444"/>
      <c r="AS659" s="444"/>
      <c r="AT659" s="444"/>
    </row>
    <row r="660" spans="1:46" outlineLevel="2" x14ac:dyDescent="0.35">
      <c r="A660" s="444"/>
      <c r="B660" s="444"/>
      <c r="C660" s="446">
        <f>INT($C$664)+2</f>
        <v>3</v>
      </c>
      <c r="D660" s="444"/>
      <c r="E660" s="444"/>
      <c r="F660" s="444"/>
      <c r="G660" s="444"/>
      <c r="H660" s="444"/>
      <c r="I660" s="444"/>
      <c r="J660" s="444"/>
      <c r="K660" s="444"/>
      <c r="L660" s="444"/>
      <c r="M660" s="444"/>
      <c r="N660" s="444"/>
      <c r="O660" s="444"/>
      <c r="P660" s="444"/>
      <c r="Q660" s="444"/>
      <c r="R660" s="444"/>
      <c r="S660" s="444"/>
      <c r="T660" s="444"/>
      <c r="U660" s="444"/>
      <c r="V660" s="444"/>
      <c r="W660" s="444"/>
      <c r="X660" s="444"/>
      <c r="Y660" s="444"/>
      <c r="Z660" s="444"/>
      <c r="AA660" s="444"/>
      <c r="AB660" s="444"/>
      <c r="AC660" s="444"/>
      <c r="AD660" s="444"/>
      <c r="AE660" s="444"/>
      <c r="AF660" s="444"/>
      <c r="AG660" s="444"/>
      <c r="AH660" s="444"/>
      <c r="AI660" s="444"/>
      <c r="AJ660" s="444"/>
      <c r="AK660" s="444"/>
      <c r="AL660" s="444"/>
      <c r="AM660" s="444"/>
      <c r="AN660" s="444"/>
      <c r="AO660" s="444"/>
      <c r="AP660" s="444"/>
      <c r="AQ660" s="444"/>
      <c r="AR660" s="444"/>
      <c r="AS660" s="444"/>
      <c r="AT660" s="444"/>
    </row>
    <row r="661" spans="1:46" ht="5.15" customHeight="1" thickBot="1" x14ac:dyDescent="0.4">
      <c r="A661" s="444"/>
      <c r="B661" s="447"/>
      <c r="C661" s="448">
        <f>INT($C$664)+0.005</f>
        <v>1.0049999999999999</v>
      </c>
      <c r="D661" s="447"/>
      <c r="E661" s="447"/>
      <c r="F661" s="447"/>
      <c r="G661" s="447"/>
      <c r="H661" s="447"/>
      <c r="I661" s="447"/>
      <c r="J661" s="447"/>
      <c r="K661" s="447"/>
      <c r="L661" s="447"/>
      <c r="M661" s="447"/>
      <c r="N661" s="447"/>
      <c r="O661" s="447"/>
      <c r="P661" s="447"/>
      <c r="Q661" s="447"/>
      <c r="R661" s="447"/>
      <c r="S661" s="447"/>
      <c r="T661" s="447"/>
      <c r="U661" s="447"/>
      <c r="V661" s="447"/>
      <c r="W661" s="447"/>
      <c r="X661" s="447"/>
      <c r="Y661" s="447"/>
      <c r="Z661" s="447"/>
      <c r="AA661" s="447"/>
      <c r="AB661" s="447"/>
      <c r="AC661" s="447"/>
      <c r="AD661" s="447"/>
      <c r="AE661" s="447"/>
      <c r="AF661" s="447"/>
      <c r="AG661" s="447"/>
      <c r="AH661" s="447"/>
      <c r="AI661" s="447"/>
      <c r="AJ661" s="447"/>
      <c r="AK661" s="447"/>
      <c r="AL661" s="447"/>
      <c r="AM661" s="447"/>
      <c r="AN661" s="447"/>
      <c r="AO661" s="447"/>
      <c r="AP661" s="447"/>
      <c r="AQ661" s="447"/>
      <c r="AR661" s="444"/>
      <c r="AS661" s="444"/>
      <c r="AT661" s="444"/>
    </row>
    <row r="662" spans="1:46" ht="5.15" customHeight="1" outlineLevel="1" x14ac:dyDescent="0.35">
      <c r="A662" s="444"/>
      <c r="B662" s="449" t="s">
        <v>0</v>
      </c>
      <c r="C662" s="450">
        <f>INT($C$664)+1.005</f>
        <v>2.0049999999999999</v>
      </c>
      <c r="D662" s="451"/>
      <c r="E662" s="451"/>
      <c r="F662" s="451"/>
      <c r="G662" s="451"/>
      <c r="H662" s="451"/>
      <c r="I662" s="451"/>
      <c r="J662" s="451"/>
      <c r="K662" s="451"/>
      <c r="L662" s="451"/>
      <c r="M662" s="451"/>
      <c r="N662" s="451"/>
      <c r="O662" s="451"/>
      <c r="P662" s="451"/>
      <c r="Q662" s="451"/>
      <c r="R662" s="451"/>
      <c r="S662" s="451"/>
      <c r="T662" s="451"/>
      <c r="U662" s="451"/>
      <c r="V662" s="451"/>
      <c r="W662" s="451"/>
      <c r="X662" s="451"/>
      <c r="Y662" s="451"/>
      <c r="Z662" s="451"/>
      <c r="AA662" s="451"/>
      <c r="AB662" s="451"/>
      <c r="AC662" s="451"/>
      <c r="AD662" s="451"/>
      <c r="AE662" s="451"/>
      <c r="AF662" s="451"/>
      <c r="AG662" s="451"/>
      <c r="AH662" s="451"/>
      <c r="AI662" s="451"/>
      <c r="AJ662" s="451"/>
      <c r="AK662" s="451"/>
      <c r="AL662" s="451"/>
      <c r="AM662" s="451"/>
      <c r="AN662" s="451"/>
      <c r="AO662" s="451"/>
      <c r="AP662" s="451"/>
      <c r="AQ662" s="452"/>
      <c r="AR662" s="444"/>
      <c r="AS662" s="444"/>
      <c r="AT662" s="444"/>
    </row>
    <row r="663" spans="1:46" outlineLevel="4" x14ac:dyDescent="0.35">
      <c r="A663" s="444"/>
      <c r="B663" s="453"/>
      <c r="C663" s="446">
        <f>INT(MAX($C$674:$C$784))+1</f>
        <v>5</v>
      </c>
      <c r="D663" s="454"/>
      <c r="E663" s="454"/>
      <c r="F663" s="454"/>
      <c r="G663" s="454"/>
      <c r="H663" s="455"/>
      <c r="I663" s="455"/>
      <c r="J663" s="455"/>
      <c r="K663" s="455"/>
      <c r="L663" s="455"/>
      <c r="M663" s="455"/>
      <c r="N663" s="455"/>
      <c r="O663" s="455"/>
      <c r="P663" s="455"/>
      <c r="Q663" s="455"/>
      <c r="R663" s="455"/>
      <c r="S663" s="455"/>
      <c r="T663" s="455"/>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4"/>
      <c r="AQ663" s="456"/>
      <c r="AR663" s="444"/>
      <c r="AS663" s="444"/>
      <c r="AT663" s="444"/>
    </row>
    <row r="664" spans="1:46" ht="20.149999999999999" customHeight="1" x14ac:dyDescent="0.35">
      <c r="A664" s="444"/>
      <c r="B664" s="453"/>
      <c r="C664" s="446">
        <v>1.02</v>
      </c>
      <c r="D664" s="457"/>
      <c r="E664" s="527" t="s">
        <v>497</v>
      </c>
      <c r="F664" s="528"/>
      <c r="G664" s="460"/>
      <c r="H664" s="461" t="str">
        <f>COUNTIFS($B$1:$B664, "«")&amp;" Sheep: Husbandry &amp; Labour requirements"</f>
        <v>6 Sheep: Husbandry &amp; Labour requirements</v>
      </c>
      <c r="I664" s="492"/>
      <c r="J664" s="492"/>
      <c r="K664" s="492"/>
      <c r="L664" s="492"/>
      <c r="M664" s="492"/>
      <c r="N664" s="492"/>
      <c r="O664" s="492"/>
      <c r="P664" s="492"/>
      <c r="Q664" s="492"/>
      <c r="R664" s="492"/>
      <c r="S664" s="492"/>
      <c r="T664" s="492"/>
      <c r="U664" s="492"/>
      <c r="V664" s="492"/>
      <c r="W664" s="622"/>
      <c r="X664" s="492"/>
      <c r="Y664" s="492"/>
      <c r="Z664" s="492"/>
      <c r="AA664" s="492"/>
      <c r="AB664" s="492"/>
      <c r="AC664" s="492"/>
      <c r="AD664" s="492"/>
      <c r="AE664" s="492"/>
      <c r="AF664" s="492"/>
      <c r="AG664" s="492"/>
      <c r="AH664" s="492"/>
      <c r="AI664" s="492"/>
      <c r="AJ664" s="492"/>
      <c r="AK664" s="492"/>
      <c r="AL664" s="492"/>
      <c r="AM664" s="492"/>
      <c r="AN664" s="492"/>
      <c r="AO664" s="492"/>
      <c r="AP664" s="530"/>
      <c r="AQ664" s="456"/>
      <c r="AR664" s="444"/>
      <c r="AS664" s="444"/>
      <c r="AT664" s="444"/>
    </row>
    <row r="665" spans="1:46" ht="20.149999999999999" customHeight="1" outlineLevel="1" x14ac:dyDescent="0.35">
      <c r="A665" s="444"/>
      <c r="B665" s="453"/>
      <c r="C665" s="446">
        <f>INT($C$664)+1.02</f>
        <v>2.02</v>
      </c>
      <c r="D665" s="457"/>
      <c r="E665" s="527" t="s">
        <v>499</v>
      </c>
      <c r="F665" s="531">
        <v>1</v>
      </c>
      <c r="G665" s="466"/>
      <c r="H665" s="467" t="s">
        <v>794</v>
      </c>
      <c r="I665" s="468"/>
      <c r="J665" s="468"/>
      <c r="K665" s="468"/>
      <c r="L665" s="468"/>
      <c r="M665" s="468"/>
      <c r="N665" s="468"/>
      <c r="O665" s="468"/>
      <c r="P665" s="468"/>
      <c r="Q665" s="468"/>
      <c r="R665" s="468"/>
      <c r="S665" s="468"/>
      <c r="T665" s="468"/>
      <c r="U665" s="468"/>
      <c r="V665" s="468"/>
      <c r="W665" s="623"/>
      <c r="X665" s="468"/>
      <c r="Y665" s="468"/>
      <c r="Z665" s="468"/>
      <c r="AA665" s="468"/>
      <c r="AB665" s="468"/>
      <c r="AC665" s="468"/>
      <c r="AD665" s="468"/>
      <c r="AE665" s="468"/>
      <c r="AF665" s="468"/>
      <c r="AG665" s="468"/>
      <c r="AH665" s="468"/>
      <c r="AI665" s="468"/>
      <c r="AJ665" s="468"/>
      <c r="AK665" s="468"/>
      <c r="AL665" s="468"/>
      <c r="AM665" s="468"/>
      <c r="AN665" s="468"/>
      <c r="AO665" s="468"/>
      <c r="AP665" s="533"/>
      <c r="AQ665" s="456"/>
      <c r="AR665" s="444"/>
      <c r="AS665" s="444"/>
      <c r="AT665" s="444"/>
    </row>
    <row r="666" spans="1:46" ht="5.15" customHeight="1" outlineLevel="2" x14ac:dyDescent="0.35">
      <c r="A666" s="444"/>
      <c r="B666" s="453"/>
      <c r="C666" s="446">
        <f>INT($C$664)+2.005</f>
        <v>3.0049999999999999</v>
      </c>
      <c r="D666" s="454"/>
      <c r="E666" s="454"/>
      <c r="F666" s="454"/>
      <c r="G666" s="454"/>
      <c r="H666" s="454"/>
      <c r="I666" s="454"/>
      <c r="J666" s="454"/>
      <c r="K666" s="454"/>
      <c r="L666" s="454"/>
      <c r="M666" s="454"/>
      <c r="N666" s="454"/>
      <c r="O666" s="454"/>
      <c r="P666" s="454"/>
      <c r="Q666" s="454"/>
      <c r="R666" s="454"/>
      <c r="S666" s="454"/>
      <c r="T666" s="454"/>
      <c r="U666" s="454"/>
      <c r="V666" s="454"/>
      <c r="W666" s="454"/>
      <c r="X666" s="454"/>
      <c r="Y666" s="454"/>
      <c r="Z666" s="454"/>
      <c r="AA666" s="454"/>
      <c r="AB666" s="454"/>
      <c r="AC666" s="454"/>
      <c r="AD666" s="454"/>
      <c r="AE666" s="454"/>
      <c r="AF666" s="454"/>
      <c r="AG666" s="454"/>
      <c r="AH666" s="454"/>
      <c r="AI666" s="454"/>
      <c r="AJ666" s="454"/>
      <c r="AK666" s="454"/>
      <c r="AL666" s="454"/>
      <c r="AM666" s="454"/>
      <c r="AN666" s="454"/>
      <c r="AO666" s="454"/>
      <c r="AP666" s="454"/>
      <c r="AQ666" s="456"/>
      <c r="AR666" s="444"/>
      <c r="AS666" s="444"/>
      <c r="AT666" s="444"/>
    </row>
    <row r="667" spans="1:46" outlineLevel="2" x14ac:dyDescent="0.35">
      <c r="A667" s="444"/>
      <c r="B667" s="453"/>
      <c r="C667" s="446">
        <f>INT($C$664)+2</f>
        <v>3</v>
      </c>
      <c r="D667" s="454"/>
      <c r="E667" s="534"/>
      <c r="F667" s="534"/>
      <c r="G667" s="454"/>
      <c r="H667" s="472"/>
      <c r="I667" s="472"/>
      <c r="J667" s="472"/>
      <c r="K667" s="472"/>
      <c r="L667" s="472"/>
      <c r="M667" s="472"/>
      <c r="N667" s="472"/>
      <c r="O667" s="472"/>
      <c r="P667" s="472"/>
      <c r="Q667" s="472"/>
      <c r="R667" s="472"/>
      <c r="S667" s="472"/>
      <c r="T667" s="472"/>
      <c r="U667" s="472"/>
      <c r="V667" s="472"/>
      <c r="W667" s="472"/>
      <c r="X667" s="472"/>
      <c r="Y667" s="472"/>
      <c r="Z667" s="472"/>
      <c r="AA667" s="472"/>
      <c r="AB667" s="472"/>
      <c r="AC667" s="472"/>
      <c r="AD667" s="472"/>
      <c r="AE667" s="472"/>
      <c r="AF667" s="472"/>
      <c r="AG667" s="472"/>
      <c r="AH667" s="472"/>
      <c r="AI667" s="472"/>
      <c r="AJ667" s="472"/>
      <c r="AK667" s="472"/>
      <c r="AL667" s="472"/>
      <c r="AM667" s="472"/>
      <c r="AN667" s="472"/>
      <c r="AO667" s="472"/>
      <c r="AP667" s="454"/>
      <c r="AQ667" s="456"/>
      <c r="AR667" s="444"/>
      <c r="AS667" s="444"/>
      <c r="AT667" s="444"/>
    </row>
    <row r="668" spans="1:46" outlineLevel="2" x14ac:dyDescent="0.35">
      <c r="A668" s="444"/>
      <c r="B668" s="453"/>
      <c r="C668" s="446">
        <f>INT($C$664)+2</f>
        <v>3</v>
      </c>
      <c r="D668" s="454"/>
      <c r="E668" s="534"/>
      <c r="F668" s="534"/>
      <c r="G668" s="454"/>
      <c r="H668" s="473"/>
      <c r="I668" s="473"/>
      <c r="J668" s="473"/>
      <c r="K668" s="473"/>
      <c r="L668" s="535" t="s">
        <v>795</v>
      </c>
      <c r="M668" s="535"/>
      <c r="N668" s="535"/>
      <c r="O668" s="535"/>
      <c r="P668" s="535"/>
      <c r="Q668" s="535"/>
      <c r="R668" s="535"/>
      <c r="S668" s="535"/>
      <c r="T668" s="535"/>
      <c r="U668" s="535"/>
      <c r="V668" s="535"/>
      <c r="W668" s="473"/>
      <c r="X668" s="473"/>
      <c r="Y668" s="473"/>
      <c r="Z668" s="473"/>
      <c r="AA668" s="473"/>
      <c r="AB668" s="473"/>
      <c r="AC668" s="473"/>
      <c r="AD668" s="473"/>
      <c r="AE668" s="473"/>
      <c r="AF668" s="473"/>
      <c r="AG668" s="473"/>
      <c r="AH668" s="473"/>
      <c r="AI668" s="473"/>
      <c r="AJ668" s="473"/>
      <c r="AK668" s="473"/>
      <c r="AL668" s="473"/>
      <c r="AM668" s="473"/>
      <c r="AN668" s="473"/>
      <c r="AO668" s="473"/>
      <c r="AP668" s="454"/>
      <c r="AQ668" s="456"/>
      <c r="AR668" s="444"/>
      <c r="AS668" s="444"/>
      <c r="AT668" s="444"/>
    </row>
    <row r="669" spans="1:46" outlineLevel="2" x14ac:dyDescent="0.35">
      <c r="A669" s="444"/>
      <c r="B669" s="453"/>
      <c r="C669" s="446">
        <f>INT($C$664)+2</f>
        <v>3</v>
      </c>
      <c r="D669" s="454"/>
      <c r="E669" s="534"/>
      <c r="F669" s="534"/>
      <c r="G669" s="454"/>
      <c r="H669" s="473"/>
      <c r="I669" s="473"/>
      <c r="J669" s="473"/>
      <c r="K669" s="473"/>
      <c r="L669" s="473"/>
      <c r="M669" s="473"/>
      <c r="N669" s="535" t="s">
        <v>796</v>
      </c>
      <c r="O669" s="535"/>
      <c r="P669" s="535"/>
      <c r="Q669" s="535"/>
      <c r="R669" s="535"/>
      <c r="S669" s="473"/>
      <c r="T669" s="473"/>
      <c r="U669" s="473"/>
      <c r="V669" s="473"/>
      <c r="W669" s="473"/>
      <c r="X669" s="473"/>
      <c r="Y669" s="473"/>
      <c r="Z669" s="473"/>
      <c r="AA669" s="473"/>
      <c r="AB669" s="473"/>
      <c r="AC669" s="473"/>
      <c r="AD669" s="473"/>
      <c r="AE669" s="473"/>
      <c r="AF669" s="473"/>
      <c r="AG669" s="473"/>
      <c r="AH669" s="473"/>
      <c r="AI669" s="473"/>
      <c r="AJ669" s="473"/>
      <c r="AK669" s="473"/>
      <c r="AL669" s="473"/>
      <c r="AM669" s="473"/>
      <c r="AN669" s="473"/>
      <c r="AO669" s="473"/>
      <c r="AP669" s="454"/>
      <c r="AQ669" s="456"/>
      <c r="AR669" s="444"/>
      <c r="AS669" s="444"/>
      <c r="AT669" s="444"/>
    </row>
    <row r="670" spans="1:46" ht="28" outlineLevel="2" x14ac:dyDescent="0.35">
      <c r="A670" s="444"/>
      <c r="B670" s="453"/>
      <c r="C670" s="446">
        <f>INT($C$664)+2</f>
        <v>3</v>
      </c>
      <c r="D670" s="454"/>
      <c r="E670" s="534"/>
      <c r="F670" s="534"/>
      <c r="G670" s="454"/>
      <c r="H670" s="473" t="s">
        <v>797</v>
      </c>
      <c r="I670" s="473"/>
      <c r="J670" s="473" t="s">
        <v>798</v>
      </c>
      <c r="K670" s="473" t="s">
        <v>188</v>
      </c>
      <c r="L670" s="473" t="s">
        <v>799</v>
      </c>
      <c r="M670" s="473" t="s">
        <v>800</v>
      </c>
      <c r="N670" s="473" t="s">
        <v>801</v>
      </c>
      <c r="O670" s="473" t="s">
        <v>802</v>
      </c>
      <c r="P670" s="473" t="s">
        <v>803</v>
      </c>
      <c r="Q670" s="645" t="s">
        <v>804</v>
      </c>
      <c r="R670" s="473" t="s">
        <v>805</v>
      </c>
      <c r="S670" s="473" t="s">
        <v>806</v>
      </c>
      <c r="T670" s="473" t="s">
        <v>745</v>
      </c>
      <c r="U670" s="473" t="s">
        <v>807</v>
      </c>
      <c r="V670" s="473" t="s">
        <v>808</v>
      </c>
      <c r="W670" s="473"/>
      <c r="X670" s="473"/>
      <c r="Y670" s="473"/>
      <c r="Z670" s="473"/>
      <c r="AA670" s="473"/>
      <c r="AB670" s="473"/>
      <c r="AC670" s="473"/>
      <c r="AD670" s="473"/>
      <c r="AE670" s="473"/>
      <c r="AF670" s="473"/>
      <c r="AG670" s="473"/>
      <c r="AH670" s="473"/>
      <c r="AI670" s="473"/>
      <c r="AJ670" s="473"/>
      <c r="AK670" s="473"/>
      <c r="AL670" s="473"/>
      <c r="AM670" s="473"/>
      <c r="AN670" s="473"/>
      <c r="AO670" s="473"/>
      <c r="AP670" s="454"/>
      <c r="AQ670" s="456"/>
      <c r="AR670" s="444"/>
      <c r="AS670" s="444"/>
      <c r="AT670" s="444"/>
    </row>
    <row r="671" spans="1:46" ht="11.5" customHeight="1" outlineLevel="2" x14ac:dyDescent="0.35">
      <c r="A671" s="444"/>
      <c r="B671" s="453" t="s">
        <v>503</v>
      </c>
      <c r="C671" s="446">
        <f>INT($C$664)+2.01</f>
        <v>3.01</v>
      </c>
      <c r="D671" s="454"/>
      <c r="E671" s="454"/>
      <c r="F671" s="454"/>
      <c r="G671" s="454"/>
      <c r="H671" s="473"/>
      <c r="I671" s="473"/>
      <c r="J671" s="473"/>
      <c r="K671" s="473"/>
      <c r="L671" s="473"/>
      <c r="M671" s="473"/>
      <c r="N671" s="473"/>
      <c r="O671" s="473"/>
      <c r="P671" s="473"/>
      <c r="Q671" s="473"/>
      <c r="R671" s="473"/>
      <c r="S671" s="473"/>
      <c r="T671" s="473"/>
      <c r="U671" s="473"/>
      <c r="V671" s="473"/>
      <c r="W671" s="473"/>
      <c r="X671" s="473"/>
      <c r="Y671" s="473"/>
      <c r="Z671" s="473"/>
      <c r="AA671" s="473"/>
      <c r="AB671" s="473"/>
      <c r="AC671" s="473"/>
      <c r="AD671" s="473"/>
      <c r="AE671" s="473"/>
      <c r="AF671" s="473"/>
      <c r="AG671" s="473"/>
      <c r="AH671" s="473"/>
      <c r="AI671" s="473"/>
      <c r="AJ671" s="473"/>
      <c r="AK671" s="473"/>
      <c r="AL671" s="473"/>
      <c r="AM671" s="473"/>
      <c r="AN671" s="473"/>
      <c r="AO671" s="473"/>
      <c r="AP671" s="454"/>
      <c r="AQ671" s="456"/>
      <c r="AR671" s="444"/>
      <c r="AS671" s="444"/>
      <c r="AT671" s="444"/>
    </row>
    <row r="672" spans="1:46" outlineLevel="4" x14ac:dyDescent="0.35">
      <c r="A672" s="444"/>
      <c r="B672" s="453"/>
      <c r="C672" s="446">
        <f>INT(MAX($C$674:$C$784))+1</f>
        <v>5</v>
      </c>
      <c r="D672" s="475"/>
      <c r="E672" s="534"/>
      <c r="F672" s="534"/>
      <c r="G672" s="475"/>
      <c r="H672" s="534"/>
      <c r="I672" s="534"/>
      <c r="J672" s="534"/>
      <c r="K672" s="534"/>
      <c r="L672" s="534"/>
      <c r="M672" s="534"/>
      <c r="N672" s="534"/>
      <c r="O672" s="534"/>
      <c r="P672" s="534"/>
      <c r="Q672" s="534"/>
      <c r="R672" s="534"/>
      <c r="S672" s="534"/>
      <c r="T672" s="534"/>
      <c r="U672" s="534"/>
      <c r="V672" s="534"/>
      <c r="W672" s="534"/>
      <c r="X672" s="534"/>
      <c r="Y672" s="534"/>
      <c r="Z672" s="534"/>
      <c r="AA672" s="534"/>
      <c r="AB672" s="534"/>
      <c r="AC672" s="534"/>
      <c r="AD672" s="534"/>
      <c r="AE672" s="534"/>
      <c r="AF672" s="534"/>
      <c r="AG672" s="534"/>
      <c r="AH672" s="534"/>
      <c r="AI672" s="534"/>
      <c r="AJ672" s="534"/>
      <c r="AK672" s="534"/>
      <c r="AL672" s="534"/>
      <c r="AM672" s="534"/>
      <c r="AN672" s="534"/>
      <c r="AO672" s="534"/>
      <c r="AP672" s="475"/>
      <c r="AQ672" s="456"/>
      <c r="AR672" s="444"/>
      <c r="AS672" s="444"/>
      <c r="AT672" s="444"/>
    </row>
    <row r="673" spans="1:46" outlineLevel="4" x14ac:dyDescent="0.35">
      <c r="A673" s="444"/>
      <c r="B673" s="453" t="s">
        <v>504</v>
      </c>
      <c r="C673" s="446">
        <f>INT(MAX($C$674:$C$784))+1</f>
        <v>5</v>
      </c>
      <c r="D673" s="475" t="s">
        <v>505</v>
      </c>
      <c r="E673" s="534"/>
      <c r="F673" s="534"/>
      <c r="G673" s="475"/>
      <c r="H673" s="534"/>
      <c r="I673" s="534"/>
      <c r="J673" s="534"/>
      <c r="K673" s="534"/>
      <c r="L673" s="534"/>
      <c r="M673" s="534"/>
      <c r="N673" s="534"/>
      <c r="O673" s="534"/>
      <c r="P673" s="534"/>
      <c r="Q673" s="534"/>
      <c r="R673" s="534"/>
      <c r="S673" s="534"/>
      <c r="T673" s="534"/>
      <c r="U673" s="534"/>
      <c r="V673" s="534"/>
      <c r="W673" s="534"/>
      <c r="X673" s="534"/>
      <c r="Y673" s="534"/>
      <c r="Z673" s="534"/>
      <c r="AA673" s="534"/>
      <c r="AB673" s="534"/>
      <c r="AC673" s="534"/>
      <c r="AD673" s="534"/>
      <c r="AE673" s="534"/>
      <c r="AF673" s="534"/>
      <c r="AG673" s="534"/>
      <c r="AH673" s="534"/>
      <c r="AI673" s="534"/>
      <c r="AJ673" s="534"/>
      <c r="AK673" s="534"/>
      <c r="AL673" s="534"/>
      <c r="AM673" s="534"/>
      <c r="AN673" s="534"/>
      <c r="AO673" s="534"/>
      <c r="AP673" s="475"/>
      <c r="AQ673" s="456"/>
      <c r="AR673" s="444"/>
      <c r="AS673" s="444"/>
      <c r="AT673" s="444"/>
    </row>
    <row r="674" spans="1:46" ht="5.15" customHeight="1" outlineLevel="2" x14ac:dyDescent="0.35">
      <c r="A674" s="444"/>
      <c r="B674" s="453"/>
      <c r="C674" s="446">
        <f>INT($C$664)+2.005</f>
        <v>3.0049999999999999</v>
      </c>
      <c r="D674" s="475" t="s">
        <v>506</v>
      </c>
      <c r="E674" s="475"/>
      <c r="F674" s="475"/>
      <c r="G674" s="475"/>
      <c r="H674" s="538"/>
      <c r="I674" s="538"/>
      <c r="J674" s="538"/>
      <c r="K674" s="538"/>
      <c r="L674" s="646"/>
      <c r="M674" s="646"/>
      <c r="N674" s="646"/>
      <c r="O674" s="646"/>
      <c r="P674" s="646"/>
      <c r="Q674" s="646"/>
      <c r="R674" s="646"/>
      <c r="S674" s="646"/>
      <c r="T674" s="646"/>
      <c r="U674" s="646"/>
      <c r="V674" s="646"/>
      <c r="W674" s="538"/>
      <c r="X674" s="538"/>
      <c r="Y674" s="538"/>
      <c r="Z674" s="538"/>
      <c r="AA674" s="538"/>
      <c r="AB674" s="477"/>
      <c r="AC674" s="477"/>
      <c r="AD674" s="477"/>
      <c r="AE674" s="477"/>
      <c r="AF674" s="477"/>
      <c r="AG674" s="477"/>
      <c r="AH674" s="477"/>
      <c r="AI674" s="477"/>
      <c r="AJ674" s="477"/>
      <c r="AK674" s="477"/>
      <c r="AL674" s="477"/>
      <c r="AM674" s="477"/>
      <c r="AN674" s="477"/>
      <c r="AO674" s="477"/>
      <c r="AP674" s="475"/>
      <c r="AQ674" s="456"/>
      <c r="AR674" s="444"/>
      <c r="AS674" s="444"/>
      <c r="AT674" s="444"/>
    </row>
    <row r="675" spans="1:46" outlineLevel="2" x14ac:dyDescent="0.35">
      <c r="A675" s="444"/>
      <c r="B675" s="453"/>
      <c r="C675" s="446">
        <f>INT($C$664)+2</f>
        <v>3</v>
      </c>
      <c r="D675" s="475"/>
      <c r="E675" s="534" t="s">
        <v>809</v>
      </c>
      <c r="F675" s="528" t="s">
        <v>810</v>
      </c>
      <c r="G675" s="475"/>
      <c r="H675" s="647"/>
      <c r="I675" s="554"/>
      <c r="J675" s="554"/>
      <c r="K675" s="480"/>
      <c r="L675" s="648">
        <f>COUNTA($J$675:$J$784)/M675</f>
        <v>27</v>
      </c>
      <c r="M675" s="648">
        <v>4</v>
      </c>
      <c r="N675" s="554"/>
      <c r="O675" s="554"/>
      <c r="P675" s="554"/>
      <c r="Q675" s="554"/>
      <c r="R675" s="554"/>
      <c r="S675" s="554"/>
      <c r="T675" s="554"/>
      <c r="U675" s="554"/>
      <c r="V675" s="554"/>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outlineLevel="2" x14ac:dyDescent="0.35">
      <c r="A676" s="444"/>
      <c r="B676" s="453"/>
      <c r="C676" s="446">
        <f>INT($C$664)+2</f>
        <v>3</v>
      </c>
      <c r="D676" s="475"/>
      <c r="E676" s="534">
        <v>0</v>
      </c>
      <c r="F676" s="528" t="b">
        <f>COUNTIFS($L676:$V676,"-")&lt;&gt;COUNTA($L676:$V676)</f>
        <v>1</v>
      </c>
      <c r="G676" s="475"/>
      <c r="H676" s="649" t="s">
        <v>811</v>
      </c>
      <c r="I676" s="649"/>
      <c r="J676" s="630" t="s">
        <v>812</v>
      </c>
      <c r="K676" s="650" t="str">
        <f>IFERROR(DATE(2019,1,($L676-1)*7+1),"-")</f>
        <v>-</v>
      </c>
      <c r="L676" s="651" t="s">
        <v>813</v>
      </c>
      <c r="M676" s="651" t="s">
        <v>813</v>
      </c>
      <c r="N676" s="651" t="s">
        <v>813</v>
      </c>
      <c r="O676" s="651" t="s">
        <v>813</v>
      </c>
      <c r="P676" s="651" t="s">
        <v>813</v>
      </c>
      <c r="Q676" s="651" t="s">
        <v>813</v>
      </c>
      <c r="R676" s="651" t="s">
        <v>813</v>
      </c>
      <c r="S676" s="651" t="s">
        <v>813</v>
      </c>
      <c r="T676" s="651" t="s">
        <v>813</v>
      </c>
      <c r="U676" s="651" t="s">
        <v>813</v>
      </c>
      <c r="V676" s="651" t="s">
        <v>813</v>
      </c>
      <c r="W676" s="480"/>
      <c r="X676" s="480"/>
      <c r="Y676" s="480"/>
      <c r="Z676" s="480"/>
      <c r="AA676" s="480"/>
      <c r="AB676" s="480"/>
      <c r="AC676" s="480"/>
      <c r="AD676" s="480"/>
      <c r="AE676" s="480"/>
      <c r="AF676" s="480"/>
      <c r="AG676" s="480"/>
      <c r="AH676" s="480"/>
      <c r="AI676" s="480"/>
      <c r="AJ676" s="480"/>
      <c r="AK676" s="480"/>
      <c r="AL676" s="480"/>
      <c r="AM676" s="480"/>
      <c r="AN676" s="480"/>
      <c r="AO676" s="480"/>
      <c r="AP676" s="475"/>
      <c r="AQ676" s="456"/>
      <c r="AR676" s="444"/>
      <c r="AS676" s="444"/>
      <c r="AT676" s="444"/>
    </row>
    <row r="677" spans="1:46" outlineLevel="2" x14ac:dyDescent="0.35">
      <c r="A677" s="444"/>
      <c r="B677" s="453"/>
      <c r="C677" s="446">
        <f>INT($C$664)+2</f>
        <v>3</v>
      </c>
      <c r="D677" s="475"/>
      <c r="E677" s="652">
        <f>E676</f>
        <v>0</v>
      </c>
      <c r="F677" s="528" t="b">
        <f t="shared" ref="F677:F765" si="69">COUNTIFS($L677:$V677,"-")&lt;&gt;COUNTA($L677:$V677)</f>
        <v>1</v>
      </c>
      <c r="G677" s="475"/>
      <c r="H677" s="802" t="s">
        <v>814</v>
      </c>
      <c r="I677" s="803"/>
      <c r="J677" s="653" t="s">
        <v>815</v>
      </c>
      <c r="K677" s="654">
        <f t="shared" ref="K677:K740" si="70">IFERROR(DATE(2019,1,($L677-1)*7+1),"-")</f>
        <v>43795</v>
      </c>
      <c r="L677" s="524">
        <v>48</v>
      </c>
      <c r="M677" s="655" t="s">
        <v>813</v>
      </c>
      <c r="N677" s="655" t="s">
        <v>813</v>
      </c>
      <c r="O677" s="655" t="s">
        <v>813</v>
      </c>
      <c r="P677" s="655" t="s">
        <v>813</v>
      </c>
      <c r="Q677" s="655" t="s">
        <v>813</v>
      </c>
      <c r="R677" s="655" t="s">
        <v>813</v>
      </c>
      <c r="S677" s="655" t="s">
        <v>813</v>
      </c>
      <c r="T677" s="655" t="s">
        <v>813</v>
      </c>
      <c r="U677" s="655" t="s">
        <v>813</v>
      </c>
      <c r="V677" s="655" t="s">
        <v>813</v>
      </c>
      <c r="W677" s="480"/>
      <c r="X677" s="480"/>
      <c r="Y677" s="480"/>
      <c r="Z677" s="480"/>
      <c r="AA677" s="480"/>
      <c r="AB677" s="480"/>
      <c r="AC677" s="480"/>
      <c r="AD677" s="480"/>
      <c r="AE677" s="480"/>
      <c r="AF677" s="480"/>
      <c r="AG677" s="480"/>
      <c r="AH677" s="480"/>
      <c r="AI677" s="480"/>
      <c r="AJ677" s="480"/>
      <c r="AK677" s="480"/>
      <c r="AL677" s="480"/>
      <c r="AM677" s="480"/>
      <c r="AN677" s="480"/>
      <c r="AO677" s="480"/>
      <c r="AP677" s="475"/>
      <c r="AQ677" s="456"/>
      <c r="AR677" s="444"/>
      <c r="AS677" s="444"/>
      <c r="AT677" s="444"/>
    </row>
    <row r="678" spans="1:46" outlineLevel="2" x14ac:dyDescent="0.35">
      <c r="A678" s="444"/>
      <c r="B678" s="453"/>
      <c r="C678" s="446">
        <f>INT($C$664)+2</f>
        <v>3</v>
      </c>
      <c r="D678" s="475"/>
      <c r="E678" s="652">
        <f>E677</f>
        <v>0</v>
      </c>
      <c r="F678" s="528" t="b">
        <f t="shared" si="69"/>
        <v>1</v>
      </c>
      <c r="G678" s="475"/>
      <c r="H678" s="804"/>
      <c r="I678" s="805"/>
      <c r="J678" s="653" t="s">
        <v>816</v>
      </c>
      <c r="K678" s="654" t="str">
        <f t="shared" si="70"/>
        <v>-</v>
      </c>
      <c r="L678" s="655" t="s">
        <v>817</v>
      </c>
      <c r="M678" s="524">
        <v>26</v>
      </c>
      <c r="N678" s="655" t="s">
        <v>817</v>
      </c>
      <c r="O678" s="655" t="s">
        <v>817</v>
      </c>
      <c r="P678" s="655" t="s">
        <v>817</v>
      </c>
      <c r="Q678" s="655" t="s">
        <v>817</v>
      </c>
      <c r="R678" s="655" t="s">
        <v>817</v>
      </c>
      <c r="S678" s="655" t="s">
        <v>817</v>
      </c>
      <c r="T678" s="655" t="s">
        <v>817</v>
      </c>
      <c r="U678" s="655" t="s">
        <v>817</v>
      </c>
      <c r="V678" s="655" t="s">
        <v>817</v>
      </c>
      <c r="W678" s="480"/>
      <c r="X678" s="480"/>
      <c r="Y678" s="480"/>
      <c r="Z678" s="480"/>
      <c r="AA678" s="480"/>
      <c r="AB678" s="480"/>
      <c r="AC678" s="480"/>
      <c r="AD678" s="480"/>
      <c r="AE678" s="480"/>
      <c r="AF678" s="480"/>
      <c r="AG678" s="480"/>
      <c r="AH678" s="480"/>
      <c r="AI678" s="480"/>
      <c r="AJ678" s="480"/>
      <c r="AK678" s="480"/>
      <c r="AL678" s="480"/>
      <c r="AM678" s="480"/>
      <c r="AN678" s="480"/>
      <c r="AO678" s="480"/>
      <c r="AP678" s="475"/>
      <c r="AQ678" s="456"/>
      <c r="AR678" s="444"/>
      <c r="AS678" s="444"/>
      <c r="AT678" s="444"/>
    </row>
    <row r="679" spans="1:46" outlineLevel="2" x14ac:dyDescent="0.35">
      <c r="A679" s="444"/>
      <c r="B679" s="453"/>
      <c r="C679" s="446">
        <f>INT($C$664)+2</f>
        <v>3</v>
      </c>
      <c r="D679" s="475"/>
      <c r="E679" s="652">
        <f>E678</f>
        <v>0</v>
      </c>
      <c r="F679" s="528" t="b">
        <f t="shared" si="69"/>
        <v>1</v>
      </c>
      <c r="G679" s="475"/>
      <c r="H679" s="806"/>
      <c r="I679" s="807"/>
      <c r="J679" s="638" t="s">
        <v>818</v>
      </c>
      <c r="K679" s="656" t="str">
        <f t="shared" si="70"/>
        <v>-</v>
      </c>
      <c r="L679" s="653" t="s">
        <v>813</v>
      </c>
      <c r="M679" s="653" t="s">
        <v>813</v>
      </c>
      <c r="N679" s="653" t="s">
        <v>813</v>
      </c>
      <c r="O679" s="653" t="s">
        <v>813</v>
      </c>
      <c r="P679" s="653" t="s">
        <v>813</v>
      </c>
      <c r="Q679" s="653" t="s">
        <v>813</v>
      </c>
      <c r="R679" s="653" t="s">
        <v>813</v>
      </c>
      <c r="S679" s="653" t="s">
        <v>813</v>
      </c>
      <c r="T679" s="653" t="s">
        <v>813</v>
      </c>
      <c r="U679" s="657" t="s">
        <v>813</v>
      </c>
      <c r="V679" s="657" t="s">
        <v>813</v>
      </c>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3" x14ac:dyDescent="0.35">
      <c r="A680" s="444"/>
      <c r="B680" s="453"/>
      <c r="C680" s="446">
        <f>INT($C$664)+3</f>
        <v>4</v>
      </c>
      <c r="D680" s="475"/>
      <c r="E680" s="534">
        <v>1</v>
      </c>
      <c r="F680" s="528" t="b">
        <f t="shared" si="69"/>
        <v>1</v>
      </c>
      <c r="G680" s="475"/>
      <c r="H680" s="649" t="s">
        <v>819</v>
      </c>
      <c r="I680" s="649"/>
      <c r="J680" s="630" t="s">
        <v>812</v>
      </c>
      <c r="K680" s="650" t="str">
        <f t="shared" si="70"/>
        <v>-</v>
      </c>
      <c r="L680" s="651" t="s">
        <v>813</v>
      </c>
      <c r="M680" s="651" t="s">
        <v>813</v>
      </c>
      <c r="N680" s="651" t="s">
        <v>813</v>
      </c>
      <c r="O680" s="651" t="s">
        <v>813</v>
      </c>
      <c r="P680" s="651" t="s">
        <v>813</v>
      </c>
      <c r="Q680" s="651" t="s">
        <v>813</v>
      </c>
      <c r="R680" s="651" t="s">
        <v>813</v>
      </c>
      <c r="S680" s="651" t="s">
        <v>813</v>
      </c>
      <c r="T680" s="651" t="s">
        <v>813</v>
      </c>
      <c r="U680" s="651" t="s">
        <v>813</v>
      </c>
      <c r="V680" s="651" t="s">
        <v>813</v>
      </c>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ht="15" customHeight="1" outlineLevel="3" x14ac:dyDescent="0.35">
      <c r="A681" s="444"/>
      <c r="B681" s="453"/>
      <c r="C681" s="446">
        <f>INT($C$664)+3</f>
        <v>4</v>
      </c>
      <c r="D681" s="475"/>
      <c r="E681" s="652">
        <f>E680</f>
        <v>1</v>
      </c>
      <c r="F681" s="528" t="b">
        <f t="shared" si="69"/>
        <v>1</v>
      </c>
      <c r="G681" s="475"/>
      <c r="H681" s="802" t="s">
        <v>820</v>
      </c>
      <c r="I681" s="803"/>
      <c r="J681" s="653" t="s">
        <v>815</v>
      </c>
      <c r="K681" s="654">
        <f t="shared" si="70"/>
        <v>43529</v>
      </c>
      <c r="L681" s="524">
        <v>10</v>
      </c>
      <c r="M681" s="655" t="s">
        <v>813</v>
      </c>
      <c r="N681" s="655" t="s">
        <v>813</v>
      </c>
      <c r="O681" s="655" t="s">
        <v>813</v>
      </c>
      <c r="P681" s="655" t="s">
        <v>813</v>
      </c>
      <c r="Q681" s="655" t="s">
        <v>813</v>
      </c>
      <c r="R681" s="655" t="s">
        <v>813</v>
      </c>
      <c r="S681" s="524" t="b">
        <v>1</v>
      </c>
      <c r="T681" s="655" t="s">
        <v>813</v>
      </c>
      <c r="U681" s="655" t="s">
        <v>813</v>
      </c>
      <c r="V681" s="655" t="s">
        <v>813</v>
      </c>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outlineLevel="3" x14ac:dyDescent="0.35">
      <c r="A682" s="444"/>
      <c r="B682" s="453"/>
      <c r="C682" s="446">
        <f>INT($C$664)+3</f>
        <v>4</v>
      </c>
      <c r="D682" s="475"/>
      <c r="E682" s="652">
        <f>E681</f>
        <v>1</v>
      </c>
      <c r="F682" s="528" t="b">
        <f t="shared" si="69"/>
        <v>1</v>
      </c>
      <c r="G682" s="475"/>
      <c r="H682" s="804"/>
      <c r="I682" s="805"/>
      <c r="J682" s="653" t="s">
        <v>816</v>
      </c>
      <c r="K682" s="654" t="str">
        <f t="shared" si="70"/>
        <v>-</v>
      </c>
      <c r="L682" s="655" t="s">
        <v>817</v>
      </c>
      <c r="M682" s="655" t="s">
        <v>817</v>
      </c>
      <c r="N682" s="655" t="s">
        <v>817</v>
      </c>
      <c r="O682" s="655" t="s">
        <v>817</v>
      </c>
      <c r="P682" s="655" t="s">
        <v>817</v>
      </c>
      <c r="Q682" s="655" t="s">
        <v>817</v>
      </c>
      <c r="R682" s="655" t="s">
        <v>817</v>
      </c>
      <c r="S682" s="655" t="s">
        <v>817</v>
      </c>
      <c r="T682" s="655" t="s">
        <v>817</v>
      </c>
      <c r="U682" s="655" t="s">
        <v>817</v>
      </c>
      <c r="V682" s="655" t="s">
        <v>817</v>
      </c>
      <c r="W682" s="480"/>
      <c r="X682" s="480"/>
      <c r="Y682" s="480"/>
      <c r="Z682" s="480"/>
      <c r="AA682" s="480"/>
      <c r="AB682" s="480"/>
      <c r="AC682" s="480"/>
      <c r="AD682" s="480"/>
      <c r="AE682" s="480"/>
      <c r="AF682" s="480"/>
      <c r="AG682" s="480"/>
      <c r="AH682" s="480"/>
      <c r="AI682" s="480"/>
      <c r="AJ682" s="480"/>
      <c r="AK682" s="480"/>
      <c r="AL682" s="480"/>
      <c r="AM682" s="480"/>
      <c r="AN682" s="480"/>
      <c r="AO682" s="480"/>
      <c r="AP682" s="475"/>
      <c r="AQ682" s="456"/>
      <c r="AR682" s="444"/>
      <c r="AS682" s="444"/>
      <c r="AT682" s="444"/>
    </row>
    <row r="683" spans="1:46" outlineLevel="3" x14ac:dyDescent="0.35">
      <c r="A683" s="444"/>
      <c r="B683" s="453"/>
      <c r="C683" s="446">
        <f>INT($C$664)+3</f>
        <v>4</v>
      </c>
      <c r="D683" s="475"/>
      <c r="E683" s="652">
        <f>E682</f>
        <v>1</v>
      </c>
      <c r="F683" s="528" t="b">
        <f t="shared" si="69"/>
        <v>1</v>
      </c>
      <c r="G683" s="475"/>
      <c r="H683" s="806"/>
      <c r="I683" s="807"/>
      <c r="J683" s="638" t="s">
        <v>818</v>
      </c>
      <c r="K683" s="656" t="str">
        <f t="shared" si="70"/>
        <v>-</v>
      </c>
      <c r="L683" s="653" t="s">
        <v>813</v>
      </c>
      <c r="M683" s="653" t="s">
        <v>813</v>
      </c>
      <c r="N683" s="653" t="s">
        <v>813</v>
      </c>
      <c r="O683" s="653" t="s">
        <v>813</v>
      </c>
      <c r="P683" s="653" t="s">
        <v>813</v>
      </c>
      <c r="Q683" s="653" t="s">
        <v>813</v>
      </c>
      <c r="R683" s="653" t="s">
        <v>813</v>
      </c>
      <c r="S683" s="653" t="s">
        <v>813</v>
      </c>
      <c r="T683" s="653" t="s">
        <v>813</v>
      </c>
      <c r="U683" s="657" t="s">
        <v>813</v>
      </c>
      <c r="V683" s="657" t="s">
        <v>813</v>
      </c>
      <c r="W683" s="480"/>
      <c r="X683" s="480"/>
      <c r="Y683" s="480"/>
      <c r="Z683" s="480"/>
      <c r="AA683" s="480"/>
      <c r="AB683" s="480"/>
      <c r="AC683" s="480"/>
      <c r="AD683" s="480"/>
      <c r="AE683" s="480"/>
      <c r="AF683" s="480"/>
      <c r="AG683" s="480"/>
      <c r="AH683" s="480"/>
      <c r="AI683" s="480"/>
      <c r="AJ683" s="480"/>
      <c r="AK683" s="480"/>
      <c r="AL683" s="480"/>
      <c r="AM683" s="480"/>
      <c r="AN683" s="480"/>
      <c r="AO683" s="480"/>
      <c r="AP683" s="475"/>
      <c r="AQ683" s="456"/>
      <c r="AR683" s="444"/>
      <c r="AS683" s="444"/>
      <c r="AT683" s="444"/>
    </row>
    <row r="684" spans="1:46" outlineLevel="3" x14ac:dyDescent="0.35">
      <c r="A684" s="444"/>
      <c r="B684" s="453"/>
      <c r="C684" s="446">
        <f>INT($C$664)+3</f>
        <v>4</v>
      </c>
      <c r="D684" s="475"/>
      <c r="E684" s="534">
        <v>2</v>
      </c>
      <c r="F684" s="528" t="b">
        <f t="shared" si="69"/>
        <v>1</v>
      </c>
      <c r="G684" s="475"/>
      <c r="H684" s="649" t="s">
        <v>821</v>
      </c>
      <c r="I684" s="649"/>
      <c r="J684" s="630" t="s">
        <v>812</v>
      </c>
      <c r="K684" s="650" t="str">
        <f t="shared" si="70"/>
        <v>-</v>
      </c>
      <c r="L684" s="651" t="s">
        <v>813</v>
      </c>
      <c r="M684" s="658">
        <v>42</v>
      </c>
      <c r="N684" s="651" t="s">
        <v>813</v>
      </c>
      <c r="O684" s="651" t="s">
        <v>813</v>
      </c>
      <c r="P684" s="651" t="s">
        <v>813</v>
      </c>
      <c r="Q684" s="651" t="s">
        <v>813</v>
      </c>
      <c r="R684" s="651" t="s">
        <v>813</v>
      </c>
      <c r="S684" s="651" t="s">
        <v>813</v>
      </c>
      <c r="T684" s="651" t="s">
        <v>813</v>
      </c>
      <c r="U684" s="651" t="s">
        <v>813</v>
      </c>
      <c r="V684" s="651" t="s">
        <v>813</v>
      </c>
      <c r="W684" s="480"/>
      <c r="X684" s="480"/>
      <c r="Y684" s="480"/>
      <c r="Z684" s="480"/>
      <c r="AA684" s="480"/>
      <c r="AB684" s="480"/>
      <c r="AC684" s="480"/>
      <c r="AD684" s="480"/>
      <c r="AE684" s="480"/>
      <c r="AF684" s="480"/>
      <c r="AG684" s="480"/>
      <c r="AH684" s="480"/>
      <c r="AI684" s="480"/>
      <c r="AJ684" s="480"/>
      <c r="AK684" s="480"/>
      <c r="AL684" s="480"/>
      <c r="AM684" s="480"/>
      <c r="AN684" s="480"/>
      <c r="AO684" s="480"/>
      <c r="AP684" s="475"/>
      <c r="AQ684" s="456"/>
      <c r="AR684" s="444"/>
      <c r="AS684" s="444"/>
      <c r="AT684" s="444"/>
    </row>
    <row r="685" spans="1:46" ht="15" customHeight="1" outlineLevel="3" x14ac:dyDescent="0.35">
      <c r="A685" s="444"/>
      <c r="B685" s="453"/>
      <c r="C685" s="446">
        <f t="shared" ref="C685:C775" si="71">INT($C$664)+3</f>
        <v>4</v>
      </c>
      <c r="D685" s="475"/>
      <c r="E685" s="652">
        <f>E684</f>
        <v>2</v>
      </c>
      <c r="F685" s="528" t="b">
        <f t="shared" si="69"/>
        <v>1</v>
      </c>
      <c r="G685" s="475"/>
      <c r="H685" s="802" t="s">
        <v>822</v>
      </c>
      <c r="I685" s="803"/>
      <c r="J685" s="653" t="s">
        <v>815</v>
      </c>
      <c r="K685" s="654">
        <f t="shared" si="70"/>
        <v>43529</v>
      </c>
      <c r="L685" s="524">
        <v>10</v>
      </c>
      <c r="M685" s="655" t="s">
        <v>813</v>
      </c>
      <c r="N685" s="655" t="s">
        <v>813</v>
      </c>
      <c r="O685" s="655" t="s">
        <v>813</v>
      </c>
      <c r="P685" s="655" t="s">
        <v>813</v>
      </c>
      <c r="Q685" s="655" t="s">
        <v>813</v>
      </c>
      <c r="R685" s="655" t="s">
        <v>813</v>
      </c>
      <c r="S685" s="655" t="s">
        <v>813</v>
      </c>
      <c r="T685" s="655" t="s">
        <v>813</v>
      </c>
      <c r="U685" s="655" t="s">
        <v>813</v>
      </c>
      <c r="V685" s="655" t="s">
        <v>813</v>
      </c>
      <c r="W685" s="480"/>
      <c r="X685" s="480"/>
      <c r="Y685" s="480"/>
      <c r="Z685" s="480"/>
      <c r="AA685" s="480"/>
      <c r="AB685" s="480"/>
      <c r="AC685" s="480"/>
      <c r="AD685" s="480"/>
      <c r="AE685" s="480"/>
      <c r="AF685" s="480"/>
      <c r="AG685" s="480"/>
      <c r="AH685" s="480"/>
      <c r="AI685" s="480"/>
      <c r="AJ685" s="480"/>
      <c r="AK685" s="480"/>
      <c r="AL685" s="480"/>
      <c r="AM685" s="480"/>
      <c r="AN685" s="480"/>
      <c r="AO685" s="480"/>
      <c r="AP685" s="475"/>
      <c r="AQ685" s="456"/>
      <c r="AR685" s="444"/>
      <c r="AS685" s="444"/>
      <c r="AT685" s="444"/>
    </row>
    <row r="686" spans="1:46" outlineLevel="3" x14ac:dyDescent="0.35">
      <c r="A686" s="444"/>
      <c r="B686" s="453"/>
      <c r="C686" s="446">
        <f t="shared" si="71"/>
        <v>4</v>
      </c>
      <c r="D686" s="475"/>
      <c r="E686" s="652">
        <f>E685</f>
        <v>2</v>
      </c>
      <c r="F686" s="528" t="b">
        <f t="shared" si="69"/>
        <v>1</v>
      </c>
      <c r="G686" s="475"/>
      <c r="H686" s="804"/>
      <c r="I686" s="805"/>
      <c r="J686" s="653" t="s">
        <v>816</v>
      </c>
      <c r="K686" s="654" t="str">
        <f t="shared" si="70"/>
        <v>-</v>
      </c>
      <c r="L686" s="655" t="s">
        <v>817</v>
      </c>
      <c r="M686" s="655" t="s">
        <v>817</v>
      </c>
      <c r="N686" s="655" t="s">
        <v>817</v>
      </c>
      <c r="O686" s="655" t="s">
        <v>817</v>
      </c>
      <c r="P686" s="655" t="s">
        <v>817</v>
      </c>
      <c r="Q686" s="655" t="s">
        <v>817</v>
      </c>
      <c r="R686" s="655" t="s">
        <v>817</v>
      </c>
      <c r="S686" s="655" t="s">
        <v>817</v>
      </c>
      <c r="T686" s="655" t="s">
        <v>817</v>
      </c>
      <c r="U686" s="655" t="s">
        <v>817</v>
      </c>
      <c r="V686" s="655" t="s">
        <v>817</v>
      </c>
      <c r="W686" s="480"/>
      <c r="X686" s="480"/>
      <c r="Y686" s="480"/>
      <c r="Z686" s="480"/>
      <c r="AA686" s="480"/>
      <c r="AB686" s="480"/>
      <c r="AC686" s="480"/>
      <c r="AD686" s="480"/>
      <c r="AE686" s="480"/>
      <c r="AF686" s="480"/>
      <c r="AG686" s="480"/>
      <c r="AH686" s="480"/>
      <c r="AI686" s="480"/>
      <c r="AJ686" s="480"/>
      <c r="AK686" s="480"/>
      <c r="AL686" s="480"/>
      <c r="AM686" s="480"/>
      <c r="AN686" s="480"/>
      <c r="AO686" s="480"/>
      <c r="AP686" s="475"/>
      <c r="AQ686" s="456"/>
      <c r="AR686" s="444"/>
      <c r="AS686" s="444"/>
      <c r="AT686" s="444"/>
    </row>
    <row r="687" spans="1:46" outlineLevel="3" x14ac:dyDescent="0.35">
      <c r="A687" s="444"/>
      <c r="B687" s="453"/>
      <c r="C687" s="446">
        <f t="shared" si="71"/>
        <v>4</v>
      </c>
      <c r="D687" s="475"/>
      <c r="E687" s="652">
        <f>E686</f>
        <v>2</v>
      </c>
      <c r="F687" s="528" t="b">
        <f t="shared" si="69"/>
        <v>1</v>
      </c>
      <c r="G687" s="475"/>
      <c r="H687" s="806"/>
      <c r="I687" s="807"/>
      <c r="J687" s="638" t="s">
        <v>818</v>
      </c>
      <c r="K687" s="656" t="str">
        <f t="shared" si="70"/>
        <v>-</v>
      </c>
      <c r="L687" s="653" t="s">
        <v>813</v>
      </c>
      <c r="M687" s="653" t="s">
        <v>813</v>
      </c>
      <c r="N687" s="653" t="s">
        <v>813</v>
      </c>
      <c r="O687" s="653" t="s">
        <v>813</v>
      </c>
      <c r="P687" s="653" t="s">
        <v>813</v>
      </c>
      <c r="Q687" s="653" t="s">
        <v>813</v>
      </c>
      <c r="R687" s="653" t="s">
        <v>813</v>
      </c>
      <c r="S687" s="653" t="s">
        <v>813</v>
      </c>
      <c r="T687" s="653" t="s">
        <v>813</v>
      </c>
      <c r="U687" s="657" t="s">
        <v>813</v>
      </c>
      <c r="V687" s="657" t="s">
        <v>813</v>
      </c>
      <c r="W687" s="480"/>
      <c r="X687" s="480"/>
      <c r="Y687" s="480"/>
      <c r="Z687" s="480"/>
      <c r="AA687" s="480"/>
      <c r="AB687" s="480"/>
      <c r="AC687" s="480"/>
      <c r="AD687" s="480"/>
      <c r="AE687" s="480"/>
      <c r="AF687" s="480"/>
      <c r="AG687" s="480"/>
      <c r="AH687" s="480"/>
      <c r="AI687" s="480"/>
      <c r="AJ687" s="480"/>
      <c r="AK687" s="480"/>
      <c r="AL687" s="480"/>
      <c r="AM687" s="480"/>
      <c r="AN687" s="480"/>
      <c r="AO687" s="480"/>
      <c r="AP687" s="475"/>
      <c r="AQ687" s="456"/>
      <c r="AR687" s="444"/>
      <c r="AS687" s="444"/>
      <c r="AT687" s="444"/>
    </row>
    <row r="688" spans="1:46" outlineLevel="3" x14ac:dyDescent="0.35">
      <c r="A688" s="444"/>
      <c r="B688" s="453"/>
      <c r="C688" s="446">
        <f t="shared" si="71"/>
        <v>4</v>
      </c>
      <c r="D688" s="475"/>
      <c r="E688" s="534">
        <v>3</v>
      </c>
      <c r="F688" s="528" t="b">
        <f t="shared" si="69"/>
        <v>1</v>
      </c>
      <c r="G688" s="475"/>
      <c r="H688" s="649" t="s">
        <v>823</v>
      </c>
      <c r="I688" s="649"/>
      <c r="J688" s="630" t="s">
        <v>812</v>
      </c>
      <c r="K688" s="650" t="str">
        <f t="shared" si="70"/>
        <v>-</v>
      </c>
      <c r="L688" s="651" t="s">
        <v>813</v>
      </c>
      <c r="M688" s="651" t="s">
        <v>813</v>
      </c>
      <c r="N688" s="651" t="s">
        <v>813</v>
      </c>
      <c r="O688" s="651" t="s">
        <v>813</v>
      </c>
      <c r="P688" s="651" t="s">
        <v>813</v>
      </c>
      <c r="Q688" s="651" t="s">
        <v>813</v>
      </c>
      <c r="R688" s="651" t="s">
        <v>813</v>
      </c>
      <c r="S688" s="651" t="s">
        <v>813</v>
      </c>
      <c r="T688" s="651" t="s">
        <v>813</v>
      </c>
      <c r="U688" s="651" t="s">
        <v>813</v>
      </c>
      <c r="V688" s="651" t="s">
        <v>813</v>
      </c>
      <c r="W688" s="480"/>
      <c r="X688" s="480"/>
      <c r="Y688" s="480"/>
      <c r="Z688" s="480"/>
      <c r="AA688" s="480"/>
      <c r="AB688" s="480"/>
      <c r="AC688" s="480"/>
      <c r="AD688" s="480"/>
      <c r="AE688" s="480"/>
      <c r="AF688" s="480"/>
      <c r="AG688" s="480"/>
      <c r="AH688" s="480"/>
      <c r="AI688" s="480"/>
      <c r="AJ688" s="480"/>
      <c r="AK688" s="480"/>
      <c r="AL688" s="480"/>
      <c r="AM688" s="480"/>
      <c r="AN688" s="480"/>
      <c r="AO688" s="480"/>
      <c r="AP688" s="475"/>
      <c r="AQ688" s="456"/>
      <c r="AR688" s="444"/>
      <c r="AS688" s="444"/>
      <c r="AT688" s="444"/>
    </row>
    <row r="689" spans="1:46" ht="15" customHeight="1" outlineLevel="3" x14ac:dyDescent="0.35">
      <c r="A689" s="444"/>
      <c r="B689" s="453"/>
      <c r="C689" s="446">
        <f t="shared" si="71"/>
        <v>4</v>
      </c>
      <c r="D689" s="475"/>
      <c r="E689" s="652">
        <f>E688</f>
        <v>3</v>
      </c>
      <c r="F689" s="528" t="b">
        <f t="shared" si="69"/>
        <v>1</v>
      </c>
      <c r="G689" s="475"/>
      <c r="H689" s="802" t="s">
        <v>824</v>
      </c>
      <c r="I689" s="803"/>
      <c r="J689" s="653" t="s">
        <v>815</v>
      </c>
      <c r="K689" s="654">
        <f t="shared" si="70"/>
        <v>43795</v>
      </c>
      <c r="L689" s="524">
        <v>48</v>
      </c>
      <c r="M689" s="655" t="s">
        <v>813</v>
      </c>
      <c r="N689" s="655" t="s">
        <v>813</v>
      </c>
      <c r="O689" s="655" t="s">
        <v>813</v>
      </c>
      <c r="P689" s="655" t="s">
        <v>813</v>
      </c>
      <c r="Q689" s="655" t="s">
        <v>813</v>
      </c>
      <c r="R689" s="655" t="s">
        <v>813</v>
      </c>
      <c r="S689" s="655" t="s">
        <v>813</v>
      </c>
      <c r="T689" s="655" t="s">
        <v>813</v>
      </c>
      <c r="U689" s="655" t="s">
        <v>813</v>
      </c>
      <c r="V689" s="655" t="s">
        <v>813</v>
      </c>
      <c r="W689" s="480"/>
      <c r="X689" s="480"/>
      <c r="Y689" s="480"/>
      <c r="Z689" s="480"/>
      <c r="AA689" s="480"/>
      <c r="AB689" s="480"/>
      <c r="AC689" s="480"/>
      <c r="AD689" s="480"/>
      <c r="AE689" s="480"/>
      <c r="AF689" s="480"/>
      <c r="AG689" s="480"/>
      <c r="AH689" s="480"/>
      <c r="AI689" s="480"/>
      <c r="AJ689" s="480"/>
      <c r="AK689" s="480"/>
      <c r="AL689" s="480"/>
      <c r="AM689" s="480"/>
      <c r="AN689" s="480"/>
      <c r="AO689" s="480"/>
      <c r="AP689" s="475"/>
      <c r="AQ689" s="456"/>
      <c r="AR689" s="444"/>
      <c r="AS689" s="444"/>
      <c r="AT689" s="444"/>
    </row>
    <row r="690" spans="1:46" outlineLevel="3" x14ac:dyDescent="0.35">
      <c r="A690" s="444"/>
      <c r="B690" s="453"/>
      <c r="C690" s="446">
        <f t="shared" si="71"/>
        <v>4</v>
      </c>
      <c r="D690" s="475"/>
      <c r="E690" s="652">
        <f>E689</f>
        <v>3</v>
      </c>
      <c r="F690" s="528" t="b">
        <f t="shared" si="69"/>
        <v>1</v>
      </c>
      <c r="G690" s="475"/>
      <c r="H690" s="804"/>
      <c r="I690" s="805"/>
      <c r="J690" s="653" t="s">
        <v>816</v>
      </c>
      <c r="K690" s="654" t="str">
        <f t="shared" si="70"/>
        <v>-</v>
      </c>
      <c r="L690" s="655" t="s">
        <v>817</v>
      </c>
      <c r="M690" s="524">
        <v>26</v>
      </c>
      <c r="N690" s="655" t="s">
        <v>817</v>
      </c>
      <c r="O690" s="655" t="s">
        <v>817</v>
      </c>
      <c r="P690" s="655" t="s">
        <v>817</v>
      </c>
      <c r="Q690" s="655" t="s">
        <v>817</v>
      </c>
      <c r="R690" s="655" t="s">
        <v>817</v>
      </c>
      <c r="S690" s="655" t="s">
        <v>817</v>
      </c>
      <c r="T690" s="655" t="s">
        <v>817</v>
      </c>
      <c r="U690" s="655" t="s">
        <v>817</v>
      </c>
      <c r="V690" s="655" t="s">
        <v>817</v>
      </c>
      <c r="W690" s="480"/>
      <c r="X690" s="480"/>
      <c r="Y690" s="480"/>
      <c r="Z690" s="480"/>
      <c r="AA690" s="480"/>
      <c r="AB690" s="480"/>
      <c r="AC690" s="480"/>
      <c r="AD690" s="480"/>
      <c r="AE690" s="480"/>
      <c r="AF690" s="480"/>
      <c r="AG690" s="480"/>
      <c r="AH690" s="480"/>
      <c r="AI690" s="480"/>
      <c r="AJ690" s="480"/>
      <c r="AK690" s="480"/>
      <c r="AL690" s="480"/>
      <c r="AM690" s="480"/>
      <c r="AN690" s="480"/>
      <c r="AO690" s="480"/>
      <c r="AP690" s="475"/>
      <c r="AQ690" s="456"/>
      <c r="AR690" s="444"/>
      <c r="AS690" s="444"/>
      <c r="AT690" s="444"/>
    </row>
    <row r="691" spans="1:46" outlineLevel="3" x14ac:dyDescent="0.35">
      <c r="A691" s="444"/>
      <c r="B691" s="453"/>
      <c r="C691" s="446">
        <f t="shared" si="71"/>
        <v>4</v>
      </c>
      <c r="D691" s="475"/>
      <c r="E691" s="652">
        <f>E690</f>
        <v>3</v>
      </c>
      <c r="F691" s="528" t="b">
        <f t="shared" si="69"/>
        <v>1</v>
      </c>
      <c r="G691" s="475"/>
      <c r="H691" s="806"/>
      <c r="I691" s="807"/>
      <c r="J691" s="638" t="s">
        <v>818</v>
      </c>
      <c r="K691" s="656" t="str">
        <f t="shared" si="70"/>
        <v>-</v>
      </c>
      <c r="L691" s="653" t="s">
        <v>813</v>
      </c>
      <c r="M691" s="653" t="s">
        <v>813</v>
      </c>
      <c r="N691" s="653" t="s">
        <v>813</v>
      </c>
      <c r="O691" s="653" t="s">
        <v>813</v>
      </c>
      <c r="P691" s="653" t="s">
        <v>813</v>
      </c>
      <c r="Q691" s="653" t="s">
        <v>813</v>
      </c>
      <c r="R691" s="653" t="s">
        <v>813</v>
      </c>
      <c r="S691" s="653" t="s">
        <v>813</v>
      </c>
      <c r="T691" s="653" t="s">
        <v>813</v>
      </c>
      <c r="U691" s="657" t="s">
        <v>813</v>
      </c>
      <c r="V691" s="657" t="s">
        <v>813</v>
      </c>
      <c r="W691" s="480"/>
      <c r="X691" s="480"/>
      <c r="Y691" s="480"/>
      <c r="Z691" s="480"/>
      <c r="AA691" s="480"/>
      <c r="AB691" s="480"/>
      <c r="AC691" s="480"/>
      <c r="AD691" s="480"/>
      <c r="AE691" s="480"/>
      <c r="AF691" s="480"/>
      <c r="AG691" s="480"/>
      <c r="AH691" s="480"/>
      <c r="AI691" s="480"/>
      <c r="AJ691" s="480"/>
      <c r="AK691" s="480"/>
      <c r="AL691" s="480"/>
      <c r="AM691" s="480"/>
      <c r="AN691" s="480"/>
      <c r="AO691" s="480"/>
      <c r="AP691" s="475"/>
      <c r="AQ691" s="456"/>
      <c r="AR691" s="444"/>
      <c r="AS691" s="444"/>
      <c r="AT691" s="444"/>
    </row>
    <row r="692" spans="1:46" outlineLevel="3" x14ac:dyDescent="0.35">
      <c r="A692" s="444"/>
      <c r="B692" s="453"/>
      <c r="C692" s="446">
        <f t="shared" si="71"/>
        <v>4</v>
      </c>
      <c r="D692" s="475"/>
      <c r="E692" s="534">
        <v>4</v>
      </c>
      <c r="F692" s="528" t="b">
        <f t="shared" si="69"/>
        <v>1</v>
      </c>
      <c r="G692" s="475"/>
      <c r="H692" s="649" t="s">
        <v>825</v>
      </c>
      <c r="I692" s="649"/>
      <c r="J692" s="630" t="s">
        <v>812</v>
      </c>
      <c r="K692" s="650" t="str">
        <f t="shared" si="70"/>
        <v>-</v>
      </c>
      <c r="L692" s="651" t="s">
        <v>813</v>
      </c>
      <c r="M692" s="651" t="s">
        <v>813</v>
      </c>
      <c r="N692" s="651" t="s">
        <v>813</v>
      </c>
      <c r="O692" s="651" t="s">
        <v>813</v>
      </c>
      <c r="P692" s="651" t="s">
        <v>813</v>
      </c>
      <c r="Q692" s="651" t="s">
        <v>813</v>
      </c>
      <c r="R692" s="651" t="s">
        <v>813</v>
      </c>
      <c r="S692" s="651" t="s">
        <v>813</v>
      </c>
      <c r="T692" s="651" t="s">
        <v>813</v>
      </c>
      <c r="U692" s="651" t="s">
        <v>813</v>
      </c>
      <c r="V692" s="651" t="s">
        <v>813</v>
      </c>
      <c r="W692" s="480"/>
      <c r="X692" s="480"/>
      <c r="Y692" s="480"/>
      <c r="Z692" s="480"/>
      <c r="AA692" s="480"/>
      <c r="AB692" s="480"/>
      <c r="AC692" s="480"/>
      <c r="AD692" s="480"/>
      <c r="AE692" s="480"/>
      <c r="AF692" s="480"/>
      <c r="AG692" s="480"/>
      <c r="AH692" s="480"/>
      <c r="AI692" s="480"/>
      <c r="AJ692" s="480"/>
      <c r="AK692" s="480"/>
      <c r="AL692" s="480"/>
      <c r="AM692" s="480"/>
      <c r="AN692" s="480"/>
      <c r="AO692" s="480"/>
      <c r="AP692" s="475"/>
      <c r="AQ692" s="456"/>
      <c r="AR692" s="444"/>
      <c r="AS692" s="444"/>
      <c r="AT692" s="444"/>
    </row>
    <row r="693" spans="1:46" ht="15" customHeight="1" outlineLevel="3" x14ac:dyDescent="0.35">
      <c r="A693" s="444"/>
      <c r="B693" s="453"/>
      <c r="C693" s="446">
        <f t="shared" si="71"/>
        <v>4</v>
      </c>
      <c r="D693" s="475"/>
      <c r="E693" s="652">
        <f>E692</f>
        <v>4</v>
      </c>
      <c r="F693" s="528" t="b">
        <f t="shared" si="69"/>
        <v>1</v>
      </c>
      <c r="G693" s="475"/>
      <c r="H693" s="802" t="s">
        <v>826</v>
      </c>
      <c r="I693" s="803"/>
      <c r="J693" s="653" t="s">
        <v>815</v>
      </c>
      <c r="K693" s="654">
        <f t="shared" si="70"/>
        <v>43795</v>
      </c>
      <c r="L693" s="524">
        <v>48</v>
      </c>
      <c r="M693" s="655" t="s">
        <v>813</v>
      </c>
      <c r="N693" s="655" t="s">
        <v>813</v>
      </c>
      <c r="O693" s="655" t="s">
        <v>813</v>
      </c>
      <c r="P693" s="655" t="s">
        <v>813</v>
      </c>
      <c r="Q693" s="655" t="s">
        <v>813</v>
      </c>
      <c r="R693" s="655" t="s">
        <v>813</v>
      </c>
      <c r="S693" s="655" t="s">
        <v>813</v>
      </c>
      <c r="T693" s="655" t="s">
        <v>813</v>
      </c>
      <c r="U693" s="655" t="s">
        <v>813</v>
      </c>
      <c r="V693" s="655" t="s">
        <v>813</v>
      </c>
      <c r="W693" s="480"/>
      <c r="X693" s="480"/>
      <c r="Y693" s="480"/>
      <c r="Z693" s="480"/>
      <c r="AA693" s="480"/>
      <c r="AB693" s="480"/>
      <c r="AC693" s="480"/>
      <c r="AD693" s="480"/>
      <c r="AE693" s="480"/>
      <c r="AF693" s="480"/>
      <c r="AG693" s="480"/>
      <c r="AH693" s="480"/>
      <c r="AI693" s="480"/>
      <c r="AJ693" s="480"/>
      <c r="AK693" s="480"/>
      <c r="AL693" s="480"/>
      <c r="AM693" s="480"/>
      <c r="AN693" s="480"/>
      <c r="AO693" s="480"/>
      <c r="AP693" s="475"/>
      <c r="AQ693" s="456"/>
      <c r="AR693" s="444"/>
      <c r="AS693" s="444"/>
      <c r="AT693" s="444"/>
    </row>
    <row r="694" spans="1:46" outlineLevel="3" x14ac:dyDescent="0.35">
      <c r="A694" s="444"/>
      <c r="B694" s="453"/>
      <c r="C694" s="446">
        <f t="shared" si="71"/>
        <v>4</v>
      </c>
      <c r="D694" s="475"/>
      <c r="E694" s="652">
        <f>E693</f>
        <v>4</v>
      </c>
      <c r="F694" s="528" t="b">
        <f t="shared" si="69"/>
        <v>1</v>
      </c>
      <c r="G694" s="475"/>
      <c r="H694" s="804"/>
      <c r="I694" s="805"/>
      <c r="J694" s="653" t="s">
        <v>816</v>
      </c>
      <c r="K694" s="654" t="str">
        <f t="shared" si="70"/>
        <v>-</v>
      </c>
      <c r="L694" s="655" t="s">
        <v>817</v>
      </c>
      <c r="M694" s="524">
        <v>34</v>
      </c>
      <c r="N694" s="655" t="s">
        <v>817</v>
      </c>
      <c r="O694" s="655" t="s">
        <v>817</v>
      </c>
      <c r="P694" s="655" t="s">
        <v>817</v>
      </c>
      <c r="Q694" s="655" t="s">
        <v>817</v>
      </c>
      <c r="R694" s="655" t="s">
        <v>817</v>
      </c>
      <c r="S694" s="655" t="s">
        <v>817</v>
      </c>
      <c r="T694" s="655" t="s">
        <v>817</v>
      </c>
      <c r="U694" s="655" t="s">
        <v>817</v>
      </c>
      <c r="V694" s="655" t="s">
        <v>817</v>
      </c>
      <c r="W694" s="480"/>
      <c r="X694" s="480"/>
      <c r="Y694" s="480"/>
      <c r="Z694" s="480"/>
      <c r="AA694" s="480"/>
      <c r="AB694" s="480"/>
      <c r="AC694" s="480"/>
      <c r="AD694" s="480"/>
      <c r="AE694" s="480"/>
      <c r="AF694" s="480"/>
      <c r="AG694" s="480"/>
      <c r="AH694" s="480"/>
      <c r="AI694" s="480"/>
      <c r="AJ694" s="480"/>
      <c r="AK694" s="480"/>
      <c r="AL694" s="480"/>
      <c r="AM694" s="480"/>
      <c r="AN694" s="480"/>
      <c r="AO694" s="480"/>
      <c r="AP694" s="475"/>
      <c r="AQ694" s="456"/>
      <c r="AR694" s="444"/>
      <c r="AS694" s="444"/>
      <c r="AT694" s="444"/>
    </row>
    <row r="695" spans="1:46" outlineLevel="3" x14ac:dyDescent="0.35">
      <c r="A695" s="444"/>
      <c r="B695" s="453"/>
      <c r="C695" s="446">
        <f t="shared" si="71"/>
        <v>4</v>
      </c>
      <c r="D695" s="475"/>
      <c r="E695" s="652">
        <f>E694</f>
        <v>4</v>
      </c>
      <c r="F695" s="528" t="b">
        <f t="shared" si="69"/>
        <v>1</v>
      </c>
      <c r="G695" s="475"/>
      <c r="H695" s="806"/>
      <c r="I695" s="807"/>
      <c r="J695" s="638" t="s">
        <v>818</v>
      </c>
      <c r="K695" s="656" t="str">
        <f t="shared" si="70"/>
        <v>-</v>
      </c>
      <c r="L695" s="653" t="s">
        <v>813</v>
      </c>
      <c r="M695" s="653" t="s">
        <v>813</v>
      </c>
      <c r="N695" s="653" t="s">
        <v>813</v>
      </c>
      <c r="O695" s="653" t="s">
        <v>813</v>
      </c>
      <c r="P695" s="653" t="s">
        <v>813</v>
      </c>
      <c r="Q695" s="653" t="s">
        <v>813</v>
      </c>
      <c r="R695" s="653" t="s">
        <v>813</v>
      </c>
      <c r="S695" s="653" t="s">
        <v>813</v>
      </c>
      <c r="T695" s="653" t="s">
        <v>813</v>
      </c>
      <c r="U695" s="657" t="s">
        <v>813</v>
      </c>
      <c r="V695" s="657" t="s">
        <v>813</v>
      </c>
      <c r="W695" s="480"/>
      <c r="X695" s="480"/>
      <c r="Y695" s="480"/>
      <c r="Z695" s="480"/>
      <c r="AA695" s="480"/>
      <c r="AB695" s="480"/>
      <c r="AC695" s="480"/>
      <c r="AD695" s="480"/>
      <c r="AE695" s="480"/>
      <c r="AF695" s="480"/>
      <c r="AG695" s="480"/>
      <c r="AH695" s="480"/>
      <c r="AI695" s="480"/>
      <c r="AJ695" s="480"/>
      <c r="AK695" s="480"/>
      <c r="AL695" s="480"/>
      <c r="AM695" s="480"/>
      <c r="AN695" s="480"/>
      <c r="AO695" s="480"/>
      <c r="AP695" s="475"/>
      <c r="AQ695" s="456"/>
      <c r="AR695" s="444"/>
      <c r="AS695" s="444"/>
      <c r="AT695" s="444"/>
    </row>
    <row r="696" spans="1:46" outlineLevel="3" x14ac:dyDescent="0.35">
      <c r="A696" s="444"/>
      <c r="B696" s="453"/>
      <c r="C696" s="446">
        <f t="shared" si="71"/>
        <v>4</v>
      </c>
      <c r="D696" s="475"/>
      <c r="E696" s="534">
        <v>5</v>
      </c>
      <c r="F696" s="528" t="b">
        <f t="shared" si="69"/>
        <v>1</v>
      </c>
      <c r="G696" s="475"/>
      <c r="H696" s="649" t="s">
        <v>827</v>
      </c>
      <c r="I696" s="649"/>
      <c r="J696" s="630" t="s">
        <v>812</v>
      </c>
      <c r="K696" s="650">
        <f t="shared" si="70"/>
        <v>43452</v>
      </c>
      <c r="L696" s="659">
        <v>-1</v>
      </c>
      <c r="M696" s="651" t="s">
        <v>813</v>
      </c>
      <c r="N696" s="651" t="s">
        <v>813</v>
      </c>
      <c r="O696" s="651" t="s">
        <v>813</v>
      </c>
      <c r="P696" s="651" t="s">
        <v>813</v>
      </c>
      <c r="Q696" s="651" t="s">
        <v>813</v>
      </c>
      <c r="R696" s="651" t="s">
        <v>813</v>
      </c>
      <c r="S696" s="651" t="s">
        <v>813</v>
      </c>
      <c r="T696" s="651" t="s">
        <v>813</v>
      </c>
      <c r="U696" s="651" t="s">
        <v>813</v>
      </c>
      <c r="V696" s="651" t="s">
        <v>813</v>
      </c>
      <c r="W696" s="480"/>
      <c r="X696" s="480"/>
      <c r="Y696" s="480"/>
      <c r="Z696" s="480"/>
      <c r="AA696" s="480"/>
      <c r="AB696" s="480"/>
      <c r="AC696" s="480"/>
      <c r="AD696" s="480"/>
      <c r="AE696" s="480"/>
      <c r="AF696" s="480"/>
      <c r="AG696" s="480"/>
      <c r="AH696" s="480"/>
      <c r="AI696" s="480"/>
      <c r="AJ696" s="480"/>
      <c r="AK696" s="480"/>
      <c r="AL696" s="480"/>
      <c r="AM696" s="480"/>
      <c r="AN696" s="480"/>
      <c r="AO696" s="480"/>
      <c r="AP696" s="475"/>
      <c r="AQ696" s="456"/>
      <c r="AR696" s="444"/>
      <c r="AS696" s="444"/>
      <c r="AT696" s="444"/>
    </row>
    <row r="697" spans="1:46" outlineLevel="3" x14ac:dyDescent="0.35">
      <c r="A697" s="444"/>
      <c r="B697" s="453"/>
      <c r="C697" s="446">
        <f t="shared" si="71"/>
        <v>4</v>
      </c>
      <c r="D697" s="475"/>
      <c r="E697" s="652">
        <f>E696</f>
        <v>5</v>
      </c>
      <c r="F697" s="528" t="b">
        <f t="shared" si="69"/>
        <v>1</v>
      </c>
      <c r="G697" s="475"/>
      <c r="H697" s="802"/>
      <c r="I697" s="803"/>
      <c r="J697" s="653" t="s">
        <v>815</v>
      </c>
      <c r="K697" s="654" t="str">
        <f t="shared" si="70"/>
        <v>-</v>
      </c>
      <c r="L697" s="655" t="s">
        <v>813</v>
      </c>
      <c r="M697" s="655" t="s">
        <v>813</v>
      </c>
      <c r="N697" s="655" t="s">
        <v>813</v>
      </c>
      <c r="O697" s="655" t="s">
        <v>813</v>
      </c>
      <c r="P697" s="655" t="s">
        <v>813</v>
      </c>
      <c r="Q697" s="655" t="s">
        <v>813</v>
      </c>
      <c r="R697" s="655" t="s">
        <v>813</v>
      </c>
      <c r="S697" s="655" t="s">
        <v>813</v>
      </c>
      <c r="T697" s="655" t="s">
        <v>813</v>
      </c>
      <c r="U697" s="655" t="s">
        <v>813</v>
      </c>
      <c r="V697" s="655" t="s">
        <v>813</v>
      </c>
      <c r="W697" s="480"/>
      <c r="X697" s="480"/>
      <c r="Y697" s="480"/>
      <c r="Z697" s="480"/>
      <c r="AA697" s="480"/>
      <c r="AB697" s="480"/>
      <c r="AC697" s="480"/>
      <c r="AD697" s="480"/>
      <c r="AE697" s="480"/>
      <c r="AF697" s="480"/>
      <c r="AG697" s="480"/>
      <c r="AH697" s="480"/>
      <c r="AI697" s="480"/>
      <c r="AJ697" s="480"/>
      <c r="AK697" s="480"/>
      <c r="AL697" s="480"/>
      <c r="AM697" s="480"/>
      <c r="AN697" s="480"/>
      <c r="AO697" s="480"/>
      <c r="AP697" s="475"/>
      <c r="AQ697" s="456"/>
      <c r="AR697" s="444"/>
      <c r="AS697" s="444"/>
      <c r="AT697" s="444"/>
    </row>
    <row r="698" spans="1:46" outlineLevel="3" x14ac:dyDescent="0.35">
      <c r="A698" s="444"/>
      <c r="B698" s="453"/>
      <c r="C698" s="446">
        <f t="shared" si="71"/>
        <v>4</v>
      </c>
      <c r="D698" s="475"/>
      <c r="E698" s="652">
        <f>E697</f>
        <v>5</v>
      </c>
      <c r="F698" s="528" t="b">
        <f t="shared" si="69"/>
        <v>1</v>
      </c>
      <c r="G698" s="475"/>
      <c r="H698" s="804"/>
      <c r="I698" s="805"/>
      <c r="J698" s="653" t="s">
        <v>816</v>
      </c>
      <c r="K698" s="654" t="str">
        <f t="shared" si="70"/>
        <v>-</v>
      </c>
      <c r="L698" s="655" t="s">
        <v>817</v>
      </c>
      <c r="M698" s="655" t="s">
        <v>817</v>
      </c>
      <c r="N698" s="655" t="s">
        <v>817</v>
      </c>
      <c r="O698" s="655" t="s">
        <v>817</v>
      </c>
      <c r="P698" s="655" t="s">
        <v>817</v>
      </c>
      <c r="Q698" s="655" t="s">
        <v>817</v>
      </c>
      <c r="R698" s="655" t="s">
        <v>817</v>
      </c>
      <c r="S698" s="655" t="s">
        <v>817</v>
      </c>
      <c r="T698" s="655" t="s">
        <v>817</v>
      </c>
      <c r="U698" s="655" t="s">
        <v>817</v>
      </c>
      <c r="V698" s="655" t="s">
        <v>817</v>
      </c>
      <c r="W698" s="480"/>
      <c r="X698" s="480"/>
      <c r="Y698" s="480"/>
      <c r="Z698" s="480"/>
      <c r="AA698" s="480"/>
      <c r="AB698" s="480"/>
      <c r="AC698" s="480"/>
      <c r="AD698" s="480"/>
      <c r="AE698" s="480"/>
      <c r="AF698" s="480"/>
      <c r="AG698" s="480"/>
      <c r="AH698" s="480"/>
      <c r="AI698" s="480"/>
      <c r="AJ698" s="480"/>
      <c r="AK698" s="480"/>
      <c r="AL698" s="480"/>
      <c r="AM698" s="480"/>
      <c r="AN698" s="480"/>
      <c r="AO698" s="480"/>
      <c r="AP698" s="475"/>
      <c r="AQ698" s="456"/>
      <c r="AR698" s="444"/>
      <c r="AS698" s="444"/>
      <c r="AT698" s="444"/>
    </row>
    <row r="699" spans="1:46" outlineLevel="3" x14ac:dyDescent="0.35">
      <c r="A699" s="444"/>
      <c r="B699" s="453"/>
      <c r="C699" s="446">
        <f t="shared" si="71"/>
        <v>4</v>
      </c>
      <c r="D699" s="475"/>
      <c r="E699" s="652">
        <f>E698</f>
        <v>5</v>
      </c>
      <c r="F699" s="528" t="b">
        <f t="shared" si="69"/>
        <v>1</v>
      </c>
      <c r="G699" s="475"/>
      <c r="H699" s="806"/>
      <c r="I699" s="807"/>
      <c r="J699" s="638" t="s">
        <v>818</v>
      </c>
      <c r="K699" s="656" t="str">
        <f t="shared" si="70"/>
        <v>-</v>
      </c>
      <c r="L699" s="653" t="s">
        <v>813</v>
      </c>
      <c r="M699" s="653" t="s">
        <v>813</v>
      </c>
      <c r="N699" s="653" t="s">
        <v>813</v>
      </c>
      <c r="O699" s="653" t="s">
        <v>813</v>
      </c>
      <c r="P699" s="653" t="s">
        <v>813</v>
      </c>
      <c r="Q699" s="653" t="s">
        <v>813</v>
      </c>
      <c r="R699" s="653" t="s">
        <v>813</v>
      </c>
      <c r="S699" s="653" t="s">
        <v>813</v>
      </c>
      <c r="T699" s="653" t="s">
        <v>813</v>
      </c>
      <c r="U699" s="657" t="s">
        <v>813</v>
      </c>
      <c r="V699" s="657" t="s">
        <v>813</v>
      </c>
      <c r="W699" s="480"/>
      <c r="X699" s="480"/>
      <c r="Y699" s="480"/>
      <c r="Z699" s="480"/>
      <c r="AA699" s="480"/>
      <c r="AB699" s="480"/>
      <c r="AC699" s="480"/>
      <c r="AD699" s="480"/>
      <c r="AE699" s="480"/>
      <c r="AF699" s="480"/>
      <c r="AG699" s="480"/>
      <c r="AH699" s="480"/>
      <c r="AI699" s="480"/>
      <c r="AJ699" s="480"/>
      <c r="AK699" s="480"/>
      <c r="AL699" s="480"/>
      <c r="AM699" s="480"/>
      <c r="AN699" s="480"/>
      <c r="AO699" s="480"/>
      <c r="AP699" s="475"/>
      <c r="AQ699" s="456"/>
      <c r="AR699" s="444"/>
      <c r="AS699" s="444"/>
      <c r="AT699" s="444"/>
    </row>
    <row r="700" spans="1:46" outlineLevel="3" x14ac:dyDescent="0.35">
      <c r="A700" s="444"/>
      <c r="B700" s="453"/>
      <c r="C700" s="446">
        <f t="shared" si="71"/>
        <v>4</v>
      </c>
      <c r="D700" s="475"/>
      <c r="E700" s="534">
        <v>6</v>
      </c>
      <c r="F700" s="528" t="b">
        <f t="shared" si="69"/>
        <v>1</v>
      </c>
      <c r="G700" s="475"/>
      <c r="H700" s="649" t="s">
        <v>828</v>
      </c>
      <c r="I700" s="649"/>
      <c r="J700" s="630" t="s">
        <v>812</v>
      </c>
      <c r="K700" s="650">
        <f t="shared" si="70"/>
        <v>43452</v>
      </c>
      <c r="L700" s="659">
        <v>-1</v>
      </c>
      <c r="M700" s="651" t="s">
        <v>813</v>
      </c>
      <c r="N700" s="651" t="s">
        <v>813</v>
      </c>
      <c r="O700" s="651" t="s">
        <v>813</v>
      </c>
      <c r="P700" s="651" t="s">
        <v>813</v>
      </c>
      <c r="Q700" s="651" t="s">
        <v>813</v>
      </c>
      <c r="R700" s="651" t="s">
        <v>813</v>
      </c>
      <c r="S700" s="651" t="s">
        <v>813</v>
      </c>
      <c r="T700" s="651" t="s">
        <v>813</v>
      </c>
      <c r="U700" s="651" t="s">
        <v>813</v>
      </c>
      <c r="V700" s="651" t="s">
        <v>813</v>
      </c>
      <c r="W700" s="480"/>
      <c r="X700" s="480"/>
      <c r="Y700" s="480"/>
      <c r="Z700" s="480"/>
      <c r="AA700" s="480"/>
      <c r="AB700" s="480"/>
      <c r="AC700" s="480"/>
      <c r="AD700" s="480"/>
      <c r="AE700" s="480"/>
      <c r="AF700" s="480"/>
      <c r="AG700" s="480"/>
      <c r="AH700" s="480"/>
      <c r="AI700" s="480"/>
      <c r="AJ700" s="480"/>
      <c r="AK700" s="480"/>
      <c r="AL700" s="480"/>
      <c r="AM700" s="480"/>
      <c r="AN700" s="480"/>
      <c r="AO700" s="480"/>
      <c r="AP700" s="475"/>
      <c r="AQ700" s="456"/>
      <c r="AR700" s="444"/>
      <c r="AS700" s="444"/>
      <c r="AT700" s="444"/>
    </row>
    <row r="701" spans="1:46" outlineLevel="3" x14ac:dyDescent="0.35">
      <c r="A701" s="444"/>
      <c r="B701" s="453"/>
      <c r="C701" s="446">
        <f t="shared" si="71"/>
        <v>4</v>
      </c>
      <c r="D701" s="475"/>
      <c r="E701" s="652">
        <f>E700</f>
        <v>6</v>
      </c>
      <c r="F701" s="528" t="b">
        <f t="shared" si="69"/>
        <v>1</v>
      </c>
      <c r="G701" s="475"/>
      <c r="H701" s="802"/>
      <c r="I701" s="803"/>
      <c r="J701" s="653" t="s">
        <v>815</v>
      </c>
      <c r="K701" s="654" t="str">
        <f t="shared" si="70"/>
        <v>-</v>
      </c>
      <c r="L701" s="655" t="s">
        <v>813</v>
      </c>
      <c r="M701" s="655" t="s">
        <v>813</v>
      </c>
      <c r="N701" s="655" t="s">
        <v>813</v>
      </c>
      <c r="O701" s="655" t="s">
        <v>813</v>
      </c>
      <c r="P701" s="655" t="s">
        <v>813</v>
      </c>
      <c r="Q701" s="655" t="s">
        <v>813</v>
      </c>
      <c r="R701" s="655" t="s">
        <v>813</v>
      </c>
      <c r="S701" s="655" t="s">
        <v>813</v>
      </c>
      <c r="T701" s="655" t="s">
        <v>813</v>
      </c>
      <c r="U701" s="655" t="s">
        <v>813</v>
      </c>
      <c r="V701" s="655" t="s">
        <v>813</v>
      </c>
      <c r="W701" s="480"/>
      <c r="X701" s="480"/>
      <c r="Y701" s="480"/>
      <c r="Z701" s="480"/>
      <c r="AA701" s="480"/>
      <c r="AB701" s="480"/>
      <c r="AC701" s="480"/>
      <c r="AD701" s="480"/>
      <c r="AE701" s="480"/>
      <c r="AF701" s="480"/>
      <c r="AG701" s="480"/>
      <c r="AH701" s="480"/>
      <c r="AI701" s="480"/>
      <c r="AJ701" s="480"/>
      <c r="AK701" s="480"/>
      <c r="AL701" s="480"/>
      <c r="AM701" s="480"/>
      <c r="AN701" s="480"/>
      <c r="AO701" s="480"/>
      <c r="AP701" s="475"/>
      <c r="AQ701" s="456"/>
      <c r="AR701" s="444"/>
      <c r="AS701" s="444"/>
      <c r="AT701" s="444"/>
    </row>
    <row r="702" spans="1:46" outlineLevel="3" x14ac:dyDescent="0.35">
      <c r="A702" s="444"/>
      <c r="B702" s="453"/>
      <c r="C702" s="446">
        <f t="shared" si="71"/>
        <v>4</v>
      </c>
      <c r="D702" s="475"/>
      <c r="E702" s="652">
        <f>E701</f>
        <v>6</v>
      </c>
      <c r="F702" s="528" t="b">
        <f t="shared" si="69"/>
        <v>1</v>
      </c>
      <c r="G702" s="475"/>
      <c r="H702" s="804"/>
      <c r="I702" s="805"/>
      <c r="J702" s="653" t="s">
        <v>816</v>
      </c>
      <c r="K702" s="654" t="str">
        <f t="shared" si="70"/>
        <v>-</v>
      </c>
      <c r="L702" s="655" t="s">
        <v>817</v>
      </c>
      <c r="M702" s="655" t="s">
        <v>817</v>
      </c>
      <c r="N702" s="655" t="s">
        <v>817</v>
      </c>
      <c r="O702" s="655" t="s">
        <v>817</v>
      </c>
      <c r="P702" s="655" t="s">
        <v>817</v>
      </c>
      <c r="Q702" s="655" t="s">
        <v>817</v>
      </c>
      <c r="R702" s="655" t="s">
        <v>817</v>
      </c>
      <c r="S702" s="655" t="s">
        <v>817</v>
      </c>
      <c r="T702" s="655" t="s">
        <v>817</v>
      </c>
      <c r="U702" s="655" t="s">
        <v>817</v>
      </c>
      <c r="V702" s="655" t="s">
        <v>817</v>
      </c>
      <c r="W702" s="480"/>
      <c r="X702" s="480"/>
      <c r="Y702" s="480"/>
      <c r="Z702" s="480"/>
      <c r="AA702" s="480"/>
      <c r="AB702" s="480"/>
      <c r="AC702" s="480"/>
      <c r="AD702" s="480"/>
      <c r="AE702" s="480"/>
      <c r="AF702" s="480"/>
      <c r="AG702" s="480"/>
      <c r="AH702" s="480"/>
      <c r="AI702" s="480"/>
      <c r="AJ702" s="480"/>
      <c r="AK702" s="480"/>
      <c r="AL702" s="480"/>
      <c r="AM702" s="480"/>
      <c r="AN702" s="480"/>
      <c r="AO702" s="480"/>
      <c r="AP702" s="475"/>
      <c r="AQ702" s="456"/>
      <c r="AR702" s="444"/>
      <c r="AS702" s="444"/>
      <c r="AT702" s="444"/>
    </row>
    <row r="703" spans="1:46" outlineLevel="3" x14ac:dyDescent="0.35">
      <c r="A703" s="444"/>
      <c r="B703" s="453"/>
      <c r="C703" s="446">
        <f t="shared" si="71"/>
        <v>4</v>
      </c>
      <c r="D703" s="475"/>
      <c r="E703" s="652">
        <f>E702</f>
        <v>6</v>
      </c>
      <c r="F703" s="528" t="b">
        <f t="shared" si="69"/>
        <v>1</v>
      </c>
      <c r="G703" s="475"/>
      <c r="H703" s="806"/>
      <c r="I703" s="807"/>
      <c r="J703" s="638" t="s">
        <v>818</v>
      </c>
      <c r="K703" s="656" t="str">
        <f t="shared" si="70"/>
        <v>-</v>
      </c>
      <c r="L703" s="653" t="s">
        <v>813</v>
      </c>
      <c r="M703" s="653" t="s">
        <v>813</v>
      </c>
      <c r="N703" s="653" t="s">
        <v>813</v>
      </c>
      <c r="O703" s="653" t="s">
        <v>813</v>
      </c>
      <c r="P703" s="653" t="s">
        <v>813</v>
      </c>
      <c r="Q703" s="653" t="s">
        <v>813</v>
      </c>
      <c r="R703" s="653" t="s">
        <v>813</v>
      </c>
      <c r="S703" s="653" t="s">
        <v>813</v>
      </c>
      <c r="T703" s="653" t="s">
        <v>813</v>
      </c>
      <c r="U703" s="657" t="s">
        <v>813</v>
      </c>
      <c r="V703" s="657" t="s">
        <v>813</v>
      </c>
      <c r="W703" s="480"/>
      <c r="X703" s="480"/>
      <c r="Y703" s="480"/>
      <c r="Z703" s="480"/>
      <c r="AA703" s="480"/>
      <c r="AB703" s="480"/>
      <c r="AC703" s="480"/>
      <c r="AD703" s="480"/>
      <c r="AE703" s="480"/>
      <c r="AF703" s="480"/>
      <c r="AG703" s="480"/>
      <c r="AH703" s="480"/>
      <c r="AI703" s="480"/>
      <c r="AJ703" s="480"/>
      <c r="AK703" s="480"/>
      <c r="AL703" s="480"/>
      <c r="AM703" s="480"/>
      <c r="AN703" s="480"/>
      <c r="AO703" s="480"/>
      <c r="AP703" s="475"/>
      <c r="AQ703" s="456"/>
      <c r="AR703" s="444"/>
      <c r="AS703" s="444"/>
      <c r="AT703" s="444"/>
    </row>
    <row r="704" spans="1:46" outlineLevel="3" x14ac:dyDescent="0.35">
      <c r="A704" s="444"/>
      <c r="B704" s="453"/>
      <c r="C704" s="446">
        <f t="shared" si="71"/>
        <v>4</v>
      </c>
      <c r="D704" s="475"/>
      <c r="E704" s="534">
        <v>7</v>
      </c>
      <c r="F704" s="528" t="b">
        <f t="shared" si="69"/>
        <v>1</v>
      </c>
      <c r="G704" s="475"/>
      <c r="H704" s="649" t="s">
        <v>829</v>
      </c>
      <c r="I704" s="649"/>
      <c r="J704" s="630" t="s">
        <v>812</v>
      </c>
      <c r="K704" s="650">
        <f t="shared" si="70"/>
        <v>43452</v>
      </c>
      <c r="L704" s="659">
        <v>-1</v>
      </c>
      <c r="M704" s="651" t="s">
        <v>813</v>
      </c>
      <c r="N704" s="651" t="s">
        <v>813</v>
      </c>
      <c r="O704" s="651" t="s">
        <v>813</v>
      </c>
      <c r="P704" s="651" t="s">
        <v>813</v>
      </c>
      <c r="Q704" s="651" t="s">
        <v>813</v>
      </c>
      <c r="R704" s="651" t="s">
        <v>813</v>
      </c>
      <c r="S704" s="651" t="s">
        <v>813</v>
      </c>
      <c r="T704" s="651" t="s">
        <v>813</v>
      </c>
      <c r="U704" s="651" t="s">
        <v>813</v>
      </c>
      <c r="V704" s="651" t="s">
        <v>813</v>
      </c>
      <c r="W704" s="480"/>
      <c r="X704" s="480"/>
      <c r="Y704" s="480"/>
      <c r="Z704" s="480"/>
      <c r="AA704" s="480"/>
      <c r="AB704" s="480"/>
      <c r="AC704" s="480"/>
      <c r="AD704" s="480"/>
      <c r="AE704" s="480"/>
      <c r="AF704" s="480"/>
      <c r="AG704" s="480"/>
      <c r="AH704" s="480"/>
      <c r="AI704" s="480"/>
      <c r="AJ704" s="480"/>
      <c r="AK704" s="480"/>
      <c r="AL704" s="480"/>
      <c r="AM704" s="480"/>
      <c r="AN704" s="480"/>
      <c r="AO704" s="480"/>
      <c r="AP704" s="475"/>
      <c r="AQ704" s="456"/>
      <c r="AR704" s="444"/>
      <c r="AS704" s="444"/>
      <c r="AT704" s="444"/>
    </row>
    <row r="705" spans="1:46" outlineLevel="3" x14ac:dyDescent="0.35">
      <c r="A705" s="444"/>
      <c r="B705" s="453"/>
      <c r="C705" s="446">
        <f t="shared" si="71"/>
        <v>4</v>
      </c>
      <c r="D705" s="475"/>
      <c r="E705" s="652">
        <f>E704</f>
        <v>7</v>
      </c>
      <c r="F705" s="528" t="b">
        <f t="shared" si="69"/>
        <v>1</v>
      </c>
      <c r="G705" s="475"/>
      <c r="H705" s="802"/>
      <c r="I705" s="803"/>
      <c r="J705" s="653" t="s">
        <v>815</v>
      </c>
      <c r="K705" s="654" t="str">
        <f t="shared" si="70"/>
        <v>-</v>
      </c>
      <c r="L705" s="655" t="s">
        <v>813</v>
      </c>
      <c r="M705" s="655" t="s">
        <v>813</v>
      </c>
      <c r="N705" s="655" t="s">
        <v>813</v>
      </c>
      <c r="O705" s="655" t="s">
        <v>813</v>
      </c>
      <c r="P705" s="655" t="s">
        <v>813</v>
      </c>
      <c r="Q705" s="655" t="s">
        <v>813</v>
      </c>
      <c r="R705" s="655" t="s">
        <v>813</v>
      </c>
      <c r="S705" s="655" t="s">
        <v>813</v>
      </c>
      <c r="T705" s="655" t="s">
        <v>813</v>
      </c>
      <c r="U705" s="655" t="s">
        <v>813</v>
      </c>
      <c r="V705" s="655" t="s">
        <v>813</v>
      </c>
      <c r="W705" s="480"/>
      <c r="X705" s="480"/>
      <c r="Y705" s="480"/>
      <c r="Z705" s="480"/>
      <c r="AA705" s="480"/>
      <c r="AB705" s="480"/>
      <c r="AC705" s="480"/>
      <c r="AD705" s="480"/>
      <c r="AE705" s="480"/>
      <c r="AF705" s="480"/>
      <c r="AG705" s="480"/>
      <c r="AH705" s="480"/>
      <c r="AI705" s="480"/>
      <c r="AJ705" s="480"/>
      <c r="AK705" s="480"/>
      <c r="AL705" s="480"/>
      <c r="AM705" s="480"/>
      <c r="AN705" s="480"/>
      <c r="AO705" s="480"/>
      <c r="AP705" s="475"/>
      <c r="AQ705" s="456"/>
      <c r="AR705" s="444"/>
      <c r="AS705" s="444"/>
      <c r="AT705" s="444"/>
    </row>
    <row r="706" spans="1:46" outlineLevel="3" x14ac:dyDescent="0.35">
      <c r="A706" s="444"/>
      <c r="B706" s="453"/>
      <c r="C706" s="446">
        <f t="shared" si="71"/>
        <v>4</v>
      </c>
      <c r="D706" s="475"/>
      <c r="E706" s="652">
        <f>E705</f>
        <v>7</v>
      </c>
      <c r="F706" s="528" t="b">
        <f t="shared" si="69"/>
        <v>1</v>
      </c>
      <c r="G706" s="475"/>
      <c r="H706" s="804"/>
      <c r="I706" s="805"/>
      <c r="J706" s="653" t="s">
        <v>816</v>
      </c>
      <c r="K706" s="654" t="str">
        <f t="shared" si="70"/>
        <v>-</v>
      </c>
      <c r="L706" s="655" t="s">
        <v>817</v>
      </c>
      <c r="M706" s="655" t="s">
        <v>817</v>
      </c>
      <c r="N706" s="655" t="s">
        <v>817</v>
      </c>
      <c r="O706" s="655" t="s">
        <v>817</v>
      </c>
      <c r="P706" s="655" t="s">
        <v>817</v>
      </c>
      <c r="Q706" s="655" t="s">
        <v>817</v>
      </c>
      <c r="R706" s="655" t="s">
        <v>817</v>
      </c>
      <c r="S706" s="655" t="s">
        <v>817</v>
      </c>
      <c r="T706" s="655" t="s">
        <v>817</v>
      </c>
      <c r="U706" s="655" t="s">
        <v>817</v>
      </c>
      <c r="V706" s="655" t="s">
        <v>817</v>
      </c>
      <c r="W706" s="480"/>
      <c r="X706" s="480"/>
      <c r="Y706" s="480"/>
      <c r="Z706" s="480"/>
      <c r="AA706" s="480"/>
      <c r="AB706" s="480"/>
      <c r="AC706" s="480"/>
      <c r="AD706" s="480"/>
      <c r="AE706" s="480"/>
      <c r="AF706" s="480"/>
      <c r="AG706" s="480"/>
      <c r="AH706" s="480"/>
      <c r="AI706" s="480"/>
      <c r="AJ706" s="480"/>
      <c r="AK706" s="480"/>
      <c r="AL706" s="480"/>
      <c r="AM706" s="480"/>
      <c r="AN706" s="480"/>
      <c r="AO706" s="480"/>
      <c r="AP706" s="475"/>
      <c r="AQ706" s="456"/>
      <c r="AR706" s="444"/>
      <c r="AS706" s="444"/>
      <c r="AT706" s="444"/>
    </row>
    <row r="707" spans="1:46" outlineLevel="3" x14ac:dyDescent="0.35">
      <c r="A707" s="444"/>
      <c r="B707" s="453"/>
      <c r="C707" s="446">
        <f t="shared" si="71"/>
        <v>4</v>
      </c>
      <c r="D707" s="475"/>
      <c r="E707" s="652">
        <f>E706</f>
        <v>7</v>
      </c>
      <c r="F707" s="528" t="b">
        <f t="shared" si="69"/>
        <v>1</v>
      </c>
      <c r="G707" s="475"/>
      <c r="H707" s="806"/>
      <c r="I707" s="807"/>
      <c r="J707" s="638" t="s">
        <v>818</v>
      </c>
      <c r="K707" s="656" t="str">
        <f t="shared" si="70"/>
        <v>-</v>
      </c>
      <c r="L707" s="653" t="s">
        <v>813</v>
      </c>
      <c r="M707" s="653" t="s">
        <v>813</v>
      </c>
      <c r="N707" s="653" t="s">
        <v>813</v>
      </c>
      <c r="O707" s="653" t="s">
        <v>813</v>
      </c>
      <c r="P707" s="653" t="s">
        <v>813</v>
      </c>
      <c r="Q707" s="653" t="s">
        <v>813</v>
      </c>
      <c r="R707" s="653" t="s">
        <v>813</v>
      </c>
      <c r="S707" s="653" t="s">
        <v>813</v>
      </c>
      <c r="T707" s="653" t="s">
        <v>813</v>
      </c>
      <c r="U707" s="657" t="s">
        <v>813</v>
      </c>
      <c r="V707" s="657" t="s">
        <v>813</v>
      </c>
      <c r="W707" s="480"/>
      <c r="X707" s="480"/>
      <c r="Y707" s="480"/>
      <c r="Z707" s="480"/>
      <c r="AA707" s="480"/>
      <c r="AB707" s="480"/>
      <c r="AC707" s="480"/>
      <c r="AD707" s="480"/>
      <c r="AE707" s="480"/>
      <c r="AF707" s="480"/>
      <c r="AG707" s="480"/>
      <c r="AH707" s="480"/>
      <c r="AI707" s="480"/>
      <c r="AJ707" s="480"/>
      <c r="AK707" s="480"/>
      <c r="AL707" s="480"/>
      <c r="AM707" s="480"/>
      <c r="AN707" s="480"/>
      <c r="AO707" s="480"/>
      <c r="AP707" s="475"/>
      <c r="AQ707" s="456"/>
      <c r="AR707" s="444"/>
      <c r="AS707" s="444"/>
      <c r="AT707" s="444"/>
    </row>
    <row r="708" spans="1:46" outlineLevel="3" x14ac:dyDescent="0.35">
      <c r="A708" s="444"/>
      <c r="B708" s="453"/>
      <c r="C708" s="446">
        <f t="shared" si="71"/>
        <v>4</v>
      </c>
      <c r="D708" s="475"/>
      <c r="E708" s="534">
        <v>8</v>
      </c>
      <c r="F708" s="528" t="b">
        <f t="shared" si="69"/>
        <v>1</v>
      </c>
      <c r="G708" s="475"/>
      <c r="H708" s="649" t="s">
        <v>830</v>
      </c>
      <c r="I708" s="649"/>
      <c r="J708" s="630" t="s">
        <v>812</v>
      </c>
      <c r="K708" s="650" t="str">
        <f t="shared" si="70"/>
        <v>-</v>
      </c>
      <c r="L708" s="651" t="s">
        <v>813</v>
      </c>
      <c r="M708" s="651" t="s">
        <v>813</v>
      </c>
      <c r="N708" s="651" t="s">
        <v>813</v>
      </c>
      <c r="O708" s="651" t="s">
        <v>813</v>
      </c>
      <c r="P708" s="651" t="s">
        <v>813</v>
      </c>
      <c r="Q708" s="651" t="s">
        <v>813</v>
      </c>
      <c r="R708" s="651" t="s">
        <v>813</v>
      </c>
      <c r="S708" s="651" t="s">
        <v>813</v>
      </c>
      <c r="T708" s="651" t="s">
        <v>813</v>
      </c>
      <c r="U708" s="651" t="s">
        <v>813</v>
      </c>
      <c r="V708" s="651" t="s">
        <v>813</v>
      </c>
      <c r="W708" s="480"/>
      <c r="X708" s="480"/>
      <c r="Y708" s="480"/>
      <c r="Z708" s="480"/>
      <c r="AA708" s="480"/>
      <c r="AB708" s="480"/>
      <c r="AC708" s="480"/>
      <c r="AD708" s="480"/>
      <c r="AE708" s="480"/>
      <c r="AF708" s="480"/>
      <c r="AG708" s="480"/>
      <c r="AH708" s="480"/>
      <c r="AI708" s="480"/>
      <c r="AJ708" s="480"/>
      <c r="AK708" s="480"/>
      <c r="AL708" s="480"/>
      <c r="AM708" s="480"/>
      <c r="AN708" s="480"/>
      <c r="AO708" s="480"/>
      <c r="AP708" s="475"/>
      <c r="AQ708" s="456"/>
      <c r="AR708" s="444"/>
      <c r="AS708" s="444"/>
      <c r="AT708" s="444"/>
    </row>
    <row r="709" spans="1:46" ht="15" customHeight="1" outlineLevel="3" x14ac:dyDescent="0.35">
      <c r="A709" s="444"/>
      <c r="B709" s="453"/>
      <c r="C709" s="446">
        <f t="shared" si="71"/>
        <v>4</v>
      </c>
      <c r="D709" s="475"/>
      <c r="E709" s="652">
        <f>E708</f>
        <v>8</v>
      </c>
      <c r="F709" s="528" t="b">
        <f t="shared" si="69"/>
        <v>1</v>
      </c>
      <c r="G709" s="475"/>
      <c r="H709" s="802" t="s">
        <v>831</v>
      </c>
      <c r="I709" s="803"/>
      <c r="J709" s="653" t="s">
        <v>815</v>
      </c>
      <c r="K709" s="654" t="str">
        <f t="shared" si="70"/>
        <v>-</v>
      </c>
      <c r="L709" s="655" t="s">
        <v>813</v>
      </c>
      <c r="M709" s="655" t="s">
        <v>813</v>
      </c>
      <c r="N709" s="655" t="s">
        <v>813</v>
      </c>
      <c r="O709" s="655" t="s">
        <v>813</v>
      </c>
      <c r="P709" s="655" t="s">
        <v>813</v>
      </c>
      <c r="Q709" s="524">
        <v>0</v>
      </c>
      <c r="R709" s="655" t="s">
        <v>813</v>
      </c>
      <c r="S709" s="524" t="b">
        <v>1</v>
      </c>
      <c r="T709" s="655" t="s">
        <v>813</v>
      </c>
      <c r="U709" s="655" t="s">
        <v>813</v>
      </c>
      <c r="V709" s="655" t="s">
        <v>813</v>
      </c>
      <c r="W709" s="480"/>
      <c r="X709" s="480"/>
      <c r="Y709" s="480"/>
      <c r="Z709" s="480"/>
      <c r="AA709" s="480"/>
      <c r="AB709" s="480"/>
      <c r="AC709" s="480"/>
      <c r="AD709" s="480"/>
      <c r="AE709" s="480"/>
      <c r="AF709" s="480"/>
      <c r="AG709" s="480"/>
      <c r="AH709" s="480"/>
      <c r="AI709" s="480"/>
      <c r="AJ709" s="480"/>
      <c r="AK709" s="480"/>
      <c r="AL709" s="480"/>
      <c r="AM709" s="480"/>
      <c r="AN709" s="480"/>
      <c r="AO709" s="480"/>
      <c r="AP709" s="475"/>
      <c r="AQ709" s="456"/>
      <c r="AR709" s="444"/>
      <c r="AS709" s="444"/>
      <c r="AT709" s="444"/>
    </row>
    <row r="710" spans="1:46" outlineLevel="3" x14ac:dyDescent="0.35">
      <c r="A710" s="444"/>
      <c r="B710" s="453"/>
      <c r="C710" s="446">
        <f t="shared" si="71"/>
        <v>4</v>
      </c>
      <c r="D710" s="475"/>
      <c r="E710" s="652">
        <f>E709</f>
        <v>8</v>
      </c>
      <c r="F710" s="528" t="b">
        <f t="shared" si="69"/>
        <v>1</v>
      </c>
      <c r="G710" s="475"/>
      <c r="H710" s="804"/>
      <c r="I710" s="805"/>
      <c r="J710" s="653" t="s">
        <v>816</v>
      </c>
      <c r="K710" s="654" t="str">
        <f t="shared" si="70"/>
        <v>-</v>
      </c>
      <c r="L710" s="655" t="s">
        <v>817</v>
      </c>
      <c r="M710" s="655" t="s">
        <v>817</v>
      </c>
      <c r="N710" s="655" t="s">
        <v>817</v>
      </c>
      <c r="O710" s="655" t="s">
        <v>817</v>
      </c>
      <c r="P710" s="655" t="s">
        <v>817</v>
      </c>
      <c r="Q710" s="655" t="s">
        <v>817</v>
      </c>
      <c r="R710" s="655" t="s">
        <v>817</v>
      </c>
      <c r="S710" s="655" t="s">
        <v>817</v>
      </c>
      <c r="T710" s="655" t="s">
        <v>817</v>
      </c>
      <c r="U710" s="655" t="s">
        <v>817</v>
      </c>
      <c r="V710" s="655" t="s">
        <v>817</v>
      </c>
      <c r="W710" s="480"/>
      <c r="X710" s="480"/>
      <c r="Y710" s="480"/>
      <c r="Z710" s="480"/>
      <c r="AA710" s="480"/>
      <c r="AB710" s="480"/>
      <c r="AC710" s="480"/>
      <c r="AD710" s="480"/>
      <c r="AE710" s="480"/>
      <c r="AF710" s="480"/>
      <c r="AG710" s="480"/>
      <c r="AH710" s="480"/>
      <c r="AI710" s="480"/>
      <c r="AJ710" s="480"/>
      <c r="AK710" s="480"/>
      <c r="AL710" s="480"/>
      <c r="AM710" s="480"/>
      <c r="AN710" s="480"/>
      <c r="AO710" s="480"/>
      <c r="AP710" s="475"/>
      <c r="AQ710" s="456"/>
      <c r="AR710" s="444"/>
      <c r="AS710" s="444"/>
      <c r="AT710" s="444"/>
    </row>
    <row r="711" spans="1:46" outlineLevel="3" x14ac:dyDescent="0.35">
      <c r="A711" s="444"/>
      <c r="B711" s="453"/>
      <c r="C711" s="446">
        <f t="shared" si="71"/>
        <v>4</v>
      </c>
      <c r="D711" s="475"/>
      <c r="E711" s="652">
        <f>E710</f>
        <v>8</v>
      </c>
      <c r="F711" s="528" t="b">
        <f t="shared" si="69"/>
        <v>1</v>
      </c>
      <c r="G711" s="475"/>
      <c r="H711" s="806"/>
      <c r="I711" s="807"/>
      <c r="J711" s="638" t="s">
        <v>818</v>
      </c>
      <c r="K711" s="656" t="str">
        <f t="shared" si="70"/>
        <v>-</v>
      </c>
      <c r="L711" s="653" t="s">
        <v>813</v>
      </c>
      <c r="M711" s="653" t="s">
        <v>813</v>
      </c>
      <c r="N711" s="653" t="s">
        <v>813</v>
      </c>
      <c r="O711" s="653" t="s">
        <v>813</v>
      </c>
      <c r="P711" s="653" t="s">
        <v>813</v>
      </c>
      <c r="Q711" s="653" t="s">
        <v>813</v>
      </c>
      <c r="R711" s="653" t="s">
        <v>813</v>
      </c>
      <c r="S711" s="653" t="s">
        <v>813</v>
      </c>
      <c r="T711" s="653" t="s">
        <v>813</v>
      </c>
      <c r="U711" s="657" t="s">
        <v>813</v>
      </c>
      <c r="V711" s="657" t="s">
        <v>813</v>
      </c>
      <c r="W711" s="480"/>
      <c r="X711" s="480"/>
      <c r="Y711" s="480"/>
      <c r="Z711" s="480"/>
      <c r="AA711" s="480"/>
      <c r="AB711" s="480"/>
      <c r="AC711" s="480"/>
      <c r="AD711" s="480"/>
      <c r="AE711" s="480"/>
      <c r="AF711" s="480"/>
      <c r="AG711" s="480"/>
      <c r="AH711" s="480"/>
      <c r="AI711" s="480"/>
      <c r="AJ711" s="480"/>
      <c r="AK711" s="480"/>
      <c r="AL711" s="480"/>
      <c r="AM711" s="480"/>
      <c r="AN711" s="480"/>
      <c r="AO711" s="480"/>
      <c r="AP711" s="475"/>
      <c r="AQ711" s="456"/>
      <c r="AR711" s="444"/>
      <c r="AS711" s="444"/>
      <c r="AT711" s="444"/>
    </row>
    <row r="712" spans="1:46" outlineLevel="3" x14ac:dyDescent="0.35">
      <c r="A712" s="444"/>
      <c r="B712" s="453"/>
      <c r="C712" s="446">
        <f t="shared" si="71"/>
        <v>4</v>
      </c>
      <c r="D712" s="475"/>
      <c r="E712" s="534">
        <v>9</v>
      </c>
      <c r="F712" s="528" t="b">
        <f t="shared" si="69"/>
        <v>1</v>
      </c>
      <c r="G712" s="475"/>
      <c r="H712" s="649" t="s">
        <v>832</v>
      </c>
      <c r="I712" s="649"/>
      <c r="J712" s="630" t="s">
        <v>812</v>
      </c>
      <c r="K712" s="650" t="str">
        <f t="shared" si="70"/>
        <v>-</v>
      </c>
      <c r="L712" s="651" t="s">
        <v>813</v>
      </c>
      <c r="M712" s="651" t="s">
        <v>813</v>
      </c>
      <c r="N712" s="651" t="s">
        <v>813</v>
      </c>
      <c r="O712" s="651" t="s">
        <v>813</v>
      </c>
      <c r="P712" s="651" t="s">
        <v>813</v>
      </c>
      <c r="Q712" s="651" t="s">
        <v>813</v>
      </c>
      <c r="R712" s="651" t="s">
        <v>813</v>
      </c>
      <c r="S712" s="651" t="s">
        <v>813</v>
      </c>
      <c r="T712" s="651" t="s">
        <v>813</v>
      </c>
      <c r="U712" s="651" t="s">
        <v>813</v>
      </c>
      <c r="V712" s="651" t="s">
        <v>813</v>
      </c>
      <c r="W712" s="480"/>
      <c r="X712" s="480"/>
      <c r="Y712" s="480"/>
      <c r="Z712" s="480"/>
      <c r="AA712" s="480"/>
      <c r="AB712" s="480"/>
      <c r="AC712" s="480"/>
      <c r="AD712" s="480"/>
      <c r="AE712" s="480"/>
      <c r="AF712" s="480"/>
      <c r="AG712" s="480"/>
      <c r="AH712" s="480"/>
      <c r="AI712" s="480"/>
      <c r="AJ712" s="480"/>
      <c r="AK712" s="480"/>
      <c r="AL712" s="480"/>
      <c r="AM712" s="480"/>
      <c r="AN712" s="480"/>
      <c r="AO712" s="480"/>
      <c r="AP712" s="475"/>
      <c r="AQ712" s="456"/>
      <c r="AR712" s="444"/>
      <c r="AS712" s="444"/>
      <c r="AT712" s="444"/>
    </row>
    <row r="713" spans="1:46" ht="15" customHeight="1" outlineLevel="3" x14ac:dyDescent="0.35">
      <c r="A713" s="444"/>
      <c r="B713" s="453"/>
      <c r="C713" s="446">
        <f t="shared" si="71"/>
        <v>4</v>
      </c>
      <c r="D713" s="475"/>
      <c r="E713" s="652">
        <f>E712</f>
        <v>9</v>
      </c>
      <c r="F713" s="528" t="b">
        <f t="shared" si="69"/>
        <v>1</v>
      </c>
      <c r="G713" s="475"/>
      <c r="H713" s="802" t="s">
        <v>833</v>
      </c>
      <c r="I713" s="803"/>
      <c r="J713" s="653" t="s">
        <v>815</v>
      </c>
      <c r="K713" s="654" t="str">
        <f t="shared" si="70"/>
        <v>-</v>
      </c>
      <c r="L713" s="655" t="s">
        <v>813</v>
      </c>
      <c r="M713" s="655" t="s">
        <v>813</v>
      </c>
      <c r="N713" s="655" t="s">
        <v>813</v>
      </c>
      <c r="O713" s="655" t="s">
        <v>813</v>
      </c>
      <c r="P713" s="655" t="s">
        <v>813</v>
      </c>
      <c r="Q713" s="660">
        <f>INT($I$346/7)</f>
        <v>5</v>
      </c>
      <c r="R713" s="655" t="s">
        <v>813</v>
      </c>
      <c r="S713" s="524" t="b">
        <v>1</v>
      </c>
      <c r="T713" s="655" t="s">
        <v>813</v>
      </c>
      <c r="U713" s="655" t="s">
        <v>813</v>
      </c>
      <c r="V713" s="655" t="s">
        <v>813</v>
      </c>
      <c r="W713" s="480"/>
      <c r="X713" s="480"/>
      <c r="Y713" s="480"/>
      <c r="Z713" s="480"/>
      <c r="AA713" s="480"/>
      <c r="AB713" s="480"/>
      <c r="AC713" s="480"/>
      <c r="AD713" s="480"/>
      <c r="AE713" s="480"/>
      <c r="AF713" s="480"/>
      <c r="AG713" s="480"/>
      <c r="AH713" s="480"/>
      <c r="AI713" s="480"/>
      <c r="AJ713" s="480"/>
      <c r="AK713" s="480"/>
      <c r="AL713" s="480"/>
      <c r="AM713" s="480"/>
      <c r="AN713" s="480"/>
      <c r="AO713" s="480"/>
      <c r="AP713" s="475"/>
      <c r="AQ713" s="456"/>
      <c r="AR713" s="444"/>
      <c r="AS713" s="444"/>
      <c r="AT713" s="444"/>
    </row>
    <row r="714" spans="1:46" outlineLevel="3" x14ac:dyDescent="0.35">
      <c r="A714" s="444"/>
      <c r="B714" s="453"/>
      <c r="C714" s="446">
        <f t="shared" si="71"/>
        <v>4</v>
      </c>
      <c r="D714" s="475"/>
      <c r="E714" s="652">
        <f>E713</f>
        <v>9</v>
      </c>
      <c r="F714" s="528" t="b">
        <f t="shared" si="69"/>
        <v>1</v>
      </c>
      <c r="G714" s="475"/>
      <c r="H714" s="804"/>
      <c r="I714" s="805"/>
      <c r="J714" s="653" t="s">
        <v>816</v>
      </c>
      <c r="K714" s="654" t="str">
        <f t="shared" si="70"/>
        <v>-</v>
      </c>
      <c r="L714" s="655" t="s">
        <v>817</v>
      </c>
      <c r="M714" s="655" t="s">
        <v>817</v>
      </c>
      <c r="N714" s="655" t="s">
        <v>817</v>
      </c>
      <c r="O714" s="655" t="s">
        <v>817</v>
      </c>
      <c r="P714" s="655" t="s">
        <v>817</v>
      </c>
      <c r="Q714" s="655" t="s">
        <v>817</v>
      </c>
      <c r="R714" s="655" t="s">
        <v>817</v>
      </c>
      <c r="S714" s="655" t="s">
        <v>817</v>
      </c>
      <c r="T714" s="655" t="s">
        <v>817</v>
      </c>
      <c r="U714" s="655" t="s">
        <v>817</v>
      </c>
      <c r="V714" s="655" t="s">
        <v>817</v>
      </c>
      <c r="W714" s="480"/>
      <c r="X714" s="480"/>
      <c r="Y714" s="480"/>
      <c r="Z714" s="480"/>
      <c r="AA714" s="480"/>
      <c r="AB714" s="480"/>
      <c r="AC714" s="480"/>
      <c r="AD714" s="480"/>
      <c r="AE714" s="480"/>
      <c r="AF714" s="480"/>
      <c r="AG714" s="480"/>
      <c r="AH714" s="480"/>
      <c r="AI714" s="480"/>
      <c r="AJ714" s="480"/>
      <c r="AK714" s="480"/>
      <c r="AL714" s="480"/>
      <c r="AM714" s="480"/>
      <c r="AN714" s="480"/>
      <c r="AO714" s="480"/>
      <c r="AP714" s="475"/>
      <c r="AQ714" s="456"/>
      <c r="AR714" s="444"/>
      <c r="AS714" s="444"/>
      <c r="AT714" s="444"/>
    </row>
    <row r="715" spans="1:46" outlineLevel="3" x14ac:dyDescent="0.35">
      <c r="A715" s="444"/>
      <c r="B715" s="453"/>
      <c r="C715" s="446">
        <f t="shared" si="71"/>
        <v>4</v>
      </c>
      <c r="D715" s="475"/>
      <c r="E715" s="652">
        <f>E714</f>
        <v>9</v>
      </c>
      <c r="F715" s="528" t="b">
        <f t="shared" si="69"/>
        <v>1</v>
      </c>
      <c r="G715" s="475"/>
      <c r="H715" s="806"/>
      <c r="I715" s="807"/>
      <c r="J715" s="638" t="s">
        <v>818</v>
      </c>
      <c r="K715" s="656" t="str">
        <f t="shared" si="70"/>
        <v>-</v>
      </c>
      <c r="L715" s="653" t="s">
        <v>813</v>
      </c>
      <c r="M715" s="653" t="s">
        <v>813</v>
      </c>
      <c r="N715" s="653" t="s">
        <v>813</v>
      </c>
      <c r="O715" s="653" t="s">
        <v>813</v>
      </c>
      <c r="P715" s="653" t="s">
        <v>813</v>
      </c>
      <c r="Q715" s="653" t="s">
        <v>813</v>
      </c>
      <c r="R715" s="653" t="s">
        <v>813</v>
      </c>
      <c r="S715" s="653" t="s">
        <v>813</v>
      </c>
      <c r="T715" s="653" t="s">
        <v>813</v>
      </c>
      <c r="U715" s="657" t="s">
        <v>813</v>
      </c>
      <c r="V715" s="657" t="s">
        <v>813</v>
      </c>
      <c r="W715" s="480"/>
      <c r="X715" s="480"/>
      <c r="Y715" s="480"/>
      <c r="Z715" s="480"/>
      <c r="AA715" s="480"/>
      <c r="AB715" s="480"/>
      <c r="AC715" s="480"/>
      <c r="AD715" s="480"/>
      <c r="AE715" s="480"/>
      <c r="AF715" s="480"/>
      <c r="AG715" s="480"/>
      <c r="AH715" s="480"/>
      <c r="AI715" s="480"/>
      <c r="AJ715" s="480"/>
      <c r="AK715" s="480"/>
      <c r="AL715" s="480"/>
      <c r="AM715" s="480"/>
      <c r="AN715" s="480"/>
      <c r="AO715" s="480"/>
      <c r="AP715" s="475"/>
      <c r="AQ715" s="456"/>
      <c r="AR715" s="444"/>
      <c r="AS715" s="444"/>
      <c r="AT715" s="444"/>
    </row>
    <row r="716" spans="1:46" outlineLevel="3" x14ac:dyDescent="0.35">
      <c r="A716" s="444"/>
      <c r="B716" s="453"/>
      <c r="C716" s="446">
        <f t="shared" si="71"/>
        <v>4</v>
      </c>
      <c r="D716" s="475"/>
      <c r="E716" s="534">
        <v>10</v>
      </c>
      <c r="F716" s="528" t="b">
        <f t="shared" si="69"/>
        <v>1</v>
      </c>
      <c r="G716" s="475"/>
      <c r="H716" s="649" t="s">
        <v>834</v>
      </c>
      <c r="I716" s="649"/>
      <c r="J716" s="630" t="s">
        <v>812</v>
      </c>
      <c r="K716" s="650" t="str">
        <f t="shared" si="70"/>
        <v>-</v>
      </c>
      <c r="L716" s="651" t="s">
        <v>813</v>
      </c>
      <c r="M716" s="651" t="s">
        <v>813</v>
      </c>
      <c r="N716" s="651" t="s">
        <v>813</v>
      </c>
      <c r="O716" s="651" t="s">
        <v>813</v>
      </c>
      <c r="P716" s="651" t="s">
        <v>813</v>
      </c>
      <c r="Q716" s="651" t="s">
        <v>813</v>
      </c>
      <c r="R716" s="651" t="s">
        <v>813</v>
      </c>
      <c r="S716" s="651" t="s">
        <v>813</v>
      </c>
      <c r="T716" s="651" t="s">
        <v>813</v>
      </c>
      <c r="U716" s="651" t="s">
        <v>813</v>
      </c>
      <c r="V716" s="651" t="s">
        <v>813</v>
      </c>
      <c r="W716" s="480"/>
      <c r="X716" s="480"/>
      <c r="Y716" s="480"/>
      <c r="Z716" s="480"/>
      <c r="AA716" s="480"/>
      <c r="AB716" s="480"/>
      <c r="AC716" s="480"/>
      <c r="AD716" s="480"/>
      <c r="AE716" s="480"/>
      <c r="AF716" s="480"/>
      <c r="AG716" s="480"/>
      <c r="AH716" s="480"/>
      <c r="AI716" s="480"/>
      <c r="AJ716" s="480"/>
      <c r="AK716" s="480"/>
      <c r="AL716" s="480"/>
      <c r="AM716" s="480"/>
      <c r="AN716" s="480"/>
      <c r="AO716" s="480"/>
      <c r="AP716" s="475"/>
      <c r="AQ716" s="456"/>
      <c r="AR716" s="444"/>
      <c r="AS716" s="444"/>
      <c r="AT716" s="444"/>
    </row>
    <row r="717" spans="1:46" ht="15" customHeight="1" outlineLevel="3" x14ac:dyDescent="0.35">
      <c r="A717" s="444"/>
      <c r="B717" s="453"/>
      <c r="C717" s="446">
        <f t="shared" si="71"/>
        <v>4</v>
      </c>
      <c r="D717" s="475"/>
      <c r="E717" s="652">
        <f>E716</f>
        <v>10</v>
      </c>
      <c r="F717" s="528" t="b">
        <f t="shared" si="69"/>
        <v>1</v>
      </c>
      <c r="G717" s="475"/>
      <c r="H717" s="802" t="s">
        <v>835</v>
      </c>
      <c r="I717" s="803"/>
      <c r="J717" s="653" t="s">
        <v>815</v>
      </c>
      <c r="K717" s="654" t="str">
        <f t="shared" si="70"/>
        <v>-</v>
      </c>
      <c r="L717" s="655" t="s">
        <v>813</v>
      </c>
      <c r="M717" s="655" t="s">
        <v>813</v>
      </c>
      <c r="N717" s="655" t="s">
        <v>813</v>
      </c>
      <c r="O717" s="655" t="s">
        <v>813</v>
      </c>
      <c r="P717" s="655" t="s">
        <v>813</v>
      </c>
      <c r="Q717" s="660">
        <f>INT($I$347/7)</f>
        <v>7</v>
      </c>
      <c r="R717" s="655" t="s">
        <v>813</v>
      </c>
      <c r="S717" s="524" t="b">
        <v>1</v>
      </c>
      <c r="T717" s="655" t="s">
        <v>813</v>
      </c>
      <c r="U717" s="655" t="s">
        <v>813</v>
      </c>
      <c r="V717" s="655" t="s">
        <v>813</v>
      </c>
      <c r="W717" s="480"/>
      <c r="X717" s="480"/>
      <c r="Y717" s="480"/>
      <c r="Z717" s="480"/>
      <c r="AA717" s="480"/>
      <c r="AB717" s="480"/>
      <c r="AC717" s="480"/>
      <c r="AD717" s="480"/>
      <c r="AE717" s="480"/>
      <c r="AF717" s="480"/>
      <c r="AG717" s="480"/>
      <c r="AH717" s="480"/>
      <c r="AI717" s="480"/>
      <c r="AJ717" s="480"/>
      <c r="AK717" s="480"/>
      <c r="AL717" s="480"/>
      <c r="AM717" s="480"/>
      <c r="AN717" s="480"/>
      <c r="AO717" s="480"/>
      <c r="AP717" s="475"/>
      <c r="AQ717" s="456"/>
      <c r="AR717" s="444"/>
      <c r="AS717" s="444"/>
      <c r="AT717" s="444"/>
    </row>
    <row r="718" spans="1:46" outlineLevel="3" x14ac:dyDescent="0.35">
      <c r="A718" s="444"/>
      <c r="B718" s="453"/>
      <c r="C718" s="446">
        <f t="shared" si="71"/>
        <v>4</v>
      </c>
      <c r="D718" s="475"/>
      <c r="E718" s="652">
        <f>E717</f>
        <v>10</v>
      </c>
      <c r="F718" s="528" t="b">
        <f t="shared" si="69"/>
        <v>1</v>
      </c>
      <c r="G718" s="475"/>
      <c r="H718" s="804"/>
      <c r="I718" s="805"/>
      <c r="J718" s="653" t="s">
        <v>816</v>
      </c>
      <c r="K718" s="654" t="str">
        <f t="shared" si="70"/>
        <v>-</v>
      </c>
      <c r="L718" s="655" t="s">
        <v>817</v>
      </c>
      <c r="M718" s="655" t="s">
        <v>817</v>
      </c>
      <c r="N718" s="655" t="s">
        <v>817</v>
      </c>
      <c r="O718" s="655" t="s">
        <v>817</v>
      </c>
      <c r="P718" s="655" t="s">
        <v>817</v>
      </c>
      <c r="Q718" s="655" t="s">
        <v>817</v>
      </c>
      <c r="R718" s="655" t="s">
        <v>817</v>
      </c>
      <c r="S718" s="655" t="s">
        <v>817</v>
      </c>
      <c r="T718" s="655" t="s">
        <v>817</v>
      </c>
      <c r="U718" s="655" t="s">
        <v>817</v>
      </c>
      <c r="V718" s="655" t="s">
        <v>817</v>
      </c>
      <c r="W718" s="480"/>
      <c r="X718" s="480"/>
      <c r="Y718" s="480"/>
      <c r="Z718" s="480"/>
      <c r="AA718" s="480"/>
      <c r="AB718" s="480"/>
      <c r="AC718" s="480"/>
      <c r="AD718" s="480"/>
      <c r="AE718" s="480"/>
      <c r="AF718" s="480"/>
      <c r="AG718" s="480"/>
      <c r="AH718" s="480"/>
      <c r="AI718" s="480"/>
      <c r="AJ718" s="480"/>
      <c r="AK718" s="480"/>
      <c r="AL718" s="480"/>
      <c r="AM718" s="480"/>
      <c r="AN718" s="480"/>
      <c r="AO718" s="480"/>
      <c r="AP718" s="475"/>
      <c r="AQ718" s="456"/>
      <c r="AR718" s="444"/>
      <c r="AS718" s="444"/>
      <c r="AT718" s="444"/>
    </row>
    <row r="719" spans="1:46" outlineLevel="3" x14ac:dyDescent="0.35">
      <c r="A719" s="444"/>
      <c r="B719" s="453"/>
      <c r="C719" s="446">
        <f t="shared" si="71"/>
        <v>4</v>
      </c>
      <c r="D719" s="475"/>
      <c r="E719" s="652">
        <f>E718</f>
        <v>10</v>
      </c>
      <c r="F719" s="528" t="b">
        <f t="shared" si="69"/>
        <v>1</v>
      </c>
      <c r="G719" s="475"/>
      <c r="H719" s="806"/>
      <c r="I719" s="807"/>
      <c r="J719" s="638" t="s">
        <v>818</v>
      </c>
      <c r="K719" s="656" t="str">
        <f t="shared" si="70"/>
        <v>-</v>
      </c>
      <c r="L719" s="653" t="s">
        <v>813</v>
      </c>
      <c r="M719" s="653" t="s">
        <v>813</v>
      </c>
      <c r="N719" s="653" t="s">
        <v>813</v>
      </c>
      <c r="O719" s="653" t="s">
        <v>813</v>
      </c>
      <c r="P719" s="653" t="s">
        <v>813</v>
      </c>
      <c r="Q719" s="653" t="s">
        <v>813</v>
      </c>
      <c r="R719" s="653" t="s">
        <v>813</v>
      </c>
      <c r="S719" s="653" t="s">
        <v>813</v>
      </c>
      <c r="T719" s="653" t="s">
        <v>813</v>
      </c>
      <c r="U719" s="657" t="s">
        <v>813</v>
      </c>
      <c r="V719" s="657" t="s">
        <v>813</v>
      </c>
      <c r="W719" s="480"/>
      <c r="X719" s="480"/>
      <c r="Y719" s="480"/>
      <c r="Z719" s="480"/>
      <c r="AA719" s="480"/>
      <c r="AB719" s="480"/>
      <c r="AC719" s="480"/>
      <c r="AD719" s="480"/>
      <c r="AE719" s="480"/>
      <c r="AF719" s="480"/>
      <c r="AG719" s="480"/>
      <c r="AH719" s="480"/>
      <c r="AI719" s="480"/>
      <c r="AJ719" s="480"/>
      <c r="AK719" s="480"/>
      <c r="AL719" s="480"/>
      <c r="AM719" s="480"/>
      <c r="AN719" s="480"/>
      <c r="AO719" s="480"/>
      <c r="AP719" s="475"/>
      <c r="AQ719" s="456"/>
      <c r="AR719" s="444"/>
      <c r="AS719" s="444"/>
      <c r="AT719" s="444"/>
    </row>
    <row r="720" spans="1:46" outlineLevel="3" x14ac:dyDescent="0.35">
      <c r="A720" s="444"/>
      <c r="B720" s="453"/>
      <c r="C720" s="446">
        <f t="shared" si="71"/>
        <v>4</v>
      </c>
      <c r="D720" s="475"/>
      <c r="E720" s="534">
        <v>11</v>
      </c>
      <c r="F720" s="528" t="b">
        <f t="shared" si="69"/>
        <v>1</v>
      </c>
      <c r="G720" s="475"/>
      <c r="H720" s="649" t="s">
        <v>836</v>
      </c>
      <c r="I720" s="649"/>
      <c r="J720" s="630" t="s">
        <v>812</v>
      </c>
      <c r="K720" s="650" t="str">
        <f t="shared" si="70"/>
        <v>-</v>
      </c>
      <c r="L720" s="651" t="s">
        <v>813</v>
      </c>
      <c r="M720" s="651" t="s">
        <v>813</v>
      </c>
      <c r="N720" s="651" t="s">
        <v>813</v>
      </c>
      <c r="O720" s="651" t="s">
        <v>813</v>
      </c>
      <c r="P720" s="651" t="s">
        <v>813</v>
      </c>
      <c r="Q720" s="651" t="s">
        <v>813</v>
      </c>
      <c r="R720" s="651" t="s">
        <v>813</v>
      </c>
      <c r="S720" s="651" t="s">
        <v>813</v>
      </c>
      <c r="T720" s="651" t="s">
        <v>813</v>
      </c>
      <c r="U720" s="651" t="s">
        <v>813</v>
      </c>
      <c r="V720" s="651" t="s">
        <v>813</v>
      </c>
      <c r="W720" s="480"/>
      <c r="X720" s="480"/>
      <c r="Y720" s="480"/>
      <c r="Z720" s="480"/>
      <c r="AA720" s="480"/>
      <c r="AB720" s="480"/>
      <c r="AC720" s="480"/>
      <c r="AD720" s="480"/>
      <c r="AE720" s="480"/>
      <c r="AF720" s="480"/>
      <c r="AG720" s="480"/>
      <c r="AH720" s="480"/>
      <c r="AI720" s="480"/>
      <c r="AJ720" s="480"/>
      <c r="AK720" s="480"/>
      <c r="AL720" s="480"/>
      <c r="AM720" s="480"/>
      <c r="AN720" s="480"/>
      <c r="AO720" s="480"/>
      <c r="AP720" s="475"/>
      <c r="AQ720" s="456"/>
      <c r="AR720" s="444"/>
      <c r="AS720" s="444"/>
      <c r="AT720" s="444"/>
    </row>
    <row r="721" spans="1:46" ht="15" customHeight="1" outlineLevel="3" x14ac:dyDescent="0.35">
      <c r="A721" s="444"/>
      <c r="B721" s="453"/>
      <c r="C721" s="446">
        <f t="shared" si="71"/>
        <v>4</v>
      </c>
      <c r="D721" s="475"/>
      <c r="E721" s="652">
        <f>E720</f>
        <v>11</v>
      </c>
      <c r="F721" s="528" t="b">
        <f t="shared" si="69"/>
        <v>1</v>
      </c>
      <c r="G721" s="475"/>
      <c r="H721" s="802" t="s">
        <v>835</v>
      </c>
      <c r="I721" s="803"/>
      <c r="J721" s="653" t="s">
        <v>815</v>
      </c>
      <c r="K721" s="654" t="str">
        <f t="shared" si="70"/>
        <v>-</v>
      </c>
      <c r="L721" s="655" t="s">
        <v>813</v>
      </c>
      <c r="M721" s="655" t="s">
        <v>813</v>
      </c>
      <c r="N721" s="655" t="s">
        <v>813</v>
      </c>
      <c r="O721" s="655" t="s">
        <v>813</v>
      </c>
      <c r="P721" s="655" t="s">
        <v>813</v>
      </c>
      <c r="Q721" s="660">
        <f>INT($I$348/7)</f>
        <v>7</v>
      </c>
      <c r="R721" s="655" t="s">
        <v>813</v>
      </c>
      <c r="S721" s="524" t="b">
        <v>1</v>
      </c>
      <c r="T721" s="655" t="s">
        <v>813</v>
      </c>
      <c r="U721" s="655" t="s">
        <v>813</v>
      </c>
      <c r="V721" s="655" t="s">
        <v>813</v>
      </c>
      <c r="W721" s="480"/>
      <c r="X721" s="480"/>
      <c r="Y721" s="480"/>
      <c r="Z721" s="480"/>
      <c r="AA721" s="480"/>
      <c r="AB721" s="480"/>
      <c r="AC721" s="480"/>
      <c r="AD721" s="480"/>
      <c r="AE721" s="480"/>
      <c r="AF721" s="480"/>
      <c r="AG721" s="480"/>
      <c r="AH721" s="480"/>
      <c r="AI721" s="480"/>
      <c r="AJ721" s="480"/>
      <c r="AK721" s="480"/>
      <c r="AL721" s="480"/>
      <c r="AM721" s="480"/>
      <c r="AN721" s="480"/>
      <c r="AO721" s="480"/>
      <c r="AP721" s="475"/>
      <c r="AQ721" s="456"/>
      <c r="AR721" s="444"/>
      <c r="AS721" s="444"/>
      <c r="AT721" s="444"/>
    </row>
    <row r="722" spans="1:46" outlineLevel="3" x14ac:dyDescent="0.35">
      <c r="A722" s="444"/>
      <c r="B722" s="453"/>
      <c r="C722" s="446">
        <f t="shared" si="71"/>
        <v>4</v>
      </c>
      <c r="D722" s="475"/>
      <c r="E722" s="652">
        <f>E721</f>
        <v>11</v>
      </c>
      <c r="F722" s="528" t="b">
        <f t="shared" si="69"/>
        <v>1</v>
      </c>
      <c r="G722" s="475"/>
      <c r="H722" s="804"/>
      <c r="I722" s="805"/>
      <c r="J722" s="653" t="s">
        <v>816</v>
      </c>
      <c r="K722" s="654" t="str">
        <f t="shared" si="70"/>
        <v>-</v>
      </c>
      <c r="L722" s="655" t="s">
        <v>817</v>
      </c>
      <c r="M722" s="655" t="s">
        <v>817</v>
      </c>
      <c r="N722" s="655" t="s">
        <v>817</v>
      </c>
      <c r="O722" s="655" t="s">
        <v>817</v>
      </c>
      <c r="P722" s="655" t="s">
        <v>817</v>
      </c>
      <c r="Q722" s="655" t="s">
        <v>817</v>
      </c>
      <c r="R722" s="655" t="s">
        <v>817</v>
      </c>
      <c r="S722" s="655" t="s">
        <v>817</v>
      </c>
      <c r="T722" s="655" t="s">
        <v>817</v>
      </c>
      <c r="U722" s="655" t="s">
        <v>817</v>
      </c>
      <c r="V722" s="655" t="s">
        <v>817</v>
      </c>
      <c r="W722" s="480"/>
      <c r="X722" s="480"/>
      <c r="Y722" s="480"/>
      <c r="Z722" s="480"/>
      <c r="AA722" s="480"/>
      <c r="AB722" s="480"/>
      <c r="AC722" s="480"/>
      <c r="AD722" s="480"/>
      <c r="AE722" s="480"/>
      <c r="AF722" s="480"/>
      <c r="AG722" s="480"/>
      <c r="AH722" s="480"/>
      <c r="AI722" s="480"/>
      <c r="AJ722" s="480"/>
      <c r="AK722" s="480"/>
      <c r="AL722" s="480"/>
      <c r="AM722" s="480"/>
      <c r="AN722" s="480"/>
      <c r="AO722" s="480"/>
      <c r="AP722" s="475"/>
      <c r="AQ722" s="456"/>
      <c r="AR722" s="444"/>
      <c r="AS722" s="444"/>
      <c r="AT722" s="444"/>
    </row>
    <row r="723" spans="1:46" outlineLevel="3" x14ac:dyDescent="0.35">
      <c r="A723" s="444"/>
      <c r="B723" s="453"/>
      <c r="C723" s="446">
        <f t="shared" si="71"/>
        <v>4</v>
      </c>
      <c r="D723" s="475"/>
      <c r="E723" s="652">
        <f>E722</f>
        <v>11</v>
      </c>
      <c r="F723" s="528" t="b">
        <f t="shared" si="69"/>
        <v>1</v>
      </c>
      <c r="G723" s="475"/>
      <c r="H723" s="806"/>
      <c r="I723" s="807"/>
      <c r="J723" s="638" t="s">
        <v>818</v>
      </c>
      <c r="K723" s="656" t="str">
        <f t="shared" si="70"/>
        <v>-</v>
      </c>
      <c r="L723" s="653" t="s">
        <v>813</v>
      </c>
      <c r="M723" s="653" t="s">
        <v>813</v>
      </c>
      <c r="N723" s="653" t="s">
        <v>813</v>
      </c>
      <c r="O723" s="653" t="s">
        <v>813</v>
      </c>
      <c r="P723" s="653" t="s">
        <v>813</v>
      </c>
      <c r="Q723" s="653" t="s">
        <v>813</v>
      </c>
      <c r="R723" s="653" t="s">
        <v>813</v>
      </c>
      <c r="S723" s="653" t="s">
        <v>813</v>
      </c>
      <c r="T723" s="653" t="s">
        <v>813</v>
      </c>
      <c r="U723" s="657" t="s">
        <v>813</v>
      </c>
      <c r="V723" s="657" t="s">
        <v>813</v>
      </c>
      <c r="W723" s="480"/>
      <c r="X723" s="480"/>
      <c r="Y723" s="480"/>
      <c r="Z723" s="480"/>
      <c r="AA723" s="480"/>
      <c r="AB723" s="480"/>
      <c r="AC723" s="480"/>
      <c r="AD723" s="480"/>
      <c r="AE723" s="480"/>
      <c r="AF723" s="480"/>
      <c r="AG723" s="480"/>
      <c r="AH723" s="480"/>
      <c r="AI723" s="480"/>
      <c r="AJ723" s="480"/>
      <c r="AK723" s="480"/>
      <c r="AL723" s="480"/>
      <c r="AM723" s="480"/>
      <c r="AN723" s="480"/>
      <c r="AO723" s="480"/>
      <c r="AP723" s="475"/>
      <c r="AQ723" s="456"/>
      <c r="AR723" s="444"/>
      <c r="AS723" s="444"/>
      <c r="AT723" s="444"/>
    </row>
    <row r="724" spans="1:46" outlineLevel="3" x14ac:dyDescent="0.35">
      <c r="A724" s="444"/>
      <c r="B724" s="453"/>
      <c r="C724" s="446">
        <f t="shared" si="71"/>
        <v>4</v>
      </c>
      <c r="D724" s="475"/>
      <c r="E724" s="534">
        <v>12</v>
      </c>
      <c r="F724" s="528" t="b">
        <f t="shared" si="69"/>
        <v>1</v>
      </c>
      <c r="G724" s="475"/>
      <c r="H724" s="649" t="s">
        <v>837</v>
      </c>
      <c r="I724" s="649"/>
      <c r="J724" s="630" t="s">
        <v>812</v>
      </c>
      <c r="K724" s="650" t="str">
        <f t="shared" si="70"/>
        <v>-</v>
      </c>
      <c r="L724" s="651" t="s">
        <v>813</v>
      </c>
      <c r="M724" s="651" t="s">
        <v>813</v>
      </c>
      <c r="N724" s="651" t="s">
        <v>813</v>
      </c>
      <c r="O724" s="651" t="s">
        <v>813</v>
      </c>
      <c r="P724" s="651" t="s">
        <v>813</v>
      </c>
      <c r="Q724" s="651" t="s">
        <v>813</v>
      </c>
      <c r="R724" s="651" t="s">
        <v>813</v>
      </c>
      <c r="S724" s="651" t="s">
        <v>813</v>
      </c>
      <c r="T724" s="651" t="s">
        <v>813</v>
      </c>
      <c r="U724" s="651" t="s">
        <v>813</v>
      </c>
      <c r="V724" s="651" t="s">
        <v>813</v>
      </c>
      <c r="W724" s="480"/>
      <c r="X724" s="480"/>
      <c r="Y724" s="480"/>
      <c r="Z724" s="480"/>
      <c r="AA724" s="480"/>
      <c r="AB724" s="480"/>
      <c r="AC724" s="480"/>
      <c r="AD724" s="480"/>
      <c r="AE724" s="480"/>
      <c r="AF724" s="480"/>
      <c r="AG724" s="480"/>
      <c r="AH724" s="480"/>
      <c r="AI724" s="480"/>
      <c r="AJ724" s="480"/>
      <c r="AK724" s="480"/>
      <c r="AL724" s="480"/>
      <c r="AM724" s="480"/>
      <c r="AN724" s="480"/>
      <c r="AO724" s="480"/>
      <c r="AP724" s="475"/>
      <c r="AQ724" s="456"/>
      <c r="AR724" s="444"/>
      <c r="AS724" s="444"/>
      <c r="AT724" s="444"/>
    </row>
    <row r="725" spans="1:46" ht="15" customHeight="1" outlineLevel="3" x14ac:dyDescent="0.35">
      <c r="A725" s="444"/>
      <c r="B725" s="453"/>
      <c r="C725" s="446">
        <f t="shared" si="71"/>
        <v>4</v>
      </c>
      <c r="D725" s="475"/>
      <c r="E725" s="652">
        <f>E724</f>
        <v>12</v>
      </c>
      <c r="F725" s="528" t="b">
        <f t="shared" si="69"/>
        <v>1</v>
      </c>
      <c r="G725" s="475"/>
      <c r="H725" s="802" t="s">
        <v>835</v>
      </c>
      <c r="I725" s="803"/>
      <c r="J725" s="653" t="s">
        <v>815</v>
      </c>
      <c r="K725" s="654" t="str">
        <f t="shared" si="70"/>
        <v>-</v>
      </c>
      <c r="L725" s="655" t="s">
        <v>813</v>
      </c>
      <c r="M725" s="655" t="s">
        <v>813</v>
      </c>
      <c r="N725" s="655" t="s">
        <v>813</v>
      </c>
      <c r="O725" s="655" t="s">
        <v>813</v>
      </c>
      <c r="P725" s="655" t="s">
        <v>813</v>
      </c>
      <c r="Q725" s="660">
        <f>INT($I$349/7)</f>
        <v>7</v>
      </c>
      <c r="R725" s="655" t="s">
        <v>813</v>
      </c>
      <c r="S725" s="524" t="b">
        <v>1</v>
      </c>
      <c r="T725" s="655" t="s">
        <v>813</v>
      </c>
      <c r="U725" s="655" t="s">
        <v>813</v>
      </c>
      <c r="V725" s="655" t="s">
        <v>813</v>
      </c>
      <c r="W725" s="480"/>
      <c r="X725" s="480"/>
      <c r="Y725" s="480"/>
      <c r="Z725" s="480"/>
      <c r="AA725" s="480"/>
      <c r="AB725" s="480"/>
      <c r="AC725" s="480"/>
      <c r="AD725" s="480"/>
      <c r="AE725" s="480"/>
      <c r="AF725" s="480"/>
      <c r="AG725" s="480"/>
      <c r="AH725" s="480"/>
      <c r="AI725" s="480"/>
      <c r="AJ725" s="480"/>
      <c r="AK725" s="480"/>
      <c r="AL725" s="480"/>
      <c r="AM725" s="480"/>
      <c r="AN725" s="480"/>
      <c r="AO725" s="480"/>
      <c r="AP725" s="475"/>
      <c r="AQ725" s="456"/>
      <c r="AR725" s="444"/>
      <c r="AS725" s="444"/>
      <c r="AT725" s="444"/>
    </row>
    <row r="726" spans="1:46" outlineLevel="3" x14ac:dyDescent="0.35">
      <c r="A726" s="444"/>
      <c r="B726" s="453"/>
      <c r="C726" s="446">
        <f t="shared" si="71"/>
        <v>4</v>
      </c>
      <c r="D726" s="475"/>
      <c r="E726" s="652">
        <f>E725</f>
        <v>12</v>
      </c>
      <c r="F726" s="528" t="b">
        <f t="shared" si="69"/>
        <v>1</v>
      </c>
      <c r="G726" s="475"/>
      <c r="H726" s="804"/>
      <c r="I726" s="805"/>
      <c r="J726" s="653" t="s">
        <v>816</v>
      </c>
      <c r="K726" s="654" t="str">
        <f t="shared" si="70"/>
        <v>-</v>
      </c>
      <c r="L726" s="655" t="s">
        <v>817</v>
      </c>
      <c r="M726" s="655" t="s">
        <v>817</v>
      </c>
      <c r="N726" s="655" t="s">
        <v>817</v>
      </c>
      <c r="O726" s="655" t="s">
        <v>817</v>
      </c>
      <c r="P726" s="655" t="s">
        <v>817</v>
      </c>
      <c r="Q726" s="655" t="s">
        <v>817</v>
      </c>
      <c r="R726" s="655" t="s">
        <v>817</v>
      </c>
      <c r="S726" s="655" t="s">
        <v>817</v>
      </c>
      <c r="T726" s="655" t="s">
        <v>817</v>
      </c>
      <c r="U726" s="655" t="s">
        <v>817</v>
      </c>
      <c r="V726" s="655" t="s">
        <v>817</v>
      </c>
      <c r="W726" s="480"/>
      <c r="X726" s="480"/>
      <c r="Y726" s="480"/>
      <c r="Z726" s="480"/>
      <c r="AA726" s="480"/>
      <c r="AB726" s="480"/>
      <c r="AC726" s="480"/>
      <c r="AD726" s="480"/>
      <c r="AE726" s="480"/>
      <c r="AF726" s="480"/>
      <c r="AG726" s="480"/>
      <c r="AH726" s="480"/>
      <c r="AI726" s="480"/>
      <c r="AJ726" s="480"/>
      <c r="AK726" s="480"/>
      <c r="AL726" s="480"/>
      <c r="AM726" s="480"/>
      <c r="AN726" s="480"/>
      <c r="AO726" s="480"/>
      <c r="AP726" s="475"/>
      <c r="AQ726" s="456"/>
      <c r="AR726" s="444"/>
      <c r="AS726" s="444"/>
      <c r="AT726" s="444"/>
    </row>
    <row r="727" spans="1:46" outlineLevel="3" x14ac:dyDescent="0.35">
      <c r="A727" s="444"/>
      <c r="B727" s="453"/>
      <c r="C727" s="446">
        <f t="shared" si="71"/>
        <v>4</v>
      </c>
      <c r="D727" s="475"/>
      <c r="E727" s="652">
        <f>E726</f>
        <v>12</v>
      </c>
      <c r="F727" s="528" t="b">
        <f t="shared" si="69"/>
        <v>1</v>
      </c>
      <c r="G727" s="475"/>
      <c r="H727" s="806"/>
      <c r="I727" s="807"/>
      <c r="J727" s="638" t="s">
        <v>818</v>
      </c>
      <c r="K727" s="656" t="str">
        <f t="shared" si="70"/>
        <v>-</v>
      </c>
      <c r="L727" s="653" t="s">
        <v>813</v>
      </c>
      <c r="M727" s="653" t="s">
        <v>813</v>
      </c>
      <c r="N727" s="653" t="s">
        <v>813</v>
      </c>
      <c r="O727" s="653" t="s">
        <v>813</v>
      </c>
      <c r="P727" s="653" t="s">
        <v>813</v>
      </c>
      <c r="Q727" s="653" t="s">
        <v>813</v>
      </c>
      <c r="R727" s="653" t="s">
        <v>813</v>
      </c>
      <c r="S727" s="653" t="s">
        <v>813</v>
      </c>
      <c r="T727" s="653" t="s">
        <v>813</v>
      </c>
      <c r="U727" s="657" t="s">
        <v>813</v>
      </c>
      <c r="V727" s="657" t="s">
        <v>813</v>
      </c>
      <c r="W727" s="480"/>
      <c r="X727" s="480"/>
      <c r="Y727" s="480"/>
      <c r="Z727" s="480"/>
      <c r="AA727" s="480"/>
      <c r="AB727" s="480"/>
      <c r="AC727" s="480"/>
      <c r="AD727" s="480"/>
      <c r="AE727" s="480"/>
      <c r="AF727" s="480"/>
      <c r="AG727" s="480"/>
      <c r="AH727" s="480"/>
      <c r="AI727" s="480"/>
      <c r="AJ727" s="480"/>
      <c r="AK727" s="480"/>
      <c r="AL727" s="480"/>
      <c r="AM727" s="480"/>
      <c r="AN727" s="480"/>
      <c r="AO727" s="480"/>
      <c r="AP727" s="475"/>
      <c r="AQ727" s="456"/>
      <c r="AR727" s="444"/>
      <c r="AS727" s="444"/>
      <c r="AT727" s="444"/>
    </row>
    <row r="728" spans="1:46" outlineLevel="3" x14ac:dyDescent="0.35">
      <c r="A728" s="444"/>
      <c r="B728" s="453"/>
      <c r="C728" s="446">
        <f t="shared" si="71"/>
        <v>4</v>
      </c>
      <c r="D728" s="475"/>
      <c r="E728" s="534">
        <v>13</v>
      </c>
      <c r="F728" s="528" t="b">
        <f t="shared" si="69"/>
        <v>1</v>
      </c>
      <c r="G728" s="475"/>
      <c r="H728" s="649" t="s">
        <v>838</v>
      </c>
      <c r="I728" s="649"/>
      <c r="J728" s="630" t="s">
        <v>812</v>
      </c>
      <c r="K728" s="650">
        <f t="shared" si="70"/>
        <v>43452</v>
      </c>
      <c r="L728" s="659">
        <v>-1</v>
      </c>
      <c r="M728" s="651" t="s">
        <v>813</v>
      </c>
      <c r="N728" s="651" t="s">
        <v>813</v>
      </c>
      <c r="O728" s="651" t="s">
        <v>813</v>
      </c>
      <c r="P728" s="651" t="s">
        <v>813</v>
      </c>
      <c r="Q728" s="651" t="s">
        <v>813</v>
      </c>
      <c r="R728" s="651" t="s">
        <v>813</v>
      </c>
      <c r="S728" s="651" t="s">
        <v>813</v>
      </c>
      <c r="T728" s="651" t="s">
        <v>813</v>
      </c>
      <c r="U728" s="651" t="s">
        <v>813</v>
      </c>
      <c r="V728" s="651" t="s">
        <v>813</v>
      </c>
      <c r="W728" s="480"/>
      <c r="X728" s="480"/>
      <c r="Y728" s="480"/>
      <c r="Z728" s="480"/>
      <c r="AA728" s="480"/>
      <c r="AB728" s="480"/>
      <c r="AC728" s="480"/>
      <c r="AD728" s="480"/>
      <c r="AE728" s="480"/>
      <c r="AF728" s="480"/>
      <c r="AG728" s="480"/>
      <c r="AH728" s="480"/>
      <c r="AI728" s="480"/>
      <c r="AJ728" s="480"/>
      <c r="AK728" s="480"/>
      <c r="AL728" s="480"/>
      <c r="AM728" s="480"/>
      <c r="AN728" s="480"/>
      <c r="AO728" s="480"/>
      <c r="AP728" s="475"/>
      <c r="AQ728" s="456"/>
      <c r="AR728" s="444"/>
      <c r="AS728" s="444"/>
      <c r="AT728" s="444"/>
    </row>
    <row r="729" spans="1:46" ht="15" customHeight="1" outlineLevel="3" x14ac:dyDescent="0.35">
      <c r="A729" s="444"/>
      <c r="B729" s="453"/>
      <c r="C729" s="446">
        <f t="shared" si="71"/>
        <v>4</v>
      </c>
      <c r="D729" s="475"/>
      <c r="E729" s="652">
        <f>E728</f>
        <v>13</v>
      </c>
      <c r="F729" s="528" t="b">
        <f t="shared" si="69"/>
        <v>1</v>
      </c>
      <c r="G729" s="475"/>
      <c r="H729" s="802" t="s">
        <v>839</v>
      </c>
      <c r="I729" s="803"/>
      <c r="J729" s="653" t="s">
        <v>815</v>
      </c>
      <c r="K729" s="654" t="str">
        <f t="shared" si="70"/>
        <v>-</v>
      </c>
      <c r="L729" s="655" t="s">
        <v>813</v>
      </c>
      <c r="M729" s="655" t="s">
        <v>813</v>
      </c>
      <c r="N729" s="655" t="s">
        <v>813</v>
      </c>
      <c r="O729" s="655" t="s">
        <v>813</v>
      </c>
      <c r="P729" s="655" t="s">
        <v>813</v>
      </c>
      <c r="Q729" s="524">
        <f>INT(150/7)+2</f>
        <v>23</v>
      </c>
      <c r="R729" s="655" t="s">
        <v>813</v>
      </c>
      <c r="S729" s="524" t="b">
        <v>1</v>
      </c>
      <c r="T729" s="655" t="s">
        <v>813</v>
      </c>
      <c r="U729" s="655" t="s">
        <v>813</v>
      </c>
      <c r="V729" s="655" t="s">
        <v>813</v>
      </c>
      <c r="W729" s="480"/>
      <c r="X729" s="480"/>
      <c r="Y729" s="480"/>
      <c r="Z729" s="480"/>
      <c r="AA729" s="480"/>
      <c r="AB729" s="480"/>
      <c r="AC729" s="480"/>
      <c r="AD729" s="480"/>
      <c r="AE729" s="480"/>
      <c r="AF729" s="480"/>
      <c r="AG729" s="480"/>
      <c r="AH729" s="480"/>
      <c r="AI729" s="480"/>
      <c r="AJ729" s="480"/>
      <c r="AK729" s="480"/>
      <c r="AL729" s="480"/>
      <c r="AM729" s="480"/>
      <c r="AN729" s="480"/>
      <c r="AO729" s="480"/>
      <c r="AP729" s="475"/>
      <c r="AQ729" s="456"/>
      <c r="AR729" s="444"/>
      <c r="AS729" s="444"/>
      <c r="AT729" s="444"/>
    </row>
    <row r="730" spans="1:46" outlineLevel="3" x14ac:dyDescent="0.35">
      <c r="A730" s="444"/>
      <c r="B730" s="453"/>
      <c r="C730" s="446">
        <f t="shared" si="71"/>
        <v>4</v>
      </c>
      <c r="D730" s="475"/>
      <c r="E730" s="652">
        <f>E729</f>
        <v>13</v>
      </c>
      <c r="F730" s="528" t="b">
        <f t="shared" si="69"/>
        <v>1</v>
      </c>
      <c r="G730" s="475"/>
      <c r="H730" s="804"/>
      <c r="I730" s="805"/>
      <c r="J730" s="653" t="s">
        <v>816</v>
      </c>
      <c r="K730" s="654" t="str">
        <f t="shared" si="70"/>
        <v>-</v>
      </c>
      <c r="L730" s="655" t="s">
        <v>817</v>
      </c>
      <c r="M730" s="655" t="s">
        <v>817</v>
      </c>
      <c r="N730" s="655" t="s">
        <v>817</v>
      </c>
      <c r="O730" s="655" t="s">
        <v>817</v>
      </c>
      <c r="P730" s="655" t="s">
        <v>817</v>
      </c>
      <c r="Q730" s="655" t="s">
        <v>817</v>
      </c>
      <c r="R730" s="655" t="s">
        <v>817</v>
      </c>
      <c r="S730" s="655" t="s">
        <v>817</v>
      </c>
      <c r="T730" s="655" t="s">
        <v>817</v>
      </c>
      <c r="U730" s="655" t="s">
        <v>817</v>
      </c>
      <c r="V730" s="655" t="s">
        <v>817</v>
      </c>
      <c r="W730" s="480"/>
      <c r="X730" s="480"/>
      <c r="Y730" s="480"/>
      <c r="Z730" s="480"/>
      <c r="AA730" s="480"/>
      <c r="AB730" s="480"/>
      <c r="AC730" s="480"/>
      <c r="AD730" s="480"/>
      <c r="AE730" s="480"/>
      <c r="AF730" s="480"/>
      <c r="AG730" s="480"/>
      <c r="AH730" s="480"/>
      <c r="AI730" s="480"/>
      <c r="AJ730" s="480"/>
      <c r="AK730" s="480"/>
      <c r="AL730" s="480"/>
      <c r="AM730" s="480"/>
      <c r="AN730" s="480"/>
      <c r="AO730" s="480"/>
      <c r="AP730" s="475"/>
      <c r="AQ730" s="456"/>
      <c r="AR730" s="444"/>
      <c r="AS730" s="444"/>
      <c r="AT730" s="444"/>
    </row>
    <row r="731" spans="1:46" outlineLevel="3" x14ac:dyDescent="0.35">
      <c r="A731" s="444"/>
      <c r="B731" s="453"/>
      <c r="C731" s="446">
        <f t="shared" si="71"/>
        <v>4</v>
      </c>
      <c r="D731" s="475"/>
      <c r="E731" s="652">
        <f>E730</f>
        <v>13</v>
      </c>
      <c r="F731" s="528" t="b">
        <f t="shared" si="69"/>
        <v>1</v>
      </c>
      <c r="G731" s="475"/>
      <c r="H731" s="806"/>
      <c r="I731" s="807"/>
      <c r="J731" s="638" t="s">
        <v>818</v>
      </c>
      <c r="K731" s="656" t="str">
        <f t="shared" si="70"/>
        <v>-</v>
      </c>
      <c r="L731" s="653" t="s">
        <v>813</v>
      </c>
      <c r="M731" s="653" t="s">
        <v>813</v>
      </c>
      <c r="N731" s="653" t="s">
        <v>813</v>
      </c>
      <c r="O731" s="653" t="s">
        <v>813</v>
      </c>
      <c r="P731" s="653" t="s">
        <v>813</v>
      </c>
      <c r="Q731" s="653" t="s">
        <v>813</v>
      </c>
      <c r="R731" s="653" t="s">
        <v>813</v>
      </c>
      <c r="S731" s="653" t="s">
        <v>813</v>
      </c>
      <c r="T731" s="653" t="s">
        <v>813</v>
      </c>
      <c r="U731" s="657" t="s">
        <v>813</v>
      </c>
      <c r="V731" s="657" t="s">
        <v>813</v>
      </c>
      <c r="W731" s="480"/>
      <c r="X731" s="480"/>
      <c r="Y731" s="480"/>
      <c r="Z731" s="480"/>
      <c r="AA731" s="480"/>
      <c r="AB731" s="480"/>
      <c r="AC731" s="480"/>
      <c r="AD731" s="480"/>
      <c r="AE731" s="480"/>
      <c r="AF731" s="480"/>
      <c r="AG731" s="480"/>
      <c r="AH731" s="480"/>
      <c r="AI731" s="480"/>
      <c r="AJ731" s="480"/>
      <c r="AK731" s="480"/>
      <c r="AL731" s="480"/>
      <c r="AM731" s="480"/>
      <c r="AN731" s="480"/>
      <c r="AO731" s="480"/>
      <c r="AP731" s="475"/>
      <c r="AQ731" s="456"/>
      <c r="AR731" s="444"/>
      <c r="AS731" s="444"/>
      <c r="AT731" s="444"/>
    </row>
    <row r="732" spans="1:46" outlineLevel="3" x14ac:dyDescent="0.35">
      <c r="A732" s="444"/>
      <c r="B732" s="453"/>
      <c r="C732" s="446">
        <f t="shared" si="71"/>
        <v>4</v>
      </c>
      <c r="D732" s="475"/>
      <c r="E732" s="534">
        <v>14</v>
      </c>
      <c r="F732" s="528" t="b">
        <f t="shared" si="69"/>
        <v>1</v>
      </c>
      <c r="G732" s="475"/>
      <c r="H732" s="649" t="s">
        <v>840</v>
      </c>
      <c r="I732" s="649"/>
      <c r="J732" s="630" t="s">
        <v>812</v>
      </c>
      <c r="K732" s="650" t="str">
        <f t="shared" si="70"/>
        <v>-</v>
      </c>
      <c r="L732" s="651" t="s">
        <v>813</v>
      </c>
      <c r="M732" s="651" t="s">
        <v>813</v>
      </c>
      <c r="N732" s="651" t="s">
        <v>813</v>
      </c>
      <c r="O732" s="651" t="s">
        <v>813</v>
      </c>
      <c r="P732" s="651" t="s">
        <v>813</v>
      </c>
      <c r="Q732" s="651" t="s">
        <v>813</v>
      </c>
      <c r="R732" s="651" t="s">
        <v>813</v>
      </c>
      <c r="S732" s="651" t="s">
        <v>813</v>
      </c>
      <c r="T732" s="651" t="s">
        <v>813</v>
      </c>
      <c r="U732" s="651" t="s">
        <v>813</v>
      </c>
      <c r="V732" s="651" t="s">
        <v>813</v>
      </c>
      <c r="W732" s="480"/>
      <c r="X732" s="480"/>
      <c r="Y732" s="480"/>
      <c r="Z732" s="480"/>
      <c r="AA732" s="480"/>
      <c r="AB732" s="480"/>
      <c r="AC732" s="480"/>
      <c r="AD732" s="480"/>
      <c r="AE732" s="480"/>
      <c r="AF732" s="480"/>
      <c r="AG732" s="480"/>
      <c r="AH732" s="480"/>
      <c r="AI732" s="480"/>
      <c r="AJ732" s="480"/>
      <c r="AK732" s="480"/>
      <c r="AL732" s="480"/>
      <c r="AM732" s="480"/>
      <c r="AN732" s="480"/>
      <c r="AO732" s="480"/>
      <c r="AP732" s="475"/>
      <c r="AQ732" s="456"/>
      <c r="AR732" s="444"/>
      <c r="AS732" s="444"/>
      <c r="AT732" s="444"/>
    </row>
    <row r="733" spans="1:46" ht="15" customHeight="1" outlineLevel="3" x14ac:dyDescent="0.35">
      <c r="A733" s="444"/>
      <c r="B733" s="453"/>
      <c r="C733" s="446">
        <f t="shared" si="71"/>
        <v>4</v>
      </c>
      <c r="D733" s="475"/>
      <c r="E733" s="652">
        <f>E732</f>
        <v>14</v>
      </c>
      <c r="F733" s="528" t="b">
        <f t="shared" si="69"/>
        <v>1</v>
      </c>
      <c r="G733" s="475"/>
      <c r="H733" s="802" t="s">
        <v>841</v>
      </c>
      <c r="I733" s="803"/>
      <c r="J733" s="653" t="s">
        <v>815</v>
      </c>
      <c r="K733" s="654" t="str">
        <f t="shared" si="70"/>
        <v>-</v>
      </c>
      <c r="L733" s="655" t="s">
        <v>813</v>
      </c>
      <c r="M733" s="655" t="s">
        <v>813</v>
      </c>
      <c r="N733" s="655" t="s">
        <v>813</v>
      </c>
      <c r="O733" s="655" t="s">
        <v>813</v>
      </c>
      <c r="P733" s="655" t="s">
        <v>813</v>
      </c>
      <c r="Q733" s="524">
        <f>INT(150/7)+2</f>
        <v>23</v>
      </c>
      <c r="R733" s="655" t="s">
        <v>813</v>
      </c>
      <c r="S733" s="524" t="b">
        <v>1</v>
      </c>
      <c r="T733" s="655" t="s">
        <v>813</v>
      </c>
      <c r="U733" s="655" t="s">
        <v>813</v>
      </c>
      <c r="V733" s="655" t="s">
        <v>813</v>
      </c>
      <c r="W733" s="480"/>
      <c r="X733" s="480"/>
      <c r="Y733" s="480"/>
      <c r="Z733" s="480"/>
      <c r="AA733" s="480"/>
      <c r="AB733" s="480"/>
      <c r="AC733" s="480"/>
      <c r="AD733" s="480"/>
      <c r="AE733" s="480"/>
      <c r="AF733" s="480"/>
      <c r="AG733" s="480"/>
      <c r="AH733" s="480"/>
      <c r="AI733" s="480"/>
      <c r="AJ733" s="480"/>
      <c r="AK733" s="480"/>
      <c r="AL733" s="480"/>
      <c r="AM733" s="480"/>
      <c r="AN733" s="480"/>
      <c r="AO733" s="480"/>
      <c r="AP733" s="475"/>
      <c r="AQ733" s="456"/>
      <c r="AR733" s="444"/>
      <c r="AS733" s="444"/>
      <c r="AT733" s="444"/>
    </row>
    <row r="734" spans="1:46" outlineLevel="3" x14ac:dyDescent="0.35">
      <c r="A734" s="444"/>
      <c r="B734" s="453"/>
      <c r="C734" s="446">
        <f t="shared" si="71"/>
        <v>4</v>
      </c>
      <c r="D734" s="475"/>
      <c r="E734" s="652">
        <f>E733</f>
        <v>14</v>
      </c>
      <c r="F734" s="528" t="b">
        <f t="shared" si="69"/>
        <v>1</v>
      </c>
      <c r="G734" s="475"/>
      <c r="H734" s="804"/>
      <c r="I734" s="805"/>
      <c r="J734" s="653" t="s">
        <v>816</v>
      </c>
      <c r="K734" s="654" t="str">
        <f t="shared" si="70"/>
        <v>-</v>
      </c>
      <c r="L734" s="655" t="s">
        <v>817</v>
      </c>
      <c r="M734" s="655" t="s">
        <v>817</v>
      </c>
      <c r="N734" s="655" t="s">
        <v>817</v>
      </c>
      <c r="O734" s="655" t="s">
        <v>817</v>
      </c>
      <c r="P734" s="655" t="s">
        <v>817</v>
      </c>
      <c r="Q734" s="655" t="s">
        <v>817</v>
      </c>
      <c r="R734" s="655" t="s">
        <v>817</v>
      </c>
      <c r="S734" s="655" t="s">
        <v>817</v>
      </c>
      <c r="T734" s="655" t="s">
        <v>817</v>
      </c>
      <c r="U734" s="655" t="s">
        <v>817</v>
      </c>
      <c r="V734" s="655" t="s">
        <v>817</v>
      </c>
      <c r="W734" s="480"/>
      <c r="X734" s="480"/>
      <c r="Y734" s="480"/>
      <c r="Z734" s="480"/>
      <c r="AA734" s="480"/>
      <c r="AB734" s="480"/>
      <c r="AC734" s="480"/>
      <c r="AD734" s="480"/>
      <c r="AE734" s="480"/>
      <c r="AF734" s="480"/>
      <c r="AG734" s="480"/>
      <c r="AH734" s="480"/>
      <c r="AI734" s="480"/>
      <c r="AJ734" s="480"/>
      <c r="AK734" s="480"/>
      <c r="AL734" s="480"/>
      <c r="AM734" s="480"/>
      <c r="AN734" s="480"/>
      <c r="AO734" s="480"/>
      <c r="AP734" s="475"/>
      <c r="AQ734" s="456"/>
      <c r="AR734" s="444"/>
      <c r="AS734" s="444"/>
      <c r="AT734" s="444"/>
    </row>
    <row r="735" spans="1:46" outlineLevel="3" x14ac:dyDescent="0.35">
      <c r="A735" s="444"/>
      <c r="B735" s="453"/>
      <c r="C735" s="446">
        <f t="shared" si="71"/>
        <v>4</v>
      </c>
      <c r="D735" s="475"/>
      <c r="E735" s="652">
        <f>E734</f>
        <v>14</v>
      </c>
      <c r="F735" s="528" t="b">
        <f t="shared" si="69"/>
        <v>1</v>
      </c>
      <c r="G735" s="475"/>
      <c r="H735" s="806"/>
      <c r="I735" s="807"/>
      <c r="J735" s="638" t="s">
        <v>818</v>
      </c>
      <c r="K735" s="656" t="str">
        <f t="shared" si="70"/>
        <v>-</v>
      </c>
      <c r="L735" s="653" t="s">
        <v>813</v>
      </c>
      <c r="M735" s="653" t="s">
        <v>813</v>
      </c>
      <c r="N735" s="653" t="s">
        <v>813</v>
      </c>
      <c r="O735" s="653" t="s">
        <v>813</v>
      </c>
      <c r="P735" s="653" t="s">
        <v>813</v>
      </c>
      <c r="Q735" s="653" t="s">
        <v>813</v>
      </c>
      <c r="R735" s="653" t="s">
        <v>813</v>
      </c>
      <c r="S735" s="653" t="s">
        <v>813</v>
      </c>
      <c r="T735" s="653" t="s">
        <v>813</v>
      </c>
      <c r="U735" s="657" t="s">
        <v>813</v>
      </c>
      <c r="V735" s="657" t="s">
        <v>813</v>
      </c>
      <c r="W735" s="480"/>
      <c r="X735" s="480"/>
      <c r="Y735" s="480"/>
      <c r="Z735" s="480"/>
      <c r="AA735" s="480"/>
      <c r="AB735" s="480"/>
      <c r="AC735" s="480"/>
      <c r="AD735" s="480"/>
      <c r="AE735" s="480"/>
      <c r="AF735" s="480"/>
      <c r="AG735" s="480"/>
      <c r="AH735" s="480"/>
      <c r="AI735" s="480"/>
      <c r="AJ735" s="480"/>
      <c r="AK735" s="480"/>
      <c r="AL735" s="480"/>
      <c r="AM735" s="480"/>
      <c r="AN735" s="480"/>
      <c r="AO735" s="480"/>
      <c r="AP735" s="475"/>
      <c r="AQ735" s="456"/>
      <c r="AR735" s="444"/>
      <c r="AS735" s="444"/>
      <c r="AT735" s="444"/>
    </row>
    <row r="736" spans="1:46" outlineLevel="3" x14ac:dyDescent="0.35">
      <c r="A736" s="444"/>
      <c r="B736" s="453"/>
      <c r="C736" s="446">
        <f t="shared" si="71"/>
        <v>4</v>
      </c>
      <c r="D736" s="475"/>
      <c r="E736" s="534">
        <v>15</v>
      </c>
      <c r="F736" s="528" t="b">
        <f>COUNTIFS($L736:$V736,"-")&lt;&gt;COUNTA($L736:$V736)</f>
        <v>1</v>
      </c>
      <c r="G736" s="475"/>
      <c r="H736" s="649" t="s">
        <v>842</v>
      </c>
      <c r="I736" s="649"/>
      <c r="J736" s="630" t="s">
        <v>812</v>
      </c>
      <c r="K736" s="650" t="str">
        <f t="shared" si="70"/>
        <v>-</v>
      </c>
      <c r="L736" s="651" t="s">
        <v>813</v>
      </c>
      <c r="M736" s="651" t="s">
        <v>813</v>
      </c>
      <c r="N736" s="651" t="s">
        <v>813</v>
      </c>
      <c r="O736" s="651" t="s">
        <v>813</v>
      </c>
      <c r="P736" s="651" t="s">
        <v>813</v>
      </c>
      <c r="Q736" s="651" t="s">
        <v>813</v>
      </c>
      <c r="R736" s="651" t="s">
        <v>813</v>
      </c>
      <c r="S736" s="651" t="s">
        <v>813</v>
      </c>
      <c r="T736" s="651" t="s">
        <v>813</v>
      </c>
      <c r="U736" s="651" t="s">
        <v>813</v>
      </c>
      <c r="V736" s="651" t="s">
        <v>813</v>
      </c>
      <c r="W736" s="480"/>
      <c r="X736" s="480"/>
      <c r="Y736" s="480"/>
      <c r="Z736" s="480"/>
      <c r="AA736" s="480"/>
      <c r="AB736" s="480"/>
      <c r="AC736" s="480"/>
      <c r="AD736" s="480"/>
      <c r="AE736" s="480"/>
      <c r="AF736" s="480"/>
      <c r="AG736" s="480"/>
      <c r="AH736" s="480"/>
      <c r="AI736" s="480"/>
      <c r="AJ736" s="480"/>
      <c r="AK736" s="480"/>
      <c r="AL736" s="480"/>
      <c r="AM736" s="480"/>
      <c r="AN736" s="480"/>
      <c r="AO736" s="480"/>
      <c r="AP736" s="475"/>
      <c r="AQ736" s="456"/>
      <c r="AR736" s="444"/>
      <c r="AS736" s="444"/>
      <c r="AT736" s="444"/>
    </row>
    <row r="737" spans="1:46" ht="15" customHeight="1" outlineLevel="3" x14ac:dyDescent="0.35">
      <c r="A737" s="444"/>
      <c r="B737" s="453"/>
      <c r="C737" s="446">
        <f t="shared" si="71"/>
        <v>4</v>
      </c>
      <c r="D737" s="475"/>
      <c r="E737" s="652">
        <f>E736</f>
        <v>15</v>
      </c>
      <c r="F737" s="528" t="b">
        <f>COUNTIFS($L737:$V737,"-")&lt;&gt;COUNTA($L737:$V737)</f>
        <v>1</v>
      </c>
      <c r="G737" s="475"/>
      <c r="H737" s="802" t="s">
        <v>843</v>
      </c>
      <c r="I737" s="803"/>
      <c r="J737" s="653" t="s">
        <v>815</v>
      </c>
      <c r="K737" s="654" t="str">
        <f t="shared" si="70"/>
        <v>-</v>
      </c>
      <c r="L737" s="655" t="s">
        <v>813</v>
      </c>
      <c r="M737" s="655" t="s">
        <v>813</v>
      </c>
      <c r="N737" s="655" t="s">
        <v>813</v>
      </c>
      <c r="O737" s="655" t="s">
        <v>813</v>
      </c>
      <c r="P737" s="655" t="s">
        <v>813</v>
      </c>
      <c r="Q737" s="524">
        <f>INT(150/7)+2</f>
        <v>23</v>
      </c>
      <c r="R737" s="655" t="s">
        <v>813</v>
      </c>
      <c r="S737" s="524" t="b">
        <v>1</v>
      </c>
      <c r="T737" s="655" t="s">
        <v>813</v>
      </c>
      <c r="U737" s="655" t="s">
        <v>813</v>
      </c>
      <c r="V737" s="655" t="s">
        <v>813</v>
      </c>
      <c r="W737" s="480"/>
      <c r="X737" s="480"/>
      <c r="Y737" s="480"/>
      <c r="Z737" s="480"/>
      <c r="AA737" s="480"/>
      <c r="AB737" s="480"/>
      <c r="AC737" s="480"/>
      <c r="AD737" s="480"/>
      <c r="AE737" s="480"/>
      <c r="AF737" s="480"/>
      <c r="AG737" s="480"/>
      <c r="AH737" s="480"/>
      <c r="AI737" s="480"/>
      <c r="AJ737" s="480"/>
      <c r="AK737" s="480"/>
      <c r="AL737" s="480"/>
      <c r="AM737" s="480"/>
      <c r="AN737" s="480"/>
      <c r="AO737" s="480"/>
      <c r="AP737" s="475"/>
      <c r="AQ737" s="456"/>
      <c r="AR737" s="444"/>
      <c r="AS737" s="444"/>
      <c r="AT737" s="444"/>
    </row>
    <row r="738" spans="1:46" outlineLevel="3" x14ac:dyDescent="0.35">
      <c r="A738" s="444"/>
      <c r="B738" s="453"/>
      <c r="C738" s="446">
        <f t="shared" si="71"/>
        <v>4</v>
      </c>
      <c r="D738" s="475"/>
      <c r="E738" s="652">
        <f>E737</f>
        <v>15</v>
      </c>
      <c r="F738" s="528" t="b">
        <f>COUNTIFS($L738:$V738,"-")&lt;&gt;COUNTA($L738:$V738)</f>
        <v>1</v>
      </c>
      <c r="G738" s="475"/>
      <c r="H738" s="804"/>
      <c r="I738" s="805"/>
      <c r="J738" s="653" t="s">
        <v>816</v>
      </c>
      <c r="K738" s="654" t="str">
        <f t="shared" si="70"/>
        <v>-</v>
      </c>
      <c r="L738" s="655" t="s">
        <v>817</v>
      </c>
      <c r="M738" s="655" t="s">
        <v>817</v>
      </c>
      <c r="N738" s="655" t="s">
        <v>817</v>
      </c>
      <c r="O738" s="655" t="s">
        <v>817</v>
      </c>
      <c r="P738" s="655" t="s">
        <v>817</v>
      </c>
      <c r="Q738" s="655" t="s">
        <v>817</v>
      </c>
      <c r="R738" s="655" t="s">
        <v>817</v>
      </c>
      <c r="S738" s="655" t="s">
        <v>817</v>
      </c>
      <c r="T738" s="655" t="s">
        <v>817</v>
      </c>
      <c r="U738" s="655" t="s">
        <v>817</v>
      </c>
      <c r="V738" s="524">
        <v>0.8</v>
      </c>
      <c r="W738" s="480"/>
      <c r="X738" s="480"/>
      <c r="Y738" s="480"/>
      <c r="Z738" s="480"/>
      <c r="AA738" s="480"/>
      <c r="AB738" s="480"/>
      <c r="AC738" s="480"/>
      <c r="AD738" s="480"/>
      <c r="AE738" s="480"/>
      <c r="AF738" s="480"/>
      <c r="AG738" s="480"/>
      <c r="AH738" s="480"/>
      <c r="AI738" s="480"/>
      <c r="AJ738" s="480"/>
      <c r="AK738" s="480"/>
      <c r="AL738" s="480"/>
      <c r="AM738" s="480"/>
      <c r="AN738" s="480"/>
      <c r="AO738" s="480"/>
      <c r="AP738" s="475"/>
      <c r="AQ738" s="456"/>
      <c r="AR738" s="444"/>
      <c r="AS738" s="444"/>
      <c r="AT738" s="444"/>
    </row>
    <row r="739" spans="1:46" outlineLevel="3" x14ac:dyDescent="0.35">
      <c r="A739" s="444"/>
      <c r="B739" s="453"/>
      <c r="C739" s="446">
        <f t="shared" si="71"/>
        <v>4</v>
      </c>
      <c r="D739" s="475"/>
      <c r="E739" s="652">
        <f>E738</f>
        <v>15</v>
      </c>
      <c r="F739" s="528" t="b">
        <f>COUNTIFS($L739:$V739,"-")&lt;&gt;COUNTA($L739:$V739)</f>
        <v>1</v>
      </c>
      <c r="G739" s="475"/>
      <c r="H739" s="806"/>
      <c r="I739" s="807"/>
      <c r="J739" s="638" t="s">
        <v>818</v>
      </c>
      <c r="K739" s="656" t="str">
        <f t="shared" si="70"/>
        <v>-</v>
      </c>
      <c r="L739" s="653" t="s">
        <v>813</v>
      </c>
      <c r="M739" s="653" t="s">
        <v>813</v>
      </c>
      <c r="N739" s="653" t="s">
        <v>813</v>
      </c>
      <c r="O739" s="653" t="s">
        <v>813</v>
      </c>
      <c r="P739" s="653" t="s">
        <v>813</v>
      </c>
      <c r="Q739" s="653" t="s">
        <v>813</v>
      </c>
      <c r="R739" s="653" t="s">
        <v>813</v>
      </c>
      <c r="S739" s="653" t="s">
        <v>813</v>
      </c>
      <c r="T739" s="653" t="s">
        <v>813</v>
      </c>
      <c r="U739" s="657" t="s">
        <v>813</v>
      </c>
      <c r="V739" s="657" t="s">
        <v>813</v>
      </c>
      <c r="W739" s="480"/>
      <c r="X739" s="480"/>
      <c r="Y739" s="480"/>
      <c r="Z739" s="480"/>
      <c r="AA739" s="480"/>
      <c r="AB739" s="480"/>
      <c r="AC739" s="480"/>
      <c r="AD739" s="480"/>
      <c r="AE739" s="480"/>
      <c r="AF739" s="480"/>
      <c r="AG739" s="480"/>
      <c r="AH739" s="480"/>
      <c r="AI739" s="480"/>
      <c r="AJ739" s="480"/>
      <c r="AK739" s="480"/>
      <c r="AL739" s="480"/>
      <c r="AM739" s="480"/>
      <c r="AN739" s="480"/>
      <c r="AO739" s="480"/>
      <c r="AP739" s="475"/>
      <c r="AQ739" s="456"/>
      <c r="AR739" s="444"/>
      <c r="AS739" s="444"/>
      <c r="AT739" s="444"/>
    </row>
    <row r="740" spans="1:46" outlineLevel="3" x14ac:dyDescent="0.35">
      <c r="A740" s="444"/>
      <c r="B740" s="453"/>
      <c r="C740" s="446">
        <f t="shared" si="71"/>
        <v>4</v>
      </c>
      <c r="D740" s="475"/>
      <c r="E740" s="534">
        <v>16</v>
      </c>
      <c r="F740" s="528" t="b">
        <f t="shared" si="69"/>
        <v>1</v>
      </c>
      <c r="G740" s="475"/>
      <c r="H740" s="649" t="s">
        <v>844</v>
      </c>
      <c r="I740" s="649"/>
      <c r="J740" s="630" t="s">
        <v>812</v>
      </c>
      <c r="K740" s="650" t="str">
        <f t="shared" si="70"/>
        <v>-</v>
      </c>
      <c r="L740" s="651" t="s">
        <v>813</v>
      </c>
      <c r="M740" s="651" t="s">
        <v>813</v>
      </c>
      <c r="N740" s="651" t="s">
        <v>813</v>
      </c>
      <c r="O740" s="651" t="s">
        <v>813</v>
      </c>
      <c r="P740" s="651" t="s">
        <v>813</v>
      </c>
      <c r="Q740" s="651" t="s">
        <v>813</v>
      </c>
      <c r="R740" s="651" t="s">
        <v>813</v>
      </c>
      <c r="S740" s="651" t="s">
        <v>813</v>
      </c>
      <c r="T740" s="651" t="s">
        <v>813</v>
      </c>
      <c r="U740" s="651" t="s">
        <v>813</v>
      </c>
      <c r="V740" s="651" t="s">
        <v>813</v>
      </c>
      <c r="W740" s="480"/>
      <c r="X740" s="480"/>
      <c r="Y740" s="480"/>
      <c r="Z740" s="480"/>
      <c r="AA740" s="480"/>
      <c r="AB740" s="480"/>
      <c r="AC740" s="480"/>
      <c r="AD740" s="480"/>
      <c r="AE740" s="480"/>
      <c r="AF740" s="480"/>
      <c r="AG740" s="480"/>
      <c r="AH740" s="480"/>
      <c r="AI740" s="480"/>
      <c r="AJ740" s="480"/>
      <c r="AK740" s="480"/>
      <c r="AL740" s="480"/>
      <c r="AM740" s="480"/>
      <c r="AN740" s="480"/>
      <c r="AO740" s="480"/>
      <c r="AP740" s="475"/>
      <c r="AQ740" s="456"/>
      <c r="AR740" s="444"/>
      <c r="AS740" s="444"/>
      <c r="AT740" s="444"/>
    </row>
    <row r="741" spans="1:46" outlineLevel="3" x14ac:dyDescent="0.35">
      <c r="A741" s="444"/>
      <c r="B741" s="453"/>
      <c r="C741" s="446">
        <f t="shared" si="71"/>
        <v>4</v>
      </c>
      <c r="D741" s="475"/>
      <c r="E741" s="652">
        <f>E740</f>
        <v>16</v>
      </c>
      <c r="F741" s="528" t="b">
        <f t="shared" si="69"/>
        <v>1</v>
      </c>
      <c r="G741" s="475"/>
      <c r="H741" s="802"/>
      <c r="I741" s="803"/>
      <c r="J741" s="653" t="s">
        <v>815</v>
      </c>
      <c r="K741" s="654" t="str">
        <f t="shared" ref="K741:K783" si="72">IFERROR(DATE(2019,1,($L741-1)*7+1),"-")</f>
        <v>-</v>
      </c>
      <c r="L741" s="655" t="s">
        <v>813</v>
      </c>
      <c r="M741" s="655" t="s">
        <v>813</v>
      </c>
      <c r="N741" s="655" t="s">
        <v>813</v>
      </c>
      <c r="O741" s="655" t="s">
        <v>813</v>
      </c>
      <c r="P741" s="655" t="s">
        <v>813</v>
      </c>
      <c r="Q741" s="655" t="s">
        <v>813</v>
      </c>
      <c r="R741" s="524">
        <v>0</v>
      </c>
      <c r="S741" s="524" t="b">
        <v>1</v>
      </c>
      <c r="T741" s="655" t="s">
        <v>813</v>
      </c>
      <c r="U741" s="655" t="s">
        <v>813</v>
      </c>
      <c r="V741" s="655" t="s">
        <v>813</v>
      </c>
      <c r="W741" s="480"/>
      <c r="X741" s="480"/>
      <c r="Y741" s="480"/>
      <c r="Z741" s="480"/>
      <c r="AA741" s="480"/>
      <c r="AB741" s="480"/>
      <c r="AC741" s="480"/>
      <c r="AD741" s="480"/>
      <c r="AE741" s="480"/>
      <c r="AF741" s="480"/>
      <c r="AG741" s="480"/>
      <c r="AH741" s="480"/>
      <c r="AI741" s="480"/>
      <c r="AJ741" s="480"/>
      <c r="AK741" s="480"/>
      <c r="AL741" s="480"/>
      <c r="AM741" s="480"/>
      <c r="AN741" s="480"/>
      <c r="AO741" s="480"/>
      <c r="AP741" s="475"/>
      <c r="AQ741" s="456"/>
      <c r="AR741" s="444"/>
      <c r="AS741" s="444"/>
      <c r="AT741" s="444"/>
    </row>
    <row r="742" spans="1:46" outlineLevel="3" x14ac:dyDescent="0.35">
      <c r="A742" s="444"/>
      <c r="B742" s="453"/>
      <c r="C742" s="446">
        <f t="shared" si="71"/>
        <v>4</v>
      </c>
      <c r="D742" s="475"/>
      <c r="E742" s="652">
        <f>E741</f>
        <v>16</v>
      </c>
      <c r="F742" s="528" t="b">
        <f t="shared" si="69"/>
        <v>1</v>
      </c>
      <c r="G742" s="475"/>
      <c r="H742" s="804"/>
      <c r="I742" s="805"/>
      <c r="J742" s="653" t="s">
        <v>816</v>
      </c>
      <c r="K742" s="654" t="str">
        <f t="shared" si="72"/>
        <v>-</v>
      </c>
      <c r="L742" s="655" t="s">
        <v>817</v>
      </c>
      <c r="M742" s="655" t="s">
        <v>817</v>
      </c>
      <c r="N742" s="655" t="s">
        <v>817</v>
      </c>
      <c r="O742" s="655" t="s">
        <v>817</v>
      </c>
      <c r="P742" s="655" t="s">
        <v>817</v>
      </c>
      <c r="Q742" s="655" t="s">
        <v>817</v>
      </c>
      <c r="R742" s="655" t="s">
        <v>817</v>
      </c>
      <c r="S742" s="655" t="s">
        <v>817</v>
      </c>
      <c r="T742" s="655" t="s">
        <v>817</v>
      </c>
      <c r="U742" s="655" t="s">
        <v>817</v>
      </c>
      <c r="V742" s="655" t="s">
        <v>817</v>
      </c>
      <c r="W742" s="480"/>
      <c r="X742" s="480"/>
      <c r="Y742" s="480"/>
      <c r="Z742" s="480"/>
      <c r="AA742" s="480"/>
      <c r="AB742" s="480"/>
      <c r="AC742" s="480"/>
      <c r="AD742" s="480"/>
      <c r="AE742" s="480"/>
      <c r="AF742" s="480"/>
      <c r="AG742" s="480"/>
      <c r="AH742" s="480"/>
      <c r="AI742" s="480"/>
      <c r="AJ742" s="480"/>
      <c r="AK742" s="480"/>
      <c r="AL742" s="480"/>
      <c r="AM742" s="480"/>
      <c r="AN742" s="480"/>
      <c r="AO742" s="480"/>
      <c r="AP742" s="475"/>
      <c r="AQ742" s="456"/>
      <c r="AR742" s="444"/>
      <c r="AS742" s="444"/>
      <c r="AT742" s="444"/>
    </row>
    <row r="743" spans="1:46" outlineLevel="3" x14ac:dyDescent="0.35">
      <c r="A743" s="444"/>
      <c r="B743" s="453"/>
      <c r="C743" s="446">
        <f t="shared" si="71"/>
        <v>4</v>
      </c>
      <c r="D743" s="475"/>
      <c r="E743" s="652">
        <f>E742</f>
        <v>16</v>
      </c>
      <c r="F743" s="528" t="b">
        <f t="shared" si="69"/>
        <v>1</v>
      </c>
      <c r="G743" s="475"/>
      <c r="H743" s="806"/>
      <c r="I743" s="807"/>
      <c r="J743" s="638" t="s">
        <v>818</v>
      </c>
      <c r="K743" s="656" t="str">
        <f t="shared" si="72"/>
        <v>-</v>
      </c>
      <c r="L743" s="653" t="s">
        <v>813</v>
      </c>
      <c r="M743" s="653" t="s">
        <v>813</v>
      </c>
      <c r="N743" s="653" t="s">
        <v>813</v>
      </c>
      <c r="O743" s="653" t="s">
        <v>813</v>
      </c>
      <c r="P743" s="653" t="s">
        <v>813</v>
      </c>
      <c r="Q743" s="653" t="s">
        <v>813</v>
      </c>
      <c r="R743" s="653" t="s">
        <v>813</v>
      </c>
      <c r="S743" s="653" t="s">
        <v>813</v>
      </c>
      <c r="T743" s="653" t="s">
        <v>813</v>
      </c>
      <c r="U743" s="657" t="s">
        <v>813</v>
      </c>
      <c r="V743" s="657" t="s">
        <v>813</v>
      </c>
      <c r="W743" s="480"/>
      <c r="X743" s="480"/>
      <c r="Y743" s="480"/>
      <c r="Z743" s="480"/>
      <c r="AA743" s="480"/>
      <c r="AB743" s="480"/>
      <c r="AC743" s="480"/>
      <c r="AD743" s="480"/>
      <c r="AE743" s="480"/>
      <c r="AF743" s="480"/>
      <c r="AG743" s="480"/>
      <c r="AH743" s="480"/>
      <c r="AI743" s="480"/>
      <c r="AJ743" s="480"/>
      <c r="AK743" s="480"/>
      <c r="AL743" s="480"/>
      <c r="AM743" s="480"/>
      <c r="AN743" s="480"/>
      <c r="AO743" s="480"/>
      <c r="AP743" s="475"/>
      <c r="AQ743" s="456"/>
      <c r="AR743" s="444"/>
      <c r="AS743" s="444"/>
      <c r="AT743" s="444"/>
    </row>
    <row r="744" spans="1:46" outlineLevel="3" x14ac:dyDescent="0.35">
      <c r="A744" s="444"/>
      <c r="B744" s="453"/>
      <c r="C744" s="446">
        <f t="shared" si="71"/>
        <v>4</v>
      </c>
      <c r="D744" s="475"/>
      <c r="E744" s="534">
        <v>17</v>
      </c>
      <c r="F744" s="528" t="b">
        <f t="shared" si="69"/>
        <v>1</v>
      </c>
      <c r="G744" s="475"/>
      <c r="H744" s="649" t="s">
        <v>845</v>
      </c>
      <c r="I744" s="649"/>
      <c r="J744" s="630" t="s">
        <v>812</v>
      </c>
      <c r="K744" s="650" t="str">
        <f t="shared" si="72"/>
        <v>-</v>
      </c>
      <c r="L744" s="651" t="s">
        <v>813</v>
      </c>
      <c r="M744" s="658">
        <v>42</v>
      </c>
      <c r="N744" s="651" t="s">
        <v>813</v>
      </c>
      <c r="O744" s="651" t="s">
        <v>813</v>
      </c>
      <c r="P744" s="651" t="s">
        <v>813</v>
      </c>
      <c r="Q744" s="651" t="s">
        <v>813</v>
      </c>
      <c r="R744" s="651" t="s">
        <v>813</v>
      </c>
      <c r="S744" s="651" t="s">
        <v>813</v>
      </c>
      <c r="T744" s="651" t="s">
        <v>813</v>
      </c>
      <c r="U744" s="651" t="s">
        <v>813</v>
      </c>
      <c r="V744" s="651" t="s">
        <v>813</v>
      </c>
      <c r="W744" s="480"/>
      <c r="X744" s="480"/>
      <c r="Y744" s="480"/>
      <c r="Z744" s="480"/>
      <c r="AA744" s="480"/>
      <c r="AB744" s="480"/>
      <c r="AC744" s="480"/>
      <c r="AD744" s="480"/>
      <c r="AE744" s="480"/>
      <c r="AF744" s="480"/>
      <c r="AG744" s="480"/>
      <c r="AH744" s="480"/>
      <c r="AI744" s="480"/>
      <c r="AJ744" s="480"/>
      <c r="AK744" s="480"/>
      <c r="AL744" s="480"/>
      <c r="AM744" s="480"/>
      <c r="AN744" s="480"/>
      <c r="AO744" s="480"/>
      <c r="AP744" s="475"/>
      <c r="AQ744" s="456"/>
      <c r="AR744" s="444"/>
      <c r="AS744" s="444"/>
      <c r="AT744" s="444"/>
    </row>
    <row r="745" spans="1:46" ht="15" customHeight="1" outlineLevel="3" x14ac:dyDescent="0.35">
      <c r="A745" s="444"/>
      <c r="B745" s="453"/>
      <c r="C745" s="446">
        <f t="shared" si="71"/>
        <v>4</v>
      </c>
      <c r="D745" s="475"/>
      <c r="E745" s="652">
        <f>E744</f>
        <v>17</v>
      </c>
      <c r="F745" s="528" t="b">
        <f t="shared" si="69"/>
        <v>1</v>
      </c>
      <c r="G745" s="475"/>
      <c r="H745" s="802" t="s">
        <v>846</v>
      </c>
      <c r="I745" s="803"/>
      <c r="J745" s="653" t="s">
        <v>815</v>
      </c>
      <c r="K745" s="654" t="str">
        <f t="shared" si="72"/>
        <v>-</v>
      </c>
      <c r="L745" s="655" t="s">
        <v>813</v>
      </c>
      <c r="M745" s="655" t="s">
        <v>813</v>
      </c>
      <c r="N745" s="655" t="s">
        <v>813</v>
      </c>
      <c r="O745" s="655" t="s">
        <v>813</v>
      </c>
      <c r="P745" s="655" t="s">
        <v>813</v>
      </c>
      <c r="Q745" s="655" t="s">
        <v>813</v>
      </c>
      <c r="R745" s="524">
        <v>0</v>
      </c>
      <c r="S745" s="655" t="s">
        <v>813</v>
      </c>
      <c r="T745" s="655" t="s">
        <v>813</v>
      </c>
      <c r="U745" s="655" t="s">
        <v>813</v>
      </c>
      <c r="V745" s="655" t="s">
        <v>813</v>
      </c>
      <c r="W745" s="480"/>
      <c r="X745" s="480"/>
      <c r="Y745" s="480"/>
      <c r="Z745" s="480"/>
      <c r="AA745" s="480"/>
      <c r="AB745" s="480"/>
      <c r="AC745" s="480"/>
      <c r="AD745" s="480"/>
      <c r="AE745" s="480"/>
      <c r="AF745" s="480"/>
      <c r="AG745" s="480"/>
      <c r="AH745" s="480"/>
      <c r="AI745" s="480"/>
      <c r="AJ745" s="480"/>
      <c r="AK745" s="480"/>
      <c r="AL745" s="480"/>
      <c r="AM745" s="480"/>
      <c r="AN745" s="480"/>
      <c r="AO745" s="480"/>
      <c r="AP745" s="475"/>
      <c r="AQ745" s="456"/>
      <c r="AR745" s="444"/>
      <c r="AS745" s="444"/>
      <c r="AT745" s="444"/>
    </row>
    <row r="746" spans="1:46" outlineLevel="3" x14ac:dyDescent="0.35">
      <c r="A746" s="444"/>
      <c r="B746" s="453"/>
      <c r="C746" s="446">
        <f t="shared" si="71"/>
        <v>4</v>
      </c>
      <c r="D746" s="475"/>
      <c r="E746" s="652">
        <f>E745</f>
        <v>17</v>
      </c>
      <c r="F746" s="528" t="b">
        <f t="shared" si="69"/>
        <v>1</v>
      </c>
      <c r="G746" s="475"/>
      <c r="H746" s="804"/>
      <c r="I746" s="805"/>
      <c r="J746" s="653" t="s">
        <v>816</v>
      </c>
      <c r="K746" s="654" t="str">
        <f t="shared" si="72"/>
        <v>-</v>
      </c>
      <c r="L746" s="655" t="s">
        <v>817</v>
      </c>
      <c r="M746" s="655" t="s">
        <v>817</v>
      </c>
      <c r="N746" s="655" t="s">
        <v>817</v>
      </c>
      <c r="O746" s="655" t="s">
        <v>817</v>
      </c>
      <c r="P746" s="655" t="s">
        <v>817</v>
      </c>
      <c r="Q746" s="655" t="s">
        <v>817</v>
      </c>
      <c r="R746" s="655" t="s">
        <v>817</v>
      </c>
      <c r="S746" s="655" t="s">
        <v>817</v>
      </c>
      <c r="T746" s="655" t="s">
        <v>817</v>
      </c>
      <c r="U746" s="655" t="s">
        <v>817</v>
      </c>
      <c r="V746" s="655" t="s">
        <v>817</v>
      </c>
      <c r="W746" s="480"/>
      <c r="X746" s="480"/>
      <c r="Y746" s="480"/>
      <c r="Z746" s="480"/>
      <c r="AA746" s="480"/>
      <c r="AB746" s="480"/>
      <c r="AC746" s="480"/>
      <c r="AD746" s="480"/>
      <c r="AE746" s="480"/>
      <c r="AF746" s="480"/>
      <c r="AG746" s="480"/>
      <c r="AH746" s="480"/>
      <c r="AI746" s="480"/>
      <c r="AJ746" s="480"/>
      <c r="AK746" s="480"/>
      <c r="AL746" s="480"/>
      <c r="AM746" s="480"/>
      <c r="AN746" s="480"/>
      <c r="AO746" s="480"/>
      <c r="AP746" s="475"/>
      <c r="AQ746" s="456"/>
      <c r="AR746" s="444"/>
      <c r="AS746" s="444"/>
      <c r="AT746" s="444"/>
    </row>
    <row r="747" spans="1:46" outlineLevel="3" x14ac:dyDescent="0.35">
      <c r="A747" s="444"/>
      <c r="B747" s="453"/>
      <c r="C747" s="446">
        <f t="shared" si="71"/>
        <v>4</v>
      </c>
      <c r="D747" s="475"/>
      <c r="E747" s="652">
        <f>E746</f>
        <v>17</v>
      </c>
      <c r="F747" s="528" t="b">
        <f t="shared" si="69"/>
        <v>1</v>
      </c>
      <c r="G747" s="475"/>
      <c r="H747" s="806"/>
      <c r="I747" s="807"/>
      <c r="J747" s="638" t="s">
        <v>818</v>
      </c>
      <c r="K747" s="656" t="str">
        <f t="shared" si="72"/>
        <v>-</v>
      </c>
      <c r="L747" s="653" t="s">
        <v>813</v>
      </c>
      <c r="M747" s="653" t="s">
        <v>813</v>
      </c>
      <c r="N747" s="653" t="s">
        <v>813</v>
      </c>
      <c r="O747" s="653" t="s">
        <v>813</v>
      </c>
      <c r="P747" s="653" t="s">
        <v>813</v>
      </c>
      <c r="Q747" s="653" t="s">
        <v>813</v>
      </c>
      <c r="R747" s="653" t="s">
        <v>813</v>
      </c>
      <c r="S747" s="653" t="s">
        <v>813</v>
      </c>
      <c r="T747" s="653" t="s">
        <v>813</v>
      </c>
      <c r="U747" s="657" t="s">
        <v>813</v>
      </c>
      <c r="V747" s="657" t="s">
        <v>813</v>
      </c>
      <c r="W747" s="480"/>
      <c r="X747" s="480"/>
      <c r="Y747" s="480"/>
      <c r="Z747" s="480"/>
      <c r="AA747" s="480"/>
      <c r="AB747" s="480"/>
      <c r="AC747" s="480"/>
      <c r="AD747" s="480"/>
      <c r="AE747" s="480"/>
      <c r="AF747" s="480"/>
      <c r="AG747" s="480"/>
      <c r="AH747" s="480"/>
      <c r="AI747" s="480"/>
      <c r="AJ747" s="480"/>
      <c r="AK747" s="480"/>
      <c r="AL747" s="480"/>
      <c r="AM747" s="480"/>
      <c r="AN747" s="480"/>
      <c r="AO747" s="480"/>
      <c r="AP747" s="475"/>
      <c r="AQ747" s="456"/>
      <c r="AR747" s="444"/>
      <c r="AS747" s="444"/>
      <c r="AT747" s="444"/>
    </row>
    <row r="748" spans="1:46" outlineLevel="3" x14ac:dyDescent="0.35">
      <c r="A748" s="444"/>
      <c r="B748" s="453"/>
      <c r="C748" s="446">
        <f t="shared" si="71"/>
        <v>4</v>
      </c>
      <c r="D748" s="475"/>
      <c r="E748" s="534">
        <v>18</v>
      </c>
      <c r="F748" s="528" t="b">
        <f t="shared" si="69"/>
        <v>1</v>
      </c>
      <c r="G748" s="475"/>
      <c r="H748" s="649" t="s">
        <v>847</v>
      </c>
      <c r="I748" s="649"/>
      <c r="J748" s="630" t="s">
        <v>812</v>
      </c>
      <c r="K748" s="650" t="str">
        <f t="shared" si="72"/>
        <v>-</v>
      </c>
      <c r="L748" s="651" t="s">
        <v>813</v>
      </c>
      <c r="M748" s="651" t="s">
        <v>813</v>
      </c>
      <c r="N748" s="651" t="s">
        <v>813</v>
      </c>
      <c r="O748" s="651" t="s">
        <v>813</v>
      </c>
      <c r="P748" s="651" t="s">
        <v>813</v>
      </c>
      <c r="Q748" s="651" t="s">
        <v>813</v>
      </c>
      <c r="R748" s="651" t="s">
        <v>813</v>
      </c>
      <c r="S748" s="651" t="s">
        <v>813</v>
      </c>
      <c r="T748" s="651" t="s">
        <v>813</v>
      </c>
      <c r="U748" s="651" t="s">
        <v>813</v>
      </c>
      <c r="V748" s="651" t="s">
        <v>813</v>
      </c>
      <c r="W748" s="480"/>
      <c r="X748" s="480"/>
      <c r="Y748" s="480"/>
      <c r="Z748" s="480"/>
      <c r="AA748" s="480"/>
      <c r="AB748" s="480"/>
      <c r="AC748" s="480"/>
      <c r="AD748" s="480"/>
      <c r="AE748" s="480"/>
      <c r="AF748" s="480"/>
      <c r="AG748" s="480"/>
      <c r="AH748" s="480"/>
      <c r="AI748" s="480"/>
      <c r="AJ748" s="480"/>
      <c r="AK748" s="480"/>
      <c r="AL748" s="480"/>
      <c r="AM748" s="480"/>
      <c r="AN748" s="480"/>
      <c r="AO748" s="480"/>
      <c r="AP748" s="475"/>
      <c r="AQ748" s="456"/>
      <c r="AR748" s="444"/>
      <c r="AS748" s="444"/>
      <c r="AT748" s="444"/>
    </row>
    <row r="749" spans="1:46" ht="15" customHeight="1" outlineLevel="3" x14ac:dyDescent="0.35">
      <c r="A749" s="444"/>
      <c r="B749" s="453"/>
      <c r="C749" s="446">
        <f t="shared" si="71"/>
        <v>4</v>
      </c>
      <c r="D749" s="475"/>
      <c r="E749" s="652">
        <f>E748</f>
        <v>18</v>
      </c>
      <c r="F749" s="528" t="b">
        <f t="shared" si="69"/>
        <v>1</v>
      </c>
      <c r="G749" s="475"/>
      <c r="H749" s="802" t="s">
        <v>848</v>
      </c>
      <c r="I749" s="803"/>
      <c r="J749" s="653" t="s">
        <v>815</v>
      </c>
      <c r="K749" s="654" t="str">
        <f t="shared" si="72"/>
        <v>-</v>
      </c>
      <c r="L749" s="655" t="s">
        <v>813</v>
      </c>
      <c r="M749" s="655" t="s">
        <v>813</v>
      </c>
      <c r="N749" s="655" t="s">
        <v>813</v>
      </c>
      <c r="O749" s="524">
        <v>1</v>
      </c>
      <c r="P749" s="655" t="s">
        <v>813</v>
      </c>
      <c r="Q749" s="655" t="s">
        <v>813</v>
      </c>
      <c r="R749" s="655" t="s">
        <v>813</v>
      </c>
      <c r="S749" s="655" t="s">
        <v>813</v>
      </c>
      <c r="T749" s="655" t="s">
        <v>813</v>
      </c>
      <c r="U749" s="655" t="s">
        <v>813</v>
      </c>
      <c r="V749" s="655" t="s">
        <v>813</v>
      </c>
      <c r="W749" s="480"/>
      <c r="X749" s="480"/>
      <c r="Y749" s="480"/>
      <c r="Z749" s="480"/>
      <c r="AA749" s="480"/>
      <c r="AB749" s="480"/>
      <c r="AC749" s="480"/>
      <c r="AD749" s="480"/>
      <c r="AE749" s="480"/>
      <c r="AF749" s="480"/>
      <c r="AG749" s="480"/>
      <c r="AH749" s="480"/>
      <c r="AI749" s="480"/>
      <c r="AJ749" s="480"/>
      <c r="AK749" s="480"/>
      <c r="AL749" s="480"/>
      <c r="AM749" s="480"/>
      <c r="AN749" s="480"/>
      <c r="AO749" s="480"/>
      <c r="AP749" s="475"/>
      <c r="AQ749" s="456"/>
      <c r="AR749" s="444"/>
      <c r="AS749" s="444"/>
      <c r="AT749" s="444"/>
    </row>
    <row r="750" spans="1:46" outlineLevel="3" x14ac:dyDescent="0.35">
      <c r="A750" s="444"/>
      <c r="B750" s="453"/>
      <c r="C750" s="446">
        <f t="shared" si="71"/>
        <v>4</v>
      </c>
      <c r="D750" s="475"/>
      <c r="E750" s="652">
        <f>E749</f>
        <v>18</v>
      </c>
      <c r="F750" s="528" t="b">
        <f t="shared" si="69"/>
        <v>1</v>
      </c>
      <c r="G750" s="475"/>
      <c r="H750" s="804"/>
      <c r="I750" s="805"/>
      <c r="J750" s="653" t="s">
        <v>816</v>
      </c>
      <c r="K750" s="654" t="str">
        <f t="shared" si="72"/>
        <v>-</v>
      </c>
      <c r="L750" s="655" t="s">
        <v>817</v>
      </c>
      <c r="M750" s="524">
        <v>38</v>
      </c>
      <c r="N750" s="655" t="s">
        <v>817</v>
      </c>
      <c r="O750" s="655" t="s">
        <v>817</v>
      </c>
      <c r="P750" s="655" t="s">
        <v>817</v>
      </c>
      <c r="Q750" s="655" t="s">
        <v>817</v>
      </c>
      <c r="R750" s="655" t="s">
        <v>817</v>
      </c>
      <c r="S750" s="655" t="s">
        <v>817</v>
      </c>
      <c r="T750" s="655" t="s">
        <v>817</v>
      </c>
      <c r="U750" s="655" t="s">
        <v>817</v>
      </c>
      <c r="V750" s="655" t="s">
        <v>817</v>
      </c>
      <c r="W750" s="480"/>
      <c r="X750" s="480"/>
      <c r="Y750" s="480"/>
      <c r="Z750" s="480"/>
      <c r="AA750" s="480"/>
      <c r="AB750" s="480"/>
      <c r="AC750" s="480"/>
      <c r="AD750" s="480"/>
      <c r="AE750" s="480"/>
      <c r="AF750" s="480"/>
      <c r="AG750" s="480"/>
      <c r="AH750" s="480"/>
      <c r="AI750" s="480"/>
      <c r="AJ750" s="480"/>
      <c r="AK750" s="480"/>
      <c r="AL750" s="480"/>
      <c r="AM750" s="480"/>
      <c r="AN750" s="480"/>
      <c r="AO750" s="480"/>
      <c r="AP750" s="475"/>
      <c r="AQ750" s="456"/>
      <c r="AR750" s="444"/>
      <c r="AS750" s="444"/>
      <c r="AT750" s="444"/>
    </row>
    <row r="751" spans="1:46" outlineLevel="3" x14ac:dyDescent="0.35">
      <c r="A751" s="444"/>
      <c r="B751" s="453"/>
      <c r="C751" s="446">
        <f t="shared" si="71"/>
        <v>4</v>
      </c>
      <c r="D751" s="475"/>
      <c r="E751" s="652">
        <f>E750</f>
        <v>18</v>
      </c>
      <c r="F751" s="528" t="b">
        <f t="shared" si="69"/>
        <v>1</v>
      </c>
      <c r="G751" s="475"/>
      <c r="H751" s="806"/>
      <c r="I751" s="807"/>
      <c r="J751" s="638" t="s">
        <v>818</v>
      </c>
      <c r="K751" s="656" t="str">
        <f t="shared" si="72"/>
        <v>-</v>
      </c>
      <c r="L751" s="653" t="s">
        <v>813</v>
      </c>
      <c r="M751" s="653" t="s">
        <v>813</v>
      </c>
      <c r="N751" s="653" t="s">
        <v>813</v>
      </c>
      <c r="O751" s="653" t="s">
        <v>813</v>
      </c>
      <c r="P751" s="653" t="s">
        <v>813</v>
      </c>
      <c r="Q751" s="653" t="s">
        <v>813</v>
      </c>
      <c r="R751" s="653" t="s">
        <v>813</v>
      </c>
      <c r="S751" s="653" t="s">
        <v>813</v>
      </c>
      <c r="T751" s="653" t="s">
        <v>813</v>
      </c>
      <c r="U751" s="657" t="s">
        <v>813</v>
      </c>
      <c r="V751" s="657" t="s">
        <v>813</v>
      </c>
      <c r="W751" s="480"/>
      <c r="X751" s="480"/>
      <c r="Y751" s="480"/>
      <c r="Z751" s="480"/>
      <c r="AA751" s="480"/>
      <c r="AB751" s="480"/>
      <c r="AC751" s="480"/>
      <c r="AD751" s="480"/>
      <c r="AE751" s="480"/>
      <c r="AF751" s="480"/>
      <c r="AG751" s="480"/>
      <c r="AH751" s="480"/>
      <c r="AI751" s="480"/>
      <c r="AJ751" s="480"/>
      <c r="AK751" s="480"/>
      <c r="AL751" s="480"/>
      <c r="AM751" s="480"/>
      <c r="AN751" s="480"/>
      <c r="AO751" s="480"/>
      <c r="AP751" s="475"/>
      <c r="AQ751" s="456"/>
      <c r="AR751" s="444"/>
      <c r="AS751" s="444"/>
      <c r="AT751" s="444"/>
    </row>
    <row r="752" spans="1:46" outlineLevel="3" x14ac:dyDescent="0.35">
      <c r="A752" s="444"/>
      <c r="B752" s="453"/>
      <c r="C752" s="446">
        <f t="shared" si="71"/>
        <v>4</v>
      </c>
      <c r="D752" s="475"/>
      <c r="E752" s="534">
        <v>19</v>
      </c>
      <c r="F752" s="528" t="b">
        <f t="shared" si="69"/>
        <v>1</v>
      </c>
      <c r="G752" s="475"/>
      <c r="H752" s="649" t="s">
        <v>849</v>
      </c>
      <c r="I752" s="649"/>
      <c r="J752" s="630" t="s">
        <v>812</v>
      </c>
      <c r="K752" s="650" t="str">
        <f t="shared" si="72"/>
        <v>-</v>
      </c>
      <c r="L752" s="651" t="s">
        <v>813</v>
      </c>
      <c r="M752" s="651" t="s">
        <v>813</v>
      </c>
      <c r="N752" s="651" t="s">
        <v>813</v>
      </c>
      <c r="O752" s="651" t="s">
        <v>813</v>
      </c>
      <c r="P752" s="651" t="s">
        <v>813</v>
      </c>
      <c r="Q752" s="651" t="s">
        <v>813</v>
      </c>
      <c r="R752" s="651" t="s">
        <v>813</v>
      </c>
      <c r="S752" s="651" t="s">
        <v>813</v>
      </c>
      <c r="T752" s="651" t="s">
        <v>813</v>
      </c>
      <c r="U752" s="651" t="s">
        <v>813</v>
      </c>
      <c r="V752" s="651" t="s">
        <v>813</v>
      </c>
      <c r="W752" s="480"/>
      <c r="X752" s="480"/>
      <c r="Y752" s="480"/>
      <c r="Z752" s="480"/>
      <c r="AA752" s="480"/>
      <c r="AB752" s="480"/>
      <c r="AC752" s="480"/>
      <c r="AD752" s="480"/>
      <c r="AE752" s="480"/>
      <c r="AF752" s="480"/>
      <c r="AG752" s="480"/>
      <c r="AH752" s="480"/>
      <c r="AI752" s="480"/>
      <c r="AJ752" s="480"/>
      <c r="AK752" s="480"/>
      <c r="AL752" s="480"/>
      <c r="AM752" s="480"/>
      <c r="AN752" s="480"/>
      <c r="AO752" s="480"/>
      <c r="AP752" s="475"/>
      <c r="AQ752" s="456"/>
      <c r="AR752" s="444"/>
      <c r="AS752" s="444"/>
      <c r="AT752" s="444"/>
    </row>
    <row r="753" spans="1:46" ht="15" customHeight="1" outlineLevel="3" x14ac:dyDescent="0.35">
      <c r="A753" s="444"/>
      <c r="B753" s="453"/>
      <c r="C753" s="446">
        <f t="shared" si="71"/>
        <v>4</v>
      </c>
      <c r="D753" s="475"/>
      <c r="E753" s="652">
        <f>E752</f>
        <v>19</v>
      </c>
      <c r="F753" s="528" t="b">
        <f t="shared" si="69"/>
        <v>1</v>
      </c>
      <c r="G753" s="475"/>
      <c r="H753" s="802" t="s">
        <v>850</v>
      </c>
      <c r="I753" s="803"/>
      <c r="J753" s="653" t="s">
        <v>815</v>
      </c>
      <c r="K753" s="654">
        <f t="shared" si="72"/>
        <v>43536</v>
      </c>
      <c r="L753" s="524">
        <v>11</v>
      </c>
      <c r="M753" s="655" t="s">
        <v>813</v>
      </c>
      <c r="N753" s="655" t="s">
        <v>813</v>
      </c>
      <c r="O753" s="655" t="s">
        <v>813</v>
      </c>
      <c r="P753" s="655" t="s">
        <v>813</v>
      </c>
      <c r="Q753" s="655" t="s">
        <v>813</v>
      </c>
      <c r="R753" s="655" t="s">
        <v>813</v>
      </c>
      <c r="S753" s="655" t="s">
        <v>813</v>
      </c>
      <c r="T753" s="655" t="s">
        <v>813</v>
      </c>
      <c r="U753" s="655" t="s">
        <v>813</v>
      </c>
      <c r="V753" s="655" t="s">
        <v>813</v>
      </c>
      <c r="W753" s="480"/>
      <c r="X753" s="480"/>
      <c r="Y753" s="480"/>
      <c r="Z753" s="480"/>
      <c r="AA753" s="480"/>
      <c r="AB753" s="480"/>
      <c r="AC753" s="480"/>
      <c r="AD753" s="480"/>
      <c r="AE753" s="480"/>
      <c r="AF753" s="480"/>
      <c r="AG753" s="480"/>
      <c r="AH753" s="480"/>
      <c r="AI753" s="480"/>
      <c r="AJ753" s="480"/>
      <c r="AK753" s="480"/>
      <c r="AL753" s="480"/>
      <c r="AM753" s="480"/>
      <c r="AN753" s="480"/>
      <c r="AO753" s="480"/>
      <c r="AP753" s="475"/>
      <c r="AQ753" s="456"/>
      <c r="AR753" s="444"/>
      <c r="AS753" s="444"/>
      <c r="AT753" s="444"/>
    </row>
    <row r="754" spans="1:46" outlineLevel="3" x14ac:dyDescent="0.35">
      <c r="A754" s="444"/>
      <c r="B754" s="453"/>
      <c r="C754" s="446">
        <f t="shared" si="71"/>
        <v>4</v>
      </c>
      <c r="D754" s="475"/>
      <c r="E754" s="652">
        <f>E753</f>
        <v>19</v>
      </c>
      <c r="F754" s="528" t="b">
        <f t="shared" si="69"/>
        <v>1</v>
      </c>
      <c r="G754" s="475"/>
      <c r="H754" s="804"/>
      <c r="I754" s="805"/>
      <c r="J754" s="653" t="s">
        <v>816</v>
      </c>
      <c r="K754" s="654" t="str">
        <f t="shared" si="72"/>
        <v>-</v>
      </c>
      <c r="L754" s="655" t="s">
        <v>817</v>
      </c>
      <c r="M754" s="655" t="s">
        <v>817</v>
      </c>
      <c r="N754" s="524">
        <v>20</v>
      </c>
      <c r="O754" s="524">
        <v>3</v>
      </c>
      <c r="P754" s="655" t="s">
        <v>817</v>
      </c>
      <c r="Q754" s="655" t="s">
        <v>817</v>
      </c>
      <c r="R754" s="655" t="s">
        <v>817</v>
      </c>
      <c r="S754" s="655" t="s">
        <v>817</v>
      </c>
      <c r="T754" s="655" t="s">
        <v>817</v>
      </c>
      <c r="U754" s="655" t="s">
        <v>817</v>
      </c>
      <c r="V754" s="524">
        <v>0.1</v>
      </c>
      <c r="W754" s="480"/>
      <c r="X754" s="480"/>
      <c r="Y754" s="480"/>
      <c r="Z754" s="480"/>
      <c r="AA754" s="480"/>
      <c r="AB754" s="480"/>
      <c r="AC754" s="480"/>
      <c r="AD754" s="480"/>
      <c r="AE754" s="480"/>
      <c r="AF754" s="480"/>
      <c r="AG754" s="480"/>
      <c r="AH754" s="480"/>
      <c r="AI754" s="480"/>
      <c r="AJ754" s="480"/>
      <c r="AK754" s="480"/>
      <c r="AL754" s="480"/>
      <c r="AM754" s="480"/>
      <c r="AN754" s="480"/>
      <c r="AO754" s="480"/>
      <c r="AP754" s="475"/>
      <c r="AQ754" s="456"/>
      <c r="AR754" s="444"/>
      <c r="AS754" s="444"/>
      <c r="AT754" s="444"/>
    </row>
    <row r="755" spans="1:46" outlineLevel="3" x14ac:dyDescent="0.35">
      <c r="A755" s="444"/>
      <c r="B755" s="453"/>
      <c r="C755" s="446">
        <f t="shared" si="71"/>
        <v>4</v>
      </c>
      <c r="D755" s="475"/>
      <c r="E755" s="652">
        <f>E754</f>
        <v>19</v>
      </c>
      <c r="F755" s="528" t="b">
        <f t="shared" si="69"/>
        <v>1</v>
      </c>
      <c r="G755" s="475"/>
      <c r="H755" s="806"/>
      <c r="I755" s="807"/>
      <c r="J755" s="638" t="s">
        <v>818</v>
      </c>
      <c r="K755" s="656" t="str">
        <f t="shared" si="72"/>
        <v>-</v>
      </c>
      <c r="L755" s="653" t="s">
        <v>813</v>
      </c>
      <c r="M755" s="653" t="s">
        <v>813</v>
      </c>
      <c r="N755" s="653" t="s">
        <v>813</v>
      </c>
      <c r="O755" s="653" t="s">
        <v>813</v>
      </c>
      <c r="P755" s="653" t="s">
        <v>813</v>
      </c>
      <c r="Q755" s="653" t="s">
        <v>813</v>
      </c>
      <c r="R755" s="653" t="s">
        <v>813</v>
      </c>
      <c r="S755" s="653" t="s">
        <v>813</v>
      </c>
      <c r="T755" s="653" t="s">
        <v>813</v>
      </c>
      <c r="U755" s="657" t="s">
        <v>813</v>
      </c>
      <c r="V755" s="661">
        <v>0.75</v>
      </c>
      <c r="W755" s="480"/>
      <c r="X755" s="480"/>
      <c r="Y755" s="480"/>
      <c r="Z755" s="480"/>
      <c r="AA755" s="480"/>
      <c r="AB755" s="480"/>
      <c r="AC755" s="480"/>
      <c r="AD755" s="480"/>
      <c r="AE755" s="480"/>
      <c r="AF755" s="480"/>
      <c r="AG755" s="480"/>
      <c r="AH755" s="480"/>
      <c r="AI755" s="480"/>
      <c r="AJ755" s="480"/>
      <c r="AK755" s="480"/>
      <c r="AL755" s="480"/>
      <c r="AM755" s="480"/>
      <c r="AN755" s="480"/>
      <c r="AO755" s="480"/>
      <c r="AP755" s="475"/>
      <c r="AQ755" s="456"/>
      <c r="AR755" s="444"/>
      <c r="AS755" s="444"/>
      <c r="AT755" s="444"/>
    </row>
    <row r="756" spans="1:46" outlineLevel="3" x14ac:dyDescent="0.35">
      <c r="A756" s="444"/>
      <c r="B756" s="453"/>
      <c r="C756" s="446">
        <f t="shared" si="71"/>
        <v>4</v>
      </c>
      <c r="D756" s="475"/>
      <c r="E756" s="534">
        <v>20</v>
      </c>
      <c r="F756" s="528" t="b">
        <f t="shared" si="69"/>
        <v>1</v>
      </c>
      <c r="G756" s="475"/>
      <c r="H756" s="649" t="s">
        <v>851</v>
      </c>
      <c r="I756" s="649"/>
      <c r="J756" s="630" t="s">
        <v>812</v>
      </c>
      <c r="K756" s="650" t="str">
        <f t="shared" si="72"/>
        <v>-</v>
      </c>
      <c r="L756" s="651" t="s">
        <v>813</v>
      </c>
      <c r="M756" s="651" t="s">
        <v>813</v>
      </c>
      <c r="N756" s="651" t="s">
        <v>813</v>
      </c>
      <c r="O756" s="651" t="s">
        <v>813</v>
      </c>
      <c r="P756" s="651" t="s">
        <v>813</v>
      </c>
      <c r="Q756" s="651" t="s">
        <v>813</v>
      </c>
      <c r="R756" s="651" t="s">
        <v>813</v>
      </c>
      <c r="S756" s="651" t="s">
        <v>813</v>
      </c>
      <c r="T756" s="651" t="s">
        <v>813</v>
      </c>
      <c r="U756" s="651" t="s">
        <v>813</v>
      </c>
      <c r="V756" s="651" t="s">
        <v>813</v>
      </c>
      <c r="W756" s="480"/>
      <c r="X756" s="480"/>
      <c r="Y756" s="480"/>
      <c r="Z756" s="480"/>
      <c r="AA756" s="480"/>
      <c r="AB756" s="480"/>
      <c r="AC756" s="480"/>
      <c r="AD756" s="480"/>
      <c r="AE756" s="480"/>
      <c r="AF756" s="480"/>
      <c r="AG756" s="480"/>
      <c r="AH756" s="480"/>
      <c r="AI756" s="480"/>
      <c r="AJ756" s="480"/>
      <c r="AK756" s="480"/>
      <c r="AL756" s="480"/>
      <c r="AM756" s="480"/>
      <c r="AN756" s="480"/>
      <c r="AO756" s="480"/>
      <c r="AP756" s="475"/>
      <c r="AQ756" s="456"/>
      <c r="AR756" s="444"/>
      <c r="AS756" s="444"/>
      <c r="AT756" s="444"/>
    </row>
    <row r="757" spans="1:46" ht="15" customHeight="1" outlineLevel="3" x14ac:dyDescent="0.35">
      <c r="A757" s="444"/>
      <c r="B757" s="453"/>
      <c r="C757" s="446">
        <f t="shared" si="71"/>
        <v>4</v>
      </c>
      <c r="D757" s="475"/>
      <c r="E757" s="652">
        <f>E756</f>
        <v>20</v>
      </c>
      <c r="F757" s="528" t="b">
        <f t="shared" si="69"/>
        <v>1</v>
      </c>
      <c r="G757" s="475"/>
      <c r="H757" s="802" t="s">
        <v>852</v>
      </c>
      <c r="I757" s="803"/>
      <c r="J757" s="653" t="s">
        <v>815</v>
      </c>
      <c r="K757" s="654">
        <f t="shared" si="72"/>
        <v>43711</v>
      </c>
      <c r="L757" s="524">
        <v>36</v>
      </c>
      <c r="M757" s="655" t="s">
        <v>813</v>
      </c>
      <c r="N757" s="655" t="s">
        <v>813</v>
      </c>
      <c r="O757" s="655" t="s">
        <v>813</v>
      </c>
      <c r="P757" s="655" t="s">
        <v>813</v>
      </c>
      <c r="Q757" s="655" t="s">
        <v>813</v>
      </c>
      <c r="R757" s="655" t="s">
        <v>813</v>
      </c>
      <c r="S757" s="655" t="s">
        <v>813</v>
      </c>
      <c r="T757" s="655" t="s">
        <v>813</v>
      </c>
      <c r="U757" s="655" t="s">
        <v>813</v>
      </c>
      <c r="V757" s="655" t="s">
        <v>813</v>
      </c>
      <c r="W757" s="480"/>
      <c r="X757" s="480"/>
      <c r="Y757" s="480"/>
      <c r="Z757" s="480"/>
      <c r="AA757" s="480"/>
      <c r="AB757" s="480"/>
      <c r="AC757" s="480"/>
      <c r="AD757" s="480"/>
      <c r="AE757" s="480"/>
      <c r="AF757" s="480"/>
      <c r="AG757" s="480"/>
      <c r="AH757" s="480"/>
      <c r="AI757" s="480"/>
      <c r="AJ757" s="480"/>
      <c r="AK757" s="480"/>
      <c r="AL757" s="480"/>
      <c r="AM757" s="480"/>
      <c r="AN757" s="480"/>
      <c r="AO757" s="480"/>
      <c r="AP757" s="475"/>
      <c r="AQ757" s="456"/>
      <c r="AR757" s="444"/>
      <c r="AS757" s="444"/>
      <c r="AT757" s="444"/>
    </row>
    <row r="758" spans="1:46" outlineLevel="3" x14ac:dyDescent="0.35">
      <c r="A758" s="444"/>
      <c r="B758" s="453"/>
      <c r="C758" s="446">
        <f t="shared" si="71"/>
        <v>4</v>
      </c>
      <c r="D758" s="475"/>
      <c r="E758" s="652">
        <f>E757</f>
        <v>20</v>
      </c>
      <c r="F758" s="528" t="b">
        <f t="shared" si="69"/>
        <v>1</v>
      </c>
      <c r="G758" s="475"/>
      <c r="H758" s="804"/>
      <c r="I758" s="805"/>
      <c r="J758" s="653" t="s">
        <v>816</v>
      </c>
      <c r="K758" s="654" t="str">
        <f t="shared" si="72"/>
        <v>-</v>
      </c>
      <c r="L758" s="655" t="s">
        <v>817</v>
      </c>
      <c r="M758" s="655" t="s">
        <v>817</v>
      </c>
      <c r="N758" s="524">
        <v>20</v>
      </c>
      <c r="O758" s="524">
        <v>6</v>
      </c>
      <c r="P758" s="655" t="s">
        <v>817</v>
      </c>
      <c r="Q758" s="655" t="s">
        <v>817</v>
      </c>
      <c r="R758" s="655" t="s">
        <v>817</v>
      </c>
      <c r="S758" s="655" t="s">
        <v>817</v>
      </c>
      <c r="T758" s="655" t="s">
        <v>817</v>
      </c>
      <c r="U758" s="655" t="s">
        <v>817</v>
      </c>
      <c r="V758" s="524">
        <v>0.1</v>
      </c>
      <c r="W758" s="480"/>
      <c r="X758" s="480"/>
      <c r="Y758" s="480"/>
      <c r="Z758" s="480"/>
      <c r="AA758" s="480"/>
      <c r="AB758" s="480"/>
      <c r="AC758" s="480"/>
      <c r="AD758" s="480"/>
      <c r="AE758" s="480"/>
      <c r="AF758" s="480"/>
      <c r="AG758" s="480"/>
      <c r="AH758" s="480"/>
      <c r="AI758" s="480"/>
      <c r="AJ758" s="480"/>
      <c r="AK758" s="480"/>
      <c r="AL758" s="480"/>
      <c r="AM758" s="480"/>
      <c r="AN758" s="480"/>
      <c r="AO758" s="480"/>
      <c r="AP758" s="475"/>
      <c r="AQ758" s="456"/>
      <c r="AR758" s="444"/>
      <c r="AS758" s="444"/>
      <c r="AT758" s="444"/>
    </row>
    <row r="759" spans="1:46" outlineLevel="3" x14ac:dyDescent="0.35">
      <c r="A759" s="444"/>
      <c r="B759" s="453"/>
      <c r="C759" s="446">
        <f t="shared" si="71"/>
        <v>4</v>
      </c>
      <c r="D759" s="475"/>
      <c r="E759" s="652">
        <f>E758</f>
        <v>20</v>
      </c>
      <c r="F759" s="528" t="b">
        <f t="shared" si="69"/>
        <v>1</v>
      </c>
      <c r="G759" s="475"/>
      <c r="H759" s="806"/>
      <c r="I759" s="807"/>
      <c r="J759" s="638" t="s">
        <v>818</v>
      </c>
      <c r="K759" s="656" t="str">
        <f t="shared" si="72"/>
        <v>-</v>
      </c>
      <c r="L759" s="653" t="s">
        <v>813</v>
      </c>
      <c r="M759" s="653" t="s">
        <v>813</v>
      </c>
      <c r="N759" s="653" t="s">
        <v>813</v>
      </c>
      <c r="O759" s="653" t="s">
        <v>813</v>
      </c>
      <c r="P759" s="653" t="s">
        <v>813</v>
      </c>
      <c r="Q759" s="653" t="s">
        <v>813</v>
      </c>
      <c r="R759" s="653" t="s">
        <v>813</v>
      </c>
      <c r="S759" s="653" t="s">
        <v>813</v>
      </c>
      <c r="T759" s="653" t="s">
        <v>813</v>
      </c>
      <c r="U759" s="657" t="s">
        <v>813</v>
      </c>
      <c r="V759" s="661">
        <v>0.75</v>
      </c>
      <c r="W759" s="480"/>
      <c r="X759" s="480"/>
      <c r="Y759" s="480"/>
      <c r="Z759" s="480"/>
      <c r="AA759" s="480"/>
      <c r="AB759" s="480"/>
      <c r="AC759" s="480"/>
      <c r="AD759" s="480"/>
      <c r="AE759" s="480"/>
      <c r="AF759" s="480"/>
      <c r="AG759" s="480"/>
      <c r="AH759" s="480"/>
      <c r="AI759" s="480"/>
      <c r="AJ759" s="480"/>
      <c r="AK759" s="480"/>
      <c r="AL759" s="480"/>
      <c r="AM759" s="480"/>
      <c r="AN759" s="480"/>
      <c r="AO759" s="480"/>
      <c r="AP759" s="475"/>
      <c r="AQ759" s="456"/>
      <c r="AR759" s="444"/>
      <c r="AS759" s="444"/>
      <c r="AT759" s="444"/>
    </row>
    <row r="760" spans="1:46" outlineLevel="3" x14ac:dyDescent="0.35">
      <c r="A760" s="444"/>
      <c r="B760" s="453"/>
      <c r="C760" s="446">
        <f t="shared" si="71"/>
        <v>4</v>
      </c>
      <c r="D760" s="475"/>
      <c r="E760" s="534">
        <v>21</v>
      </c>
      <c r="F760" s="528" t="b">
        <f t="shared" si="69"/>
        <v>1</v>
      </c>
      <c r="G760" s="475"/>
      <c r="H760" s="649" t="s">
        <v>853</v>
      </c>
      <c r="I760" s="649"/>
      <c r="J760" s="630" t="s">
        <v>812</v>
      </c>
      <c r="K760" s="650" t="str">
        <f t="shared" si="72"/>
        <v>-</v>
      </c>
      <c r="L760" s="651" t="s">
        <v>813</v>
      </c>
      <c r="M760" s="651" t="s">
        <v>813</v>
      </c>
      <c r="N760" s="651" t="s">
        <v>813</v>
      </c>
      <c r="O760" s="651" t="s">
        <v>813</v>
      </c>
      <c r="P760" s="651" t="s">
        <v>813</v>
      </c>
      <c r="Q760" s="651" t="s">
        <v>813</v>
      </c>
      <c r="R760" s="651" t="s">
        <v>813</v>
      </c>
      <c r="S760" s="651" t="s">
        <v>813</v>
      </c>
      <c r="T760" s="651" t="s">
        <v>813</v>
      </c>
      <c r="U760" s="651" t="s">
        <v>813</v>
      </c>
      <c r="V760" s="651" t="s">
        <v>813</v>
      </c>
      <c r="W760" s="480"/>
      <c r="X760" s="480"/>
      <c r="Y760" s="480"/>
      <c r="Z760" s="480"/>
      <c r="AA760" s="480"/>
      <c r="AB760" s="480"/>
      <c r="AC760" s="480"/>
      <c r="AD760" s="480"/>
      <c r="AE760" s="480"/>
      <c r="AF760" s="480"/>
      <c r="AG760" s="480"/>
      <c r="AH760" s="480"/>
      <c r="AI760" s="480"/>
      <c r="AJ760" s="480"/>
      <c r="AK760" s="480"/>
      <c r="AL760" s="480"/>
      <c r="AM760" s="480"/>
      <c r="AN760" s="480"/>
      <c r="AO760" s="480"/>
      <c r="AP760" s="475"/>
      <c r="AQ760" s="456"/>
      <c r="AR760" s="444"/>
      <c r="AS760" s="444"/>
      <c r="AT760" s="444"/>
    </row>
    <row r="761" spans="1:46" ht="15" customHeight="1" outlineLevel="3" x14ac:dyDescent="0.35">
      <c r="A761" s="444"/>
      <c r="B761" s="453"/>
      <c r="C761" s="446">
        <f t="shared" si="71"/>
        <v>4</v>
      </c>
      <c r="D761" s="475"/>
      <c r="E761" s="652">
        <f>E760</f>
        <v>21</v>
      </c>
      <c r="F761" s="528" t="b">
        <f t="shared" si="69"/>
        <v>1</v>
      </c>
      <c r="G761" s="475"/>
      <c r="H761" s="802" t="s">
        <v>854</v>
      </c>
      <c r="I761" s="803"/>
      <c r="J761" s="653" t="s">
        <v>815</v>
      </c>
      <c r="K761" s="654">
        <f t="shared" si="72"/>
        <v>43753</v>
      </c>
      <c r="L761" s="524">
        <v>42</v>
      </c>
      <c r="M761" s="655" t="s">
        <v>813</v>
      </c>
      <c r="N761" s="655" t="s">
        <v>813</v>
      </c>
      <c r="O761" s="655" t="s">
        <v>813</v>
      </c>
      <c r="P761" s="655" t="s">
        <v>813</v>
      </c>
      <c r="Q761" s="655" t="s">
        <v>813</v>
      </c>
      <c r="R761" s="655" t="s">
        <v>813</v>
      </c>
      <c r="S761" s="655" t="s">
        <v>813</v>
      </c>
      <c r="T761" s="655" t="s">
        <v>813</v>
      </c>
      <c r="U761" s="655" t="s">
        <v>813</v>
      </c>
      <c r="V761" s="655" t="s">
        <v>813</v>
      </c>
      <c r="W761" s="480"/>
      <c r="X761" s="480"/>
      <c r="Y761" s="480"/>
      <c r="Z761" s="480"/>
      <c r="AA761" s="480"/>
      <c r="AB761" s="480"/>
      <c r="AC761" s="480"/>
      <c r="AD761" s="480"/>
      <c r="AE761" s="480"/>
      <c r="AF761" s="480"/>
      <c r="AG761" s="480"/>
      <c r="AH761" s="480"/>
      <c r="AI761" s="480"/>
      <c r="AJ761" s="480"/>
      <c r="AK761" s="480"/>
      <c r="AL761" s="480"/>
      <c r="AM761" s="480"/>
      <c r="AN761" s="480"/>
      <c r="AO761" s="480"/>
      <c r="AP761" s="475"/>
      <c r="AQ761" s="456"/>
      <c r="AR761" s="444"/>
      <c r="AS761" s="444"/>
      <c r="AT761" s="444"/>
    </row>
    <row r="762" spans="1:46" outlineLevel="3" x14ac:dyDescent="0.35">
      <c r="A762" s="444"/>
      <c r="B762" s="453"/>
      <c r="C762" s="446">
        <f t="shared" si="71"/>
        <v>4</v>
      </c>
      <c r="D762" s="475"/>
      <c r="E762" s="652">
        <f>E761</f>
        <v>21</v>
      </c>
      <c r="F762" s="528" t="b">
        <f t="shared" si="69"/>
        <v>1</v>
      </c>
      <c r="G762" s="475"/>
      <c r="H762" s="804"/>
      <c r="I762" s="805"/>
      <c r="J762" s="653" t="s">
        <v>816</v>
      </c>
      <c r="K762" s="654" t="str">
        <f t="shared" si="72"/>
        <v>-</v>
      </c>
      <c r="L762" s="655" t="s">
        <v>817</v>
      </c>
      <c r="M762" s="655" t="s">
        <v>817</v>
      </c>
      <c r="N762" s="524">
        <v>28</v>
      </c>
      <c r="O762" s="524">
        <v>3</v>
      </c>
      <c r="P762" s="655" t="s">
        <v>817</v>
      </c>
      <c r="Q762" s="655" t="s">
        <v>817</v>
      </c>
      <c r="R762" s="655" t="s">
        <v>817</v>
      </c>
      <c r="S762" s="655" t="s">
        <v>817</v>
      </c>
      <c r="T762" s="655" t="s">
        <v>817</v>
      </c>
      <c r="U762" s="655" t="s">
        <v>817</v>
      </c>
      <c r="V762" s="524">
        <v>0.5</v>
      </c>
      <c r="W762" s="480"/>
      <c r="X762" s="480"/>
      <c r="Y762" s="480"/>
      <c r="Z762" s="480"/>
      <c r="AA762" s="480"/>
      <c r="AB762" s="480"/>
      <c r="AC762" s="480"/>
      <c r="AD762" s="480"/>
      <c r="AE762" s="480"/>
      <c r="AF762" s="480"/>
      <c r="AG762" s="480"/>
      <c r="AH762" s="480"/>
      <c r="AI762" s="480"/>
      <c r="AJ762" s="480"/>
      <c r="AK762" s="480"/>
      <c r="AL762" s="480"/>
      <c r="AM762" s="480"/>
      <c r="AN762" s="480"/>
      <c r="AO762" s="480"/>
      <c r="AP762" s="475"/>
      <c r="AQ762" s="456"/>
      <c r="AR762" s="444"/>
      <c r="AS762" s="444"/>
      <c r="AT762" s="444"/>
    </row>
    <row r="763" spans="1:46" outlineLevel="3" x14ac:dyDescent="0.35">
      <c r="A763" s="444"/>
      <c r="B763" s="453"/>
      <c r="C763" s="446">
        <f t="shared" si="71"/>
        <v>4</v>
      </c>
      <c r="D763" s="475"/>
      <c r="E763" s="652">
        <f>E762</f>
        <v>21</v>
      </c>
      <c r="F763" s="528" t="b">
        <f t="shared" si="69"/>
        <v>1</v>
      </c>
      <c r="G763" s="475"/>
      <c r="H763" s="806"/>
      <c r="I763" s="807"/>
      <c r="J763" s="638" t="s">
        <v>818</v>
      </c>
      <c r="K763" s="656" t="str">
        <f t="shared" si="72"/>
        <v>-</v>
      </c>
      <c r="L763" s="653" t="s">
        <v>813</v>
      </c>
      <c r="M763" s="653" t="s">
        <v>813</v>
      </c>
      <c r="N763" s="653" t="s">
        <v>813</v>
      </c>
      <c r="O763" s="653" t="s">
        <v>813</v>
      </c>
      <c r="P763" s="653" t="s">
        <v>813</v>
      </c>
      <c r="Q763" s="653" t="s">
        <v>813</v>
      </c>
      <c r="R763" s="653" t="s">
        <v>813</v>
      </c>
      <c r="S763" s="653" t="s">
        <v>813</v>
      </c>
      <c r="T763" s="653" t="s">
        <v>813</v>
      </c>
      <c r="U763" s="657" t="s">
        <v>813</v>
      </c>
      <c r="V763" s="661">
        <v>0.9</v>
      </c>
      <c r="W763" s="480"/>
      <c r="X763" s="480"/>
      <c r="Y763" s="480"/>
      <c r="Z763" s="480"/>
      <c r="AA763" s="480"/>
      <c r="AB763" s="480"/>
      <c r="AC763" s="480"/>
      <c r="AD763" s="480"/>
      <c r="AE763" s="480"/>
      <c r="AF763" s="480"/>
      <c r="AG763" s="480"/>
      <c r="AH763" s="480"/>
      <c r="AI763" s="480"/>
      <c r="AJ763" s="480"/>
      <c r="AK763" s="480"/>
      <c r="AL763" s="480"/>
      <c r="AM763" s="480"/>
      <c r="AN763" s="480"/>
      <c r="AO763" s="480"/>
      <c r="AP763" s="475"/>
      <c r="AQ763" s="456"/>
      <c r="AR763" s="444"/>
      <c r="AS763" s="444"/>
      <c r="AT763" s="444"/>
    </row>
    <row r="764" spans="1:46" outlineLevel="3" x14ac:dyDescent="0.35">
      <c r="A764" s="444"/>
      <c r="B764" s="453"/>
      <c r="C764" s="446">
        <f t="shared" si="71"/>
        <v>4</v>
      </c>
      <c r="D764" s="475"/>
      <c r="E764" s="534">
        <v>22</v>
      </c>
      <c r="F764" s="528" t="b">
        <f t="shared" si="69"/>
        <v>1</v>
      </c>
      <c r="G764" s="475"/>
      <c r="H764" s="649" t="s">
        <v>855</v>
      </c>
      <c r="I764" s="649"/>
      <c r="J764" s="630" t="s">
        <v>812</v>
      </c>
      <c r="K764" s="650" t="str">
        <f t="shared" si="72"/>
        <v>-</v>
      </c>
      <c r="L764" s="651" t="s">
        <v>813</v>
      </c>
      <c r="M764" s="651" t="s">
        <v>813</v>
      </c>
      <c r="N764" s="651" t="s">
        <v>813</v>
      </c>
      <c r="O764" s="651" t="s">
        <v>813</v>
      </c>
      <c r="P764" s="651" t="s">
        <v>813</v>
      </c>
      <c r="Q764" s="651" t="s">
        <v>813</v>
      </c>
      <c r="R764" s="651" t="s">
        <v>813</v>
      </c>
      <c r="S764" s="651" t="s">
        <v>813</v>
      </c>
      <c r="T764" s="651" t="s">
        <v>813</v>
      </c>
      <c r="U764" s="651" t="s">
        <v>813</v>
      </c>
      <c r="V764" s="651" t="s">
        <v>813</v>
      </c>
      <c r="W764" s="480"/>
      <c r="X764" s="480"/>
      <c r="Y764" s="480"/>
      <c r="Z764" s="480"/>
      <c r="AA764" s="480"/>
      <c r="AB764" s="480"/>
      <c r="AC764" s="480"/>
      <c r="AD764" s="480"/>
      <c r="AE764" s="480"/>
      <c r="AF764" s="480"/>
      <c r="AG764" s="480"/>
      <c r="AH764" s="480"/>
      <c r="AI764" s="480"/>
      <c r="AJ764" s="480"/>
      <c r="AK764" s="480"/>
      <c r="AL764" s="480"/>
      <c r="AM764" s="480"/>
      <c r="AN764" s="480"/>
      <c r="AO764" s="480"/>
      <c r="AP764" s="475"/>
      <c r="AQ764" s="456"/>
      <c r="AR764" s="444"/>
      <c r="AS764" s="444"/>
      <c r="AT764" s="444"/>
    </row>
    <row r="765" spans="1:46" outlineLevel="3" x14ac:dyDescent="0.35">
      <c r="A765" s="444"/>
      <c r="B765" s="453"/>
      <c r="C765" s="446">
        <f t="shared" si="71"/>
        <v>4</v>
      </c>
      <c r="D765" s="475"/>
      <c r="E765" s="652">
        <f>E764</f>
        <v>22</v>
      </c>
      <c r="F765" s="528" t="b">
        <f t="shared" si="69"/>
        <v>1</v>
      </c>
      <c r="G765" s="475"/>
      <c r="H765" s="802" t="s">
        <v>856</v>
      </c>
      <c r="I765" s="803"/>
      <c r="J765" s="653" t="s">
        <v>815</v>
      </c>
      <c r="K765" s="654" t="str">
        <f t="shared" si="72"/>
        <v>-</v>
      </c>
      <c r="L765" s="655" t="s">
        <v>813</v>
      </c>
      <c r="M765" s="655" t="s">
        <v>813</v>
      </c>
      <c r="N765" s="524">
        <v>0</v>
      </c>
      <c r="O765" s="655" t="s">
        <v>813</v>
      </c>
      <c r="P765" s="655" t="s">
        <v>813</v>
      </c>
      <c r="Q765" s="655" t="s">
        <v>813</v>
      </c>
      <c r="R765" s="655" t="s">
        <v>813</v>
      </c>
      <c r="S765" s="655" t="s">
        <v>813</v>
      </c>
      <c r="T765" s="655" t="s">
        <v>813</v>
      </c>
      <c r="U765" s="655" t="s">
        <v>813</v>
      </c>
      <c r="V765" s="655" t="s">
        <v>813</v>
      </c>
      <c r="W765" s="480"/>
      <c r="X765" s="480"/>
      <c r="Y765" s="480"/>
      <c r="Z765" s="480"/>
      <c r="AA765" s="480"/>
      <c r="AB765" s="480"/>
      <c r="AC765" s="480"/>
      <c r="AD765" s="480"/>
      <c r="AE765" s="480"/>
      <c r="AF765" s="480"/>
      <c r="AG765" s="480"/>
      <c r="AH765" s="480"/>
      <c r="AI765" s="480"/>
      <c r="AJ765" s="480"/>
      <c r="AK765" s="480"/>
      <c r="AL765" s="480"/>
      <c r="AM765" s="480"/>
      <c r="AN765" s="480"/>
      <c r="AO765" s="480"/>
      <c r="AP765" s="475"/>
      <c r="AQ765" s="456"/>
      <c r="AR765" s="444"/>
      <c r="AS765" s="444"/>
      <c r="AT765" s="444"/>
    </row>
    <row r="766" spans="1:46" outlineLevel="3" x14ac:dyDescent="0.35">
      <c r="A766" s="444"/>
      <c r="B766" s="453"/>
      <c r="C766" s="446">
        <f t="shared" si="71"/>
        <v>4</v>
      </c>
      <c r="D766" s="475"/>
      <c r="E766" s="652">
        <f>E765</f>
        <v>22</v>
      </c>
      <c r="F766" s="528" t="b">
        <f t="shared" ref="F766:F783" si="73">COUNTIFS($L766:$V766,"-")&lt;&gt;COUNTA($L766:$V766)</f>
        <v>1</v>
      </c>
      <c r="G766" s="475"/>
      <c r="H766" s="804"/>
      <c r="I766" s="805"/>
      <c r="J766" s="653" t="s">
        <v>816</v>
      </c>
      <c r="K766" s="654" t="str">
        <f t="shared" si="72"/>
        <v>-</v>
      </c>
      <c r="L766" s="655" t="s">
        <v>817</v>
      </c>
      <c r="M766" s="655" t="s">
        <v>817</v>
      </c>
      <c r="N766" s="655" t="s">
        <v>817</v>
      </c>
      <c r="O766" s="655" t="s">
        <v>817</v>
      </c>
      <c r="P766" s="655" t="s">
        <v>817</v>
      </c>
      <c r="Q766" s="655" t="s">
        <v>817</v>
      </c>
      <c r="R766" s="655" t="s">
        <v>817</v>
      </c>
      <c r="S766" s="655" t="s">
        <v>817</v>
      </c>
      <c r="T766" s="655" t="s">
        <v>817</v>
      </c>
      <c r="U766" s="655" t="s">
        <v>817</v>
      </c>
      <c r="V766" s="524">
        <v>0.1</v>
      </c>
      <c r="W766" s="480"/>
      <c r="X766" s="480"/>
      <c r="Y766" s="480"/>
      <c r="Z766" s="480"/>
      <c r="AA766" s="480"/>
      <c r="AB766" s="480"/>
      <c r="AC766" s="480"/>
      <c r="AD766" s="480"/>
      <c r="AE766" s="480"/>
      <c r="AF766" s="480"/>
      <c r="AG766" s="480"/>
      <c r="AH766" s="480"/>
      <c r="AI766" s="480"/>
      <c r="AJ766" s="480"/>
      <c r="AK766" s="480"/>
      <c r="AL766" s="480"/>
      <c r="AM766" s="480"/>
      <c r="AN766" s="480"/>
      <c r="AO766" s="480"/>
      <c r="AP766" s="475"/>
      <c r="AQ766" s="456"/>
      <c r="AR766" s="444"/>
      <c r="AS766" s="444"/>
      <c r="AT766" s="444"/>
    </row>
    <row r="767" spans="1:46" outlineLevel="3" x14ac:dyDescent="0.35">
      <c r="A767" s="444"/>
      <c r="B767" s="453"/>
      <c r="C767" s="446">
        <f t="shared" si="71"/>
        <v>4</v>
      </c>
      <c r="D767" s="475"/>
      <c r="E767" s="652">
        <f>E766</f>
        <v>22</v>
      </c>
      <c r="F767" s="528" t="b">
        <f t="shared" si="73"/>
        <v>1</v>
      </c>
      <c r="G767" s="475"/>
      <c r="H767" s="806"/>
      <c r="I767" s="807"/>
      <c r="J767" s="638" t="s">
        <v>818</v>
      </c>
      <c r="K767" s="656" t="str">
        <f t="shared" si="72"/>
        <v>-</v>
      </c>
      <c r="L767" s="653" t="s">
        <v>813</v>
      </c>
      <c r="M767" s="653" t="s">
        <v>813</v>
      </c>
      <c r="N767" s="653" t="s">
        <v>813</v>
      </c>
      <c r="O767" s="653" t="s">
        <v>813</v>
      </c>
      <c r="P767" s="653" t="s">
        <v>813</v>
      </c>
      <c r="Q767" s="653" t="s">
        <v>813</v>
      </c>
      <c r="R767" s="653" t="s">
        <v>813</v>
      </c>
      <c r="S767" s="653" t="s">
        <v>813</v>
      </c>
      <c r="T767" s="653" t="s">
        <v>813</v>
      </c>
      <c r="U767" s="657" t="s">
        <v>813</v>
      </c>
      <c r="V767" s="661">
        <v>0.5</v>
      </c>
      <c r="W767" s="480"/>
      <c r="X767" s="480"/>
      <c r="Y767" s="480"/>
      <c r="Z767" s="480"/>
      <c r="AA767" s="480"/>
      <c r="AB767" s="480"/>
      <c r="AC767" s="480"/>
      <c r="AD767" s="480"/>
      <c r="AE767" s="480"/>
      <c r="AF767" s="480"/>
      <c r="AG767" s="480"/>
      <c r="AH767" s="480"/>
      <c r="AI767" s="480"/>
      <c r="AJ767" s="480"/>
      <c r="AK767" s="480"/>
      <c r="AL767" s="480"/>
      <c r="AM767" s="480"/>
      <c r="AN767" s="480"/>
      <c r="AO767" s="480"/>
      <c r="AP767" s="475"/>
      <c r="AQ767" s="456"/>
      <c r="AR767" s="444"/>
      <c r="AS767" s="444"/>
      <c r="AT767" s="444"/>
    </row>
    <row r="768" spans="1:46" outlineLevel="3" x14ac:dyDescent="0.35">
      <c r="A768" s="444"/>
      <c r="B768" s="453"/>
      <c r="C768" s="446">
        <f t="shared" si="71"/>
        <v>4</v>
      </c>
      <c r="D768" s="475"/>
      <c r="E768" s="534">
        <v>23</v>
      </c>
      <c r="F768" s="528" t="b">
        <f t="shared" si="73"/>
        <v>1</v>
      </c>
      <c r="G768" s="475"/>
      <c r="H768" s="649" t="s">
        <v>857</v>
      </c>
      <c r="I768" s="649"/>
      <c r="J768" s="630" t="s">
        <v>812</v>
      </c>
      <c r="K768" s="650" t="str">
        <f t="shared" si="72"/>
        <v>-</v>
      </c>
      <c r="L768" s="651" t="s">
        <v>813</v>
      </c>
      <c r="M768" s="651" t="s">
        <v>813</v>
      </c>
      <c r="N768" s="651" t="s">
        <v>813</v>
      </c>
      <c r="O768" s="651" t="s">
        <v>813</v>
      </c>
      <c r="P768" s="651" t="s">
        <v>813</v>
      </c>
      <c r="Q768" s="651" t="s">
        <v>813</v>
      </c>
      <c r="R768" s="651" t="s">
        <v>813</v>
      </c>
      <c r="S768" s="651" t="s">
        <v>813</v>
      </c>
      <c r="T768" s="651" t="s">
        <v>813</v>
      </c>
      <c r="U768" s="651" t="s">
        <v>813</v>
      </c>
      <c r="V768" s="651" t="s">
        <v>813</v>
      </c>
      <c r="W768" s="480"/>
      <c r="X768" s="480"/>
      <c r="Y768" s="480"/>
      <c r="Z768" s="480"/>
      <c r="AA768" s="480"/>
      <c r="AB768" s="480"/>
      <c r="AC768" s="480"/>
      <c r="AD768" s="480"/>
      <c r="AE768" s="480"/>
      <c r="AF768" s="480"/>
      <c r="AG768" s="480"/>
      <c r="AH768" s="480"/>
      <c r="AI768" s="480"/>
      <c r="AJ768" s="480"/>
      <c r="AK768" s="480"/>
      <c r="AL768" s="480"/>
      <c r="AM768" s="480"/>
      <c r="AN768" s="480"/>
      <c r="AO768" s="480"/>
      <c r="AP768" s="475"/>
      <c r="AQ768" s="456"/>
      <c r="AR768" s="444"/>
      <c r="AS768" s="444"/>
      <c r="AT768" s="444"/>
    </row>
    <row r="769" spans="1:46" outlineLevel="3" x14ac:dyDescent="0.35">
      <c r="A769" s="444"/>
      <c r="B769" s="453"/>
      <c r="C769" s="446">
        <f t="shared" si="71"/>
        <v>4</v>
      </c>
      <c r="D769" s="475"/>
      <c r="E769" s="652">
        <f>E768</f>
        <v>23</v>
      </c>
      <c r="F769" s="528" t="b">
        <f t="shared" si="73"/>
        <v>1</v>
      </c>
      <c r="G769" s="475"/>
      <c r="H769" s="802" t="s">
        <v>858</v>
      </c>
      <c r="I769" s="803"/>
      <c r="J769" s="653" t="s">
        <v>815</v>
      </c>
      <c r="K769" s="654" t="str">
        <f t="shared" si="72"/>
        <v>-</v>
      </c>
      <c r="L769" s="655" t="s">
        <v>813</v>
      </c>
      <c r="M769" s="655" t="s">
        <v>813</v>
      </c>
      <c r="N769" s="524">
        <v>0</v>
      </c>
      <c r="O769" s="655" t="s">
        <v>813</v>
      </c>
      <c r="P769" s="655" t="s">
        <v>813</v>
      </c>
      <c r="Q769" s="655" t="s">
        <v>813</v>
      </c>
      <c r="R769" s="655" t="s">
        <v>813</v>
      </c>
      <c r="S769" s="655" t="s">
        <v>813</v>
      </c>
      <c r="T769" s="655" t="s">
        <v>813</v>
      </c>
      <c r="U769" s="655" t="s">
        <v>813</v>
      </c>
      <c r="V769" s="655" t="s">
        <v>813</v>
      </c>
      <c r="W769" s="480"/>
      <c r="X769" s="480"/>
      <c r="Y769" s="480"/>
      <c r="Z769" s="480"/>
      <c r="AA769" s="480"/>
      <c r="AB769" s="480"/>
      <c r="AC769" s="480"/>
      <c r="AD769" s="480"/>
      <c r="AE769" s="480"/>
      <c r="AF769" s="480"/>
      <c r="AG769" s="480"/>
      <c r="AH769" s="480"/>
      <c r="AI769" s="480"/>
      <c r="AJ769" s="480"/>
      <c r="AK769" s="480"/>
      <c r="AL769" s="480"/>
      <c r="AM769" s="480"/>
      <c r="AN769" s="480"/>
      <c r="AO769" s="480"/>
      <c r="AP769" s="475"/>
      <c r="AQ769" s="456"/>
      <c r="AR769" s="444"/>
      <c r="AS769" s="444"/>
      <c r="AT769" s="444"/>
    </row>
    <row r="770" spans="1:46" outlineLevel="3" x14ac:dyDescent="0.35">
      <c r="A770" s="444"/>
      <c r="B770" s="453"/>
      <c r="C770" s="446">
        <f t="shared" si="71"/>
        <v>4</v>
      </c>
      <c r="D770" s="475"/>
      <c r="E770" s="652">
        <f>E769</f>
        <v>23</v>
      </c>
      <c r="F770" s="528" t="b">
        <f t="shared" si="73"/>
        <v>1</v>
      </c>
      <c r="G770" s="475"/>
      <c r="H770" s="804"/>
      <c r="I770" s="805"/>
      <c r="J770" s="653" t="s">
        <v>816</v>
      </c>
      <c r="K770" s="654" t="str">
        <f t="shared" si="72"/>
        <v>-</v>
      </c>
      <c r="L770" s="655" t="s">
        <v>817</v>
      </c>
      <c r="M770" s="655" t="s">
        <v>817</v>
      </c>
      <c r="N770" s="655" t="s">
        <v>817</v>
      </c>
      <c r="O770" s="655" t="s">
        <v>817</v>
      </c>
      <c r="P770" s="655" t="s">
        <v>817</v>
      </c>
      <c r="Q770" s="655" t="s">
        <v>817</v>
      </c>
      <c r="R770" s="655" t="s">
        <v>817</v>
      </c>
      <c r="S770" s="655" t="s">
        <v>817</v>
      </c>
      <c r="T770" s="655" t="s">
        <v>817</v>
      </c>
      <c r="U770" s="655" t="s">
        <v>817</v>
      </c>
      <c r="V770" s="524">
        <v>0.1</v>
      </c>
      <c r="W770" s="480"/>
      <c r="X770" s="480"/>
      <c r="Y770" s="480"/>
      <c r="Z770" s="480"/>
      <c r="AA770" s="480"/>
      <c r="AB770" s="480"/>
      <c r="AC770" s="480"/>
      <c r="AD770" s="480"/>
      <c r="AE770" s="480"/>
      <c r="AF770" s="480"/>
      <c r="AG770" s="480"/>
      <c r="AH770" s="480"/>
      <c r="AI770" s="480"/>
      <c r="AJ770" s="480"/>
      <c r="AK770" s="480"/>
      <c r="AL770" s="480"/>
      <c r="AM770" s="480"/>
      <c r="AN770" s="480"/>
      <c r="AO770" s="480"/>
      <c r="AP770" s="475"/>
      <c r="AQ770" s="456"/>
      <c r="AR770" s="444"/>
      <c r="AS770" s="444"/>
      <c r="AT770" s="444"/>
    </row>
    <row r="771" spans="1:46" outlineLevel="3" x14ac:dyDescent="0.35">
      <c r="A771" s="444"/>
      <c r="B771" s="453"/>
      <c r="C771" s="446">
        <f t="shared" si="71"/>
        <v>4</v>
      </c>
      <c r="D771" s="475"/>
      <c r="E771" s="652">
        <f>E770</f>
        <v>23</v>
      </c>
      <c r="F771" s="528" t="b">
        <f t="shared" si="73"/>
        <v>1</v>
      </c>
      <c r="G771" s="475"/>
      <c r="H771" s="806"/>
      <c r="I771" s="807"/>
      <c r="J771" s="638" t="s">
        <v>818</v>
      </c>
      <c r="K771" s="656" t="str">
        <f t="shared" si="72"/>
        <v>-</v>
      </c>
      <c r="L771" s="653" t="s">
        <v>813</v>
      </c>
      <c r="M771" s="653" t="s">
        <v>813</v>
      </c>
      <c r="N771" s="653" t="s">
        <v>813</v>
      </c>
      <c r="O771" s="653" t="s">
        <v>813</v>
      </c>
      <c r="P771" s="653" t="s">
        <v>813</v>
      </c>
      <c r="Q771" s="653" t="s">
        <v>813</v>
      </c>
      <c r="R771" s="653" t="s">
        <v>813</v>
      </c>
      <c r="S771" s="653" t="s">
        <v>813</v>
      </c>
      <c r="T771" s="653" t="s">
        <v>813</v>
      </c>
      <c r="U771" s="657" t="s">
        <v>813</v>
      </c>
      <c r="V771" s="661">
        <v>0.5</v>
      </c>
      <c r="W771" s="480"/>
      <c r="X771" s="480"/>
      <c r="Y771" s="480"/>
      <c r="Z771" s="480"/>
      <c r="AA771" s="480"/>
      <c r="AB771" s="480"/>
      <c r="AC771" s="480"/>
      <c r="AD771" s="480"/>
      <c r="AE771" s="480"/>
      <c r="AF771" s="480"/>
      <c r="AG771" s="480"/>
      <c r="AH771" s="480"/>
      <c r="AI771" s="480"/>
      <c r="AJ771" s="480"/>
      <c r="AK771" s="480"/>
      <c r="AL771" s="480"/>
      <c r="AM771" s="480"/>
      <c r="AN771" s="480"/>
      <c r="AO771" s="480"/>
      <c r="AP771" s="475"/>
      <c r="AQ771" s="456"/>
      <c r="AR771" s="444"/>
      <c r="AS771" s="444"/>
      <c r="AT771" s="444"/>
    </row>
    <row r="772" spans="1:46" outlineLevel="3" x14ac:dyDescent="0.35">
      <c r="A772" s="444"/>
      <c r="B772" s="453"/>
      <c r="C772" s="446">
        <f t="shared" si="71"/>
        <v>4</v>
      </c>
      <c r="D772" s="475"/>
      <c r="E772" s="534">
        <v>24</v>
      </c>
      <c r="F772" s="528" t="b">
        <f t="shared" si="73"/>
        <v>1</v>
      </c>
      <c r="G772" s="475"/>
      <c r="H772" s="649" t="s">
        <v>859</v>
      </c>
      <c r="I772" s="649"/>
      <c r="J772" s="630" t="s">
        <v>812</v>
      </c>
      <c r="K772" s="650" t="str">
        <f t="shared" si="72"/>
        <v>-</v>
      </c>
      <c r="L772" s="651" t="s">
        <v>813</v>
      </c>
      <c r="M772" s="651" t="s">
        <v>813</v>
      </c>
      <c r="N772" s="651" t="s">
        <v>813</v>
      </c>
      <c r="O772" s="651" t="s">
        <v>813</v>
      </c>
      <c r="P772" s="651" t="s">
        <v>813</v>
      </c>
      <c r="Q772" s="651" t="s">
        <v>813</v>
      </c>
      <c r="R772" s="651" t="s">
        <v>813</v>
      </c>
      <c r="S772" s="651" t="s">
        <v>813</v>
      </c>
      <c r="T772" s="651" t="s">
        <v>813</v>
      </c>
      <c r="U772" s="651" t="s">
        <v>813</v>
      </c>
      <c r="V772" s="651" t="s">
        <v>813</v>
      </c>
      <c r="W772" s="480"/>
      <c r="X772" s="480"/>
      <c r="Y772" s="480"/>
      <c r="Z772" s="480"/>
      <c r="AA772" s="480"/>
      <c r="AB772" s="480"/>
      <c r="AC772" s="480"/>
      <c r="AD772" s="480"/>
      <c r="AE772" s="480"/>
      <c r="AF772" s="480"/>
      <c r="AG772" s="480"/>
      <c r="AH772" s="480"/>
      <c r="AI772" s="480"/>
      <c r="AJ772" s="480"/>
      <c r="AK772" s="480"/>
      <c r="AL772" s="480"/>
      <c r="AM772" s="480"/>
      <c r="AN772" s="480"/>
      <c r="AO772" s="480"/>
      <c r="AP772" s="475"/>
      <c r="AQ772" s="456"/>
      <c r="AR772" s="444"/>
      <c r="AS772" s="444"/>
      <c r="AT772" s="444"/>
    </row>
    <row r="773" spans="1:46" outlineLevel="3" x14ac:dyDescent="0.35">
      <c r="A773" s="444"/>
      <c r="B773" s="453"/>
      <c r="C773" s="446">
        <f t="shared" si="71"/>
        <v>4</v>
      </c>
      <c r="D773" s="475"/>
      <c r="E773" s="652">
        <f>E772</f>
        <v>24</v>
      </c>
      <c r="F773" s="528" t="b">
        <f t="shared" si="73"/>
        <v>1</v>
      </c>
      <c r="G773" s="475"/>
      <c r="H773" s="802" t="s">
        <v>860</v>
      </c>
      <c r="I773" s="803"/>
      <c r="J773" s="653" t="s">
        <v>815</v>
      </c>
      <c r="K773" s="654" t="str">
        <f t="shared" si="72"/>
        <v>-</v>
      </c>
      <c r="L773" s="655" t="s">
        <v>813</v>
      </c>
      <c r="M773" s="655" t="s">
        <v>813</v>
      </c>
      <c r="N773" s="655" t="s">
        <v>813</v>
      </c>
      <c r="O773" s="655" t="s">
        <v>813</v>
      </c>
      <c r="P773" s="655" t="s">
        <v>813</v>
      </c>
      <c r="Q773" s="655" t="s">
        <v>813</v>
      </c>
      <c r="R773" s="655" t="s">
        <v>813</v>
      </c>
      <c r="S773" s="655" t="s">
        <v>813</v>
      </c>
      <c r="T773" s="655" t="s">
        <v>813</v>
      </c>
      <c r="U773" s="655" t="s">
        <v>813</v>
      </c>
      <c r="V773" s="655" t="s">
        <v>813</v>
      </c>
      <c r="W773" s="480"/>
      <c r="X773" s="480"/>
      <c r="Y773" s="480"/>
      <c r="Z773" s="480"/>
      <c r="AA773" s="480"/>
      <c r="AB773" s="480"/>
      <c r="AC773" s="480"/>
      <c r="AD773" s="480"/>
      <c r="AE773" s="480"/>
      <c r="AF773" s="480"/>
      <c r="AG773" s="480"/>
      <c r="AH773" s="480"/>
      <c r="AI773" s="480"/>
      <c r="AJ773" s="480"/>
      <c r="AK773" s="480"/>
      <c r="AL773" s="480"/>
      <c r="AM773" s="480"/>
      <c r="AN773" s="480"/>
      <c r="AO773" s="480"/>
      <c r="AP773" s="475"/>
      <c r="AQ773" s="456"/>
      <c r="AR773" s="444"/>
      <c r="AS773" s="444"/>
      <c r="AT773" s="444"/>
    </row>
    <row r="774" spans="1:46" outlineLevel="3" x14ac:dyDescent="0.35">
      <c r="A774" s="444"/>
      <c r="B774" s="453"/>
      <c r="C774" s="446">
        <f t="shared" si="71"/>
        <v>4</v>
      </c>
      <c r="D774" s="475"/>
      <c r="E774" s="652">
        <f>E773</f>
        <v>24</v>
      </c>
      <c r="F774" s="528" t="b">
        <f t="shared" si="73"/>
        <v>1</v>
      </c>
      <c r="G774" s="475"/>
      <c r="H774" s="804"/>
      <c r="I774" s="805"/>
      <c r="J774" s="653" t="s">
        <v>816</v>
      </c>
      <c r="K774" s="654" t="str">
        <f t="shared" si="72"/>
        <v>-</v>
      </c>
      <c r="L774" s="655" t="s">
        <v>817</v>
      </c>
      <c r="M774" s="655" t="s">
        <v>817</v>
      </c>
      <c r="N774" s="655" t="s">
        <v>817</v>
      </c>
      <c r="O774" s="655" t="s">
        <v>817</v>
      </c>
      <c r="P774" s="655" t="s">
        <v>817</v>
      </c>
      <c r="Q774" s="655" t="s">
        <v>817</v>
      </c>
      <c r="R774" s="655" t="s">
        <v>817</v>
      </c>
      <c r="S774" s="655" t="s">
        <v>817</v>
      </c>
      <c r="T774" s="655" t="s">
        <v>817</v>
      </c>
      <c r="U774" s="655" t="s">
        <v>817</v>
      </c>
      <c r="V774" s="655" t="s">
        <v>817</v>
      </c>
      <c r="W774" s="480"/>
      <c r="X774" s="480"/>
      <c r="Y774" s="480"/>
      <c r="Z774" s="480"/>
      <c r="AA774" s="480"/>
      <c r="AB774" s="480"/>
      <c r="AC774" s="480"/>
      <c r="AD774" s="480"/>
      <c r="AE774" s="480"/>
      <c r="AF774" s="480"/>
      <c r="AG774" s="480"/>
      <c r="AH774" s="480"/>
      <c r="AI774" s="480"/>
      <c r="AJ774" s="480"/>
      <c r="AK774" s="480"/>
      <c r="AL774" s="480"/>
      <c r="AM774" s="480"/>
      <c r="AN774" s="480"/>
      <c r="AO774" s="480"/>
      <c r="AP774" s="475"/>
      <c r="AQ774" s="456"/>
      <c r="AR774" s="444"/>
      <c r="AS774" s="444"/>
      <c r="AT774" s="444"/>
    </row>
    <row r="775" spans="1:46" outlineLevel="3" x14ac:dyDescent="0.35">
      <c r="A775" s="444"/>
      <c r="B775" s="453"/>
      <c r="C775" s="446">
        <f t="shared" si="71"/>
        <v>4</v>
      </c>
      <c r="D775" s="475"/>
      <c r="E775" s="652">
        <f>E774</f>
        <v>24</v>
      </c>
      <c r="F775" s="528" t="b">
        <f t="shared" si="73"/>
        <v>1</v>
      </c>
      <c r="G775" s="475"/>
      <c r="H775" s="806"/>
      <c r="I775" s="807"/>
      <c r="J775" s="638" t="s">
        <v>818</v>
      </c>
      <c r="K775" s="656" t="str">
        <f t="shared" si="72"/>
        <v>-</v>
      </c>
      <c r="L775" s="653" t="s">
        <v>813</v>
      </c>
      <c r="M775" s="653" t="s">
        <v>813</v>
      </c>
      <c r="N775" s="653" t="s">
        <v>813</v>
      </c>
      <c r="O775" s="653" t="s">
        <v>813</v>
      </c>
      <c r="P775" s="653" t="s">
        <v>813</v>
      </c>
      <c r="Q775" s="653" t="s">
        <v>813</v>
      </c>
      <c r="R775" s="653" t="s">
        <v>813</v>
      </c>
      <c r="S775" s="653" t="s">
        <v>813</v>
      </c>
      <c r="T775" s="653" t="s">
        <v>813</v>
      </c>
      <c r="U775" s="657" t="s">
        <v>813</v>
      </c>
      <c r="V775" s="657" t="s">
        <v>813</v>
      </c>
      <c r="W775" s="480"/>
      <c r="X775" s="480"/>
      <c r="Y775" s="480"/>
      <c r="Z775" s="480"/>
      <c r="AA775" s="480"/>
      <c r="AB775" s="480"/>
      <c r="AC775" s="480"/>
      <c r="AD775" s="480"/>
      <c r="AE775" s="480"/>
      <c r="AF775" s="480"/>
      <c r="AG775" s="480"/>
      <c r="AH775" s="480"/>
      <c r="AI775" s="480"/>
      <c r="AJ775" s="480"/>
      <c r="AK775" s="480"/>
      <c r="AL775" s="480"/>
      <c r="AM775" s="480"/>
      <c r="AN775" s="480"/>
      <c r="AO775" s="480"/>
      <c r="AP775" s="475"/>
      <c r="AQ775" s="456"/>
      <c r="AR775" s="444"/>
      <c r="AS775" s="444"/>
      <c r="AT775" s="444"/>
    </row>
    <row r="776" spans="1:46" outlineLevel="3" x14ac:dyDescent="0.35">
      <c r="A776" s="444"/>
      <c r="B776" s="453"/>
      <c r="C776" s="446">
        <f t="shared" ref="C776:C783" si="74">INT($C$664)+3</f>
        <v>4</v>
      </c>
      <c r="D776" s="475"/>
      <c r="E776" s="534">
        <v>25</v>
      </c>
      <c r="F776" s="528" t="b">
        <f t="shared" si="73"/>
        <v>1</v>
      </c>
      <c r="G776" s="475"/>
      <c r="H776" s="649" t="s">
        <v>861</v>
      </c>
      <c r="I776" s="649"/>
      <c r="J776" s="630" t="s">
        <v>812</v>
      </c>
      <c r="K776" s="650" t="str">
        <f t="shared" si="72"/>
        <v>-</v>
      </c>
      <c r="L776" s="651" t="s">
        <v>813</v>
      </c>
      <c r="M776" s="651" t="s">
        <v>813</v>
      </c>
      <c r="N776" s="651" t="s">
        <v>813</v>
      </c>
      <c r="O776" s="651" t="s">
        <v>813</v>
      </c>
      <c r="P776" s="651" t="s">
        <v>813</v>
      </c>
      <c r="Q776" s="658">
        <v>21</v>
      </c>
      <c r="R776" s="651" t="s">
        <v>813</v>
      </c>
      <c r="S776" s="651" t="s">
        <v>813</v>
      </c>
      <c r="T776" s="651" t="s">
        <v>813</v>
      </c>
      <c r="U776" s="651" t="s">
        <v>813</v>
      </c>
      <c r="V776" s="651" t="s">
        <v>813</v>
      </c>
      <c r="W776" s="480"/>
      <c r="X776" s="480"/>
      <c r="Y776" s="480"/>
      <c r="Z776" s="480"/>
      <c r="AA776" s="480"/>
      <c r="AB776" s="480"/>
      <c r="AC776" s="480"/>
      <c r="AD776" s="480"/>
      <c r="AE776" s="480"/>
      <c r="AF776" s="480"/>
      <c r="AG776" s="480"/>
      <c r="AH776" s="480"/>
      <c r="AI776" s="480"/>
      <c r="AJ776" s="480"/>
      <c r="AK776" s="480"/>
      <c r="AL776" s="480"/>
      <c r="AM776" s="480"/>
      <c r="AN776" s="480"/>
      <c r="AO776" s="480"/>
      <c r="AP776" s="475"/>
      <c r="AQ776" s="456"/>
      <c r="AR776" s="444"/>
      <c r="AS776" s="444"/>
      <c r="AT776" s="444"/>
    </row>
    <row r="777" spans="1:46" ht="15" customHeight="1" outlineLevel="3" x14ac:dyDescent="0.35">
      <c r="A777" s="444"/>
      <c r="B777" s="453"/>
      <c r="C777" s="446">
        <f t="shared" si="74"/>
        <v>4</v>
      </c>
      <c r="D777" s="475"/>
      <c r="E777" s="652">
        <f>E776</f>
        <v>25</v>
      </c>
      <c r="F777" s="528" t="b">
        <f t="shared" si="73"/>
        <v>1</v>
      </c>
      <c r="G777" s="475"/>
      <c r="H777" s="802" t="s">
        <v>862</v>
      </c>
      <c r="I777" s="803"/>
      <c r="J777" s="653" t="s">
        <v>815</v>
      </c>
      <c r="K777" s="654" t="str">
        <f t="shared" si="72"/>
        <v>-</v>
      </c>
      <c r="L777" s="655" t="s">
        <v>813</v>
      </c>
      <c r="M777" s="655" t="s">
        <v>813</v>
      </c>
      <c r="N777" s="655" t="s">
        <v>813</v>
      </c>
      <c r="O777" s="655" t="s">
        <v>813</v>
      </c>
      <c r="P777" s="655" t="s">
        <v>813</v>
      </c>
      <c r="Q777" s="655" t="s">
        <v>813</v>
      </c>
      <c r="R777" s="655" t="s">
        <v>813</v>
      </c>
      <c r="S777" s="524" t="b">
        <v>1</v>
      </c>
      <c r="T777" s="655" t="s">
        <v>813</v>
      </c>
      <c r="U777" s="655" t="s">
        <v>813</v>
      </c>
      <c r="V777" s="655" t="s">
        <v>813</v>
      </c>
      <c r="W777" s="480"/>
      <c r="X777" s="480"/>
      <c r="Y777" s="480"/>
      <c r="Z777" s="480"/>
      <c r="AA777" s="480"/>
      <c r="AB777" s="480"/>
      <c r="AC777" s="480"/>
      <c r="AD777" s="480"/>
      <c r="AE777" s="480"/>
      <c r="AF777" s="480"/>
      <c r="AG777" s="480"/>
      <c r="AH777" s="480"/>
      <c r="AI777" s="480"/>
      <c r="AJ777" s="480"/>
      <c r="AK777" s="480"/>
      <c r="AL777" s="480"/>
      <c r="AM777" s="480"/>
      <c r="AN777" s="480"/>
      <c r="AO777" s="480"/>
      <c r="AP777" s="475"/>
      <c r="AQ777" s="456"/>
      <c r="AR777" s="444"/>
      <c r="AS777" s="444"/>
      <c r="AT777" s="444"/>
    </row>
    <row r="778" spans="1:46" outlineLevel="3" x14ac:dyDescent="0.35">
      <c r="A778" s="444"/>
      <c r="B778" s="453"/>
      <c r="C778" s="446">
        <f t="shared" si="74"/>
        <v>4</v>
      </c>
      <c r="D778" s="475"/>
      <c r="E778" s="652">
        <f>E777</f>
        <v>25</v>
      </c>
      <c r="F778" s="528" t="b">
        <f t="shared" si="73"/>
        <v>1</v>
      </c>
      <c r="G778" s="475"/>
      <c r="H778" s="804"/>
      <c r="I778" s="805"/>
      <c r="J778" s="653" t="s">
        <v>816</v>
      </c>
      <c r="K778" s="654" t="str">
        <f t="shared" si="72"/>
        <v>-</v>
      </c>
      <c r="L778" s="655" t="s">
        <v>817</v>
      </c>
      <c r="M778" s="655" t="s">
        <v>817</v>
      </c>
      <c r="N778" s="655" t="s">
        <v>817</v>
      </c>
      <c r="O778" s="655" t="s">
        <v>817</v>
      </c>
      <c r="P778" s="524">
        <v>21</v>
      </c>
      <c r="Q778" s="655" t="s">
        <v>817</v>
      </c>
      <c r="R778" s="655" t="s">
        <v>817</v>
      </c>
      <c r="S778" s="655" t="s">
        <v>817</v>
      </c>
      <c r="T778" s="655" t="s">
        <v>817</v>
      </c>
      <c r="U778" s="655" t="s">
        <v>817</v>
      </c>
      <c r="V778" s="655" t="s">
        <v>817</v>
      </c>
      <c r="W778" s="480"/>
      <c r="X778" s="480"/>
      <c r="Y778" s="480"/>
      <c r="Z778" s="480"/>
      <c r="AA778" s="480"/>
      <c r="AB778" s="480"/>
      <c r="AC778" s="480"/>
      <c r="AD778" s="480"/>
      <c r="AE778" s="480"/>
      <c r="AF778" s="480"/>
      <c r="AG778" s="480"/>
      <c r="AH778" s="480"/>
      <c r="AI778" s="480"/>
      <c r="AJ778" s="480"/>
      <c r="AK778" s="480"/>
      <c r="AL778" s="480"/>
      <c r="AM778" s="480"/>
      <c r="AN778" s="480"/>
      <c r="AO778" s="480"/>
      <c r="AP778" s="475"/>
      <c r="AQ778" s="456"/>
      <c r="AR778" s="444"/>
      <c r="AS778" s="444"/>
      <c r="AT778" s="444"/>
    </row>
    <row r="779" spans="1:46" outlineLevel="3" x14ac:dyDescent="0.35">
      <c r="A779" s="444"/>
      <c r="B779" s="453"/>
      <c r="C779" s="446">
        <f t="shared" si="74"/>
        <v>4</v>
      </c>
      <c r="D779" s="475"/>
      <c r="E779" s="652">
        <f>E778</f>
        <v>25</v>
      </c>
      <c r="F779" s="528" t="b">
        <f t="shared" si="73"/>
        <v>1</v>
      </c>
      <c r="G779" s="475"/>
      <c r="H779" s="806"/>
      <c r="I779" s="807"/>
      <c r="J779" s="638" t="s">
        <v>818</v>
      </c>
      <c r="K779" s="656" t="str">
        <f t="shared" si="72"/>
        <v>-</v>
      </c>
      <c r="L779" s="653" t="s">
        <v>813</v>
      </c>
      <c r="M779" s="653" t="s">
        <v>813</v>
      </c>
      <c r="N779" s="653" t="s">
        <v>813</v>
      </c>
      <c r="O779" s="653" t="s">
        <v>813</v>
      </c>
      <c r="P779" s="653" t="s">
        <v>813</v>
      </c>
      <c r="Q779" s="653" t="s">
        <v>813</v>
      </c>
      <c r="R779" s="653" t="s">
        <v>813</v>
      </c>
      <c r="S779" s="653" t="s">
        <v>813</v>
      </c>
      <c r="T779" s="653" t="s">
        <v>813</v>
      </c>
      <c r="U779" s="657" t="s">
        <v>813</v>
      </c>
      <c r="V779" s="657" t="s">
        <v>813</v>
      </c>
      <c r="W779" s="480"/>
      <c r="X779" s="480"/>
      <c r="Y779" s="480"/>
      <c r="Z779" s="480"/>
      <c r="AA779" s="480"/>
      <c r="AB779" s="480"/>
      <c r="AC779" s="480"/>
      <c r="AD779" s="480"/>
      <c r="AE779" s="480"/>
      <c r="AF779" s="480"/>
      <c r="AG779" s="480"/>
      <c r="AH779" s="480"/>
      <c r="AI779" s="480"/>
      <c r="AJ779" s="480"/>
      <c r="AK779" s="480"/>
      <c r="AL779" s="480"/>
      <c r="AM779" s="480"/>
      <c r="AN779" s="480"/>
      <c r="AO779" s="480"/>
      <c r="AP779" s="475"/>
      <c r="AQ779" s="456"/>
      <c r="AR779" s="444"/>
      <c r="AS779" s="444"/>
      <c r="AT779" s="444"/>
    </row>
    <row r="780" spans="1:46" outlineLevel="3" x14ac:dyDescent="0.35">
      <c r="A780" s="444"/>
      <c r="B780" s="453"/>
      <c r="C780" s="446">
        <f t="shared" si="74"/>
        <v>4</v>
      </c>
      <c r="D780" s="475"/>
      <c r="E780" s="534">
        <v>26</v>
      </c>
      <c r="F780" s="528" t="b">
        <f t="shared" si="73"/>
        <v>1</v>
      </c>
      <c r="G780" s="475"/>
      <c r="H780" s="649" t="s">
        <v>863</v>
      </c>
      <c r="I780" s="649"/>
      <c r="J780" s="630" t="s">
        <v>812</v>
      </c>
      <c r="K780" s="650">
        <f t="shared" si="72"/>
        <v>43452</v>
      </c>
      <c r="L780" s="659">
        <v>-1</v>
      </c>
      <c r="M780" s="651" t="s">
        <v>813</v>
      </c>
      <c r="N780" s="651" t="s">
        <v>813</v>
      </c>
      <c r="O780" s="651" t="s">
        <v>813</v>
      </c>
      <c r="P780" s="651" t="s">
        <v>813</v>
      </c>
      <c r="Q780" s="651" t="s">
        <v>813</v>
      </c>
      <c r="R780" s="651" t="s">
        <v>813</v>
      </c>
      <c r="S780" s="651" t="s">
        <v>813</v>
      </c>
      <c r="T780" s="651" t="s">
        <v>813</v>
      </c>
      <c r="U780" s="658">
        <v>0.05</v>
      </c>
      <c r="V780" s="651" t="s">
        <v>813</v>
      </c>
      <c r="W780" s="480"/>
      <c r="X780" s="480"/>
      <c r="Y780" s="480"/>
      <c r="Z780" s="480"/>
      <c r="AA780" s="480"/>
      <c r="AB780" s="480"/>
      <c r="AC780" s="480"/>
      <c r="AD780" s="480"/>
      <c r="AE780" s="480"/>
      <c r="AF780" s="480"/>
      <c r="AG780" s="480"/>
      <c r="AH780" s="480"/>
      <c r="AI780" s="480"/>
      <c r="AJ780" s="480"/>
      <c r="AK780" s="480"/>
      <c r="AL780" s="480"/>
      <c r="AM780" s="480"/>
      <c r="AN780" s="480"/>
      <c r="AO780" s="480"/>
      <c r="AP780" s="475"/>
      <c r="AQ780" s="456"/>
      <c r="AR780" s="444"/>
      <c r="AS780" s="444"/>
      <c r="AT780" s="444"/>
    </row>
    <row r="781" spans="1:46" outlineLevel="3" x14ac:dyDescent="0.35">
      <c r="A781" s="444"/>
      <c r="B781" s="453"/>
      <c r="C781" s="446">
        <f t="shared" si="74"/>
        <v>4</v>
      </c>
      <c r="D781" s="475"/>
      <c r="E781" s="652">
        <f>E780</f>
        <v>26</v>
      </c>
      <c r="F781" s="528" t="b">
        <f t="shared" si="73"/>
        <v>1</v>
      </c>
      <c r="G781" s="475"/>
      <c r="H781" s="802" t="s">
        <v>864</v>
      </c>
      <c r="I781" s="803"/>
      <c r="J781" s="653" t="s">
        <v>815</v>
      </c>
      <c r="K781" s="654" t="str">
        <f t="shared" si="72"/>
        <v>-</v>
      </c>
      <c r="L781" s="655" t="s">
        <v>813</v>
      </c>
      <c r="M781" s="655" t="s">
        <v>813</v>
      </c>
      <c r="N781" s="655" t="s">
        <v>813</v>
      </c>
      <c r="O781" s="655" t="s">
        <v>813</v>
      </c>
      <c r="P781" s="655" t="s">
        <v>813</v>
      </c>
      <c r="Q781" s="655" t="s">
        <v>813</v>
      </c>
      <c r="R781" s="655" t="s">
        <v>813</v>
      </c>
      <c r="S781" s="655" t="s">
        <v>813</v>
      </c>
      <c r="T781" s="655" t="s">
        <v>813</v>
      </c>
      <c r="U781" s="655" t="s">
        <v>813</v>
      </c>
      <c r="V781" s="655" t="s">
        <v>813</v>
      </c>
      <c r="W781" s="480"/>
      <c r="X781" s="480"/>
      <c r="Y781" s="480"/>
      <c r="Z781" s="480"/>
      <c r="AA781" s="480"/>
      <c r="AB781" s="480"/>
      <c r="AC781" s="480"/>
      <c r="AD781" s="480"/>
      <c r="AE781" s="480"/>
      <c r="AF781" s="480"/>
      <c r="AG781" s="480"/>
      <c r="AH781" s="480"/>
      <c r="AI781" s="480"/>
      <c r="AJ781" s="480"/>
      <c r="AK781" s="480"/>
      <c r="AL781" s="480"/>
      <c r="AM781" s="480"/>
      <c r="AN781" s="480"/>
      <c r="AO781" s="480"/>
      <c r="AP781" s="475"/>
      <c r="AQ781" s="456"/>
      <c r="AR781" s="444"/>
      <c r="AS781" s="444"/>
      <c r="AT781" s="444"/>
    </row>
    <row r="782" spans="1:46" outlineLevel="3" x14ac:dyDescent="0.35">
      <c r="A782" s="444"/>
      <c r="B782" s="453"/>
      <c r="C782" s="446">
        <f t="shared" si="74"/>
        <v>4</v>
      </c>
      <c r="D782" s="475"/>
      <c r="E782" s="652">
        <f>E781</f>
        <v>26</v>
      </c>
      <c r="F782" s="528" t="b">
        <f t="shared" si="73"/>
        <v>1</v>
      </c>
      <c r="G782" s="475"/>
      <c r="H782" s="804"/>
      <c r="I782" s="805"/>
      <c r="J782" s="653" t="s">
        <v>816</v>
      </c>
      <c r="K782" s="654" t="str">
        <f t="shared" si="72"/>
        <v>-</v>
      </c>
      <c r="L782" s="655" t="s">
        <v>817</v>
      </c>
      <c r="M782" s="655" t="s">
        <v>817</v>
      </c>
      <c r="N782" s="655" t="s">
        <v>817</v>
      </c>
      <c r="O782" s="655" t="s">
        <v>817</v>
      </c>
      <c r="P782" s="655" t="s">
        <v>817</v>
      </c>
      <c r="Q782" s="655" t="s">
        <v>817</v>
      </c>
      <c r="R782" s="655" t="s">
        <v>817</v>
      </c>
      <c r="S782" s="655" t="s">
        <v>817</v>
      </c>
      <c r="T782" s="655" t="s">
        <v>817</v>
      </c>
      <c r="U782" s="655" t="s">
        <v>817</v>
      </c>
      <c r="V782" s="655" t="s">
        <v>817</v>
      </c>
      <c r="W782" s="480"/>
      <c r="X782" s="480"/>
      <c r="Y782" s="480"/>
      <c r="Z782" s="480"/>
      <c r="AA782" s="480"/>
      <c r="AB782" s="480"/>
      <c r="AC782" s="480"/>
      <c r="AD782" s="480"/>
      <c r="AE782" s="480"/>
      <c r="AF782" s="480"/>
      <c r="AG782" s="480"/>
      <c r="AH782" s="480"/>
      <c r="AI782" s="480"/>
      <c r="AJ782" s="480"/>
      <c r="AK782" s="480"/>
      <c r="AL782" s="480"/>
      <c r="AM782" s="480"/>
      <c r="AN782" s="480"/>
      <c r="AO782" s="480"/>
      <c r="AP782" s="475"/>
      <c r="AQ782" s="456"/>
      <c r="AR782" s="444"/>
      <c r="AS782" s="444"/>
      <c r="AT782" s="444"/>
    </row>
    <row r="783" spans="1:46" outlineLevel="3" x14ac:dyDescent="0.35">
      <c r="A783" s="444"/>
      <c r="B783" s="453"/>
      <c r="C783" s="446">
        <f t="shared" si="74"/>
        <v>4</v>
      </c>
      <c r="D783" s="475"/>
      <c r="E783" s="652">
        <f>E782</f>
        <v>26</v>
      </c>
      <c r="F783" s="528" t="b">
        <f t="shared" si="73"/>
        <v>1</v>
      </c>
      <c r="G783" s="475"/>
      <c r="H783" s="806"/>
      <c r="I783" s="807"/>
      <c r="J783" s="638" t="s">
        <v>818</v>
      </c>
      <c r="K783" s="656" t="str">
        <f t="shared" si="72"/>
        <v>-</v>
      </c>
      <c r="L783" s="662" t="s">
        <v>813</v>
      </c>
      <c r="M783" s="662" t="s">
        <v>813</v>
      </c>
      <c r="N783" s="662" t="s">
        <v>813</v>
      </c>
      <c r="O783" s="662" t="s">
        <v>813</v>
      </c>
      <c r="P783" s="662" t="s">
        <v>813</v>
      </c>
      <c r="Q783" s="662" t="s">
        <v>813</v>
      </c>
      <c r="R783" s="662" t="s">
        <v>813</v>
      </c>
      <c r="S783" s="662" t="s">
        <v>813</v>
      </c>
      <c r="T783" s="662" t="s">
        <v>813</v>
      </c>
      <c r="U783" s="661">
        <v>-0.05</v>
      </c>
      <c r="V783" s="657" t="s">
        <v>813</v>
      </c>
      <c r="W783" s="480"/>
      <c r="X783" s="480"/>
      <c r="Y783" s="480"/>
      <c r="Z783" s="480"/>
      <c r="AA783" s="480"/>
      <c r="AB783" s="480"/>
      <c r="AC783" s="480"/>
      <c r="AD783" s="480"/>
      <c r="AE783" s="480"/>
      <c r="AF783" s="480"/>
      <c r="AG783" s="480"/>
      <c r="AH783" s="480"/>
      <c r="AI783" s="480"/>
      <c r="AJ783" s="480"/>
      <c r="AK783" s="480"/>
      <c r="AL783" s="480"/>
      <c r="AM783" s="480"/>
      <c r="AN783" s="480"/>
      <c r="AO783" s="480"/>
      <c r="AP783" s="475"/>
      <c r="AQ783" s="456"/>
      <c r="AR783" s="444"/>
      <c r="AS783" s="444"/>
      <c r="AT783" s="444"/>
    </row>
    <row r="784" spans="1:46" ht="5.15" customHeight="1" outlineLevel="3" x14ac:dyDescent="0.35">
      <c r="A784" s="444"/>
      <c r="B784" s="453"/>
      <c r="C784" s="446">
        <f>INT($C$664)+3.005</f>
        <v>4.0049999999999999</v>
      </c>
      <c r="D784" s="475"/>
      <c r="E784" s="475"/>
      <c r="F784" s="475"/>
      <c r="G784" s="475"/>
      <c r="H784" s="475"/>
      <c r="I784" s="475"/>
      <c r="J784" s="475"/>
      <c r="K784" s="475"/>
      <c r="L784" s="475"/>
      <c r="M784" s="475"/>
      <c r="N784" s="475"/>
      <c r="O784" s="475"/>
      <c r="P784" s="475"/>
      <c r="Q784" s="475"/>
      <c r="R784" s="475"/>
      <c r="S784" s="475"/>
      <c r="T784" s="475"/>
      <c r="U784" s="475"/>
      <c r="V784" s="475"/>
      <c r="W784" s="475"/>
      <c r="X784" s="475"/>
      <c r="Y784" s="475"/>
      <c r="Z784" s="475"/>
      <c r="AA784" s="475"/>
      <c r="AB784" s="475"/>
      <c r="AC784" s="475"/>
      <c r="AD784" s="475"/>
      <c r="AE784" s="475"/>
      <c r="AF784" s="475"/>
      <c r="AG784" s="475"/>
      <c r="AH784" s="475"/>
      <c r="AI784" s="475"/>
      <c r="AJ784" s="475"/>
      <c r="AK784" s="475"/>
      <c r="AL784" s="475"/>
      <c r="AM784" s="475"/>
      <c r="AN784" s="475"/>
      <c r="AO784" s="475"/>
      <c r="AP784" s="475" t="s">
        <v>512</v>
      </c>
      <c r="AQ784" s="456"/>
      <c r="AR784" s="444"/>
      <c r="AS784" s="444"/>
      <c r="AT784" s="444"/>
    </row>
    <row r="785" spans="1:46" ht="5.15" customHeight="1" outlineLevel="2" x14ac:dyDescent="0.35">
      <c r="A785" s="444"/>
      <c r="B785" s="453"/>
      <c r="C785" s="446">
        <f>INT($C$664)+2.005</f>
        <v>3.0049999999999999</v>
      </c>
      <c r="D785" s="475" t="s">
        <v>506</v>
      </c>
      <c r="E785" s="475"/>
      <c r="F785" s="475"/>
      <c r="G785" s="475"/>
      <c r="H785" s="475"/>
      <c r="I785" s="475"/>
      <c r="J785" s="475"/>
      <c r="K785" s="475"/>
      <c r="L785" s="475"/>
      <c r="M785" s="475"/>
      <c r="N785" s="475"/>
      <c r="O785" s="475"/>
      <c r="P785" s="475"/>
      <c r="Q785" s="475"/>
      <c r="R785" s="475"/>
      <c r="S785" s="475"/>
      <c r="T785" s="475"/>
      <c r="U785" s="475"/>
      <c r="V785" s="475"/>
      <c r="W785" s="475"/>
      <c r="X785" s="475"/>
      <c r="Y785" s="475"/>
      <c r="Z785" s="475"/>
      <c r="AA785" s="475"/>
      <c r="AB785" s="475"/>
      <c r="AC785" s="475"/>
      <c r="AD785" s="475"/>
      <c r="AE785" s="475"/>
      <c r="AF785" s="475"/>
      <c r="AG785" s="475"/>
      <c r="AH785" s="475"/>
      <c r="AI785" s="475"/>
      <c r="AJ785" s="475"/>
      <c r="AK785" s="475"/>
      <c r="AL785" s="475"/>
      <c r="AM785" s="475"/>
      <c r="AN785" s="475"/>
      <c r="AO785" s="475"/>
      <c r="AP785" s="475"/>
      <c r="AQ785" s="456"/>
      <c r="AR785" s="444"/>
      <c r="AS785" s="444"/>
      <c r="AT785" s="444"/>
    </row>
    <row r="786" spans="1:46" outlineLevel="2" x14ac:dyDescent="0.35">
      <c r="A786" s="444"/>
      <c r="B786" s="453"/>
      <c r="C786" s="446">
        <f>INT($C$664)+2</f>
        <v>3</v>
      </c>
      <c r="D786" s="475"/>
      <c r="E786" s="534"/>
      <c r="F786" s="534"/>
      <c r="G786" s="475"/>
      <c r="H786" s="609" t="s">
        <v>865</v>
      </c>
      <c r="I786" s="480"/>
      <c r="J786" s="480"/>
      <c r="K786" s="479"/>
      <c r="L786" s="479"/>
      <c r="M786" s="479"/>
      <c r="N786" s="479"/>
      <c r="O786" s="479"/>
      <c r="P786" s="479"/>
      <c r="Q786" s="479"/>
      <c r="R786" s="479"/>
      <c r="S786" s="479"/>
      <c r="T786" s="479"/>
      <c r="U786" s="479"/>
      <c r="V786" s="479"/>
      <c r="W786" s="479"/>
      <c r="X786" s="479"/>
      <c r="Y786" s="479"/>
      <c r="Z786" s="479"/>
      <c r="AA786" s="479"/>
      <c r="AB786" s="539"/>
      <c r="AC786" s="539"/>
      <c r="AD786" s="539"/>
      <c r="AE786" s="539"/>
      <c r="AF786" s="539"/>
      <c r="AG786" s="539"/>
      <c r="AH786" s="539"/>
      <c r="AI786" s="539"/>
      <c r="AJ786" s="539"/>
      <c r="AK786" s="539"/>
      <c r="AL786" s="539"/>
      <c r="AM786" s="539"/>
      <c r="AN786" s="539"/>
      <c r="AO786" s="539"/>
      <c r="AP786" s="475"/>
      <c r="AQ786" s="456"/>
      <c r="AR786" s="444"/>
      <c r="AS786" s="444"/>
      <c r="AT786" s="444"/>
    </row>
    <row r="787" spans="1:46" outlineLevel="2" x14ac:dyDescent="0.35">
      <c r="A787" s="444"/>
      <c r="B787" s="453"/>
      <c r="C787" s="446">
        <f>INT($C$664)+3</f>
        <v>4</v>
      </c>
      <c r="D787" s="475"/>
      <c r="E787" s="534"/>
      <c r="F787" s="534"/>
      <c r="G787" s="475"/>
      <c r="H787" s="480"/>
      <c r="I787" s="480"/>
      <c r="J787" s="503" t="s">
        <v>866</v>
      </c>
      <c r="K787" s="503"/>
      <c r="L787" s="503"/>
      <c r="M787" s="503"/>
      <c r="N787" s="480"/>
      <c r="O787" s="480"/>
      <c r="P787" s="480"/>
      <c r="Q787" s="480"/>
      <c r="R787" s="480"/>
      <c r="S787" s="480"/>
      <c r="T787" s="480"/>
      <c r="U787" s="480"/>
      <c r="V787" s="480"/>
      <c r="W787" s="480"/>
      <c r="X787" s="480"/>
      <c r="Y787" s="480"/>
      <c r="Z787" s="480"/>
      <c r="AA787" s="480"/>
      <c r="AB787" s="480"/>
      <c r="AC787" s="480"/>
      <c r="AD787" s="480"/>
      <c r="AE787" s="480"/>
      <c r="AF787" s="480"/>
      <c r="AG787" s="480"/>
      <c r="AH787" s="480"/>
      <c r="AI787" s="480"/>
      <c r="AJ787" s="480"/>
      <c r="AK787" s="480"/>
      <c r="AL787" s="480"/>
      <c r="AM787" s="480"/>
      <c r="AN787" s="480"/>
      <c r="AO787" s="480"/>
      <c r="AP787" s="475"/>
      <c r="AQ787" s="456"/>
      <c r="AR787" s="444"/>
      <c r="AS787" s="444"/>
      <c r="AT787" s="444"/>
    </row>
    <row r="788" spans="1:46" outlineLevel="2" x14ac:dyDescent="0.35">
      <c r="A788" s="444"/>
      <c r="B788" s="453"/>
      <c r="C788" s="446">
        <v>4</v>
      </c>
      <c r="D788" s="475"/>
      <c r="E788" s="534"/>
      <c r="F788" s="534"/>
      <c r="G788" s="475"/>
      <c r="H788" s="480"/>
      <c r="I788" s="480"/>
      <c r="J788" s="525">
        <v>0.3</v>
      </c>
      <c r="K788" s="525">
        <v>0.35</v>
      </c>
      <c r="L788" s="525">
        <v>0.45</v>
      </c>
      <c r="M788" s="620">
        <v>1</v>
      </c>
      <c r="N788" s="525">
        <v>0.55000000000000004</v>
      </c>
      <c r="O788" s="480" t="s">
        <v>867</v>
      </c>
      <c r="P788" s="480"/>
      <c r="Q788" s="480"/>
      <c r="R788" s="480"/>
      <c r="S788" s="480"/>
      <c r="T788" s="480"/>
      <c r="U788" s="480"/>
      <c r="V788" s="480"/>
      <c r="W788" s="480"/>
      <c r="X788" s="480"/>
      <c r="Y788" s="480"/>
      <c r="Z788" s="480"/>
      <c r="AA788" s="480"/>
      <c r="AB788" s="480"/>
      <c r="AC788" s="480"/>
      <c r="AD788" s="480"/>
      <c r="AE788" s="480"/>
      <c r="AF788" s="480"/>
      <c r="AG788" s="480"/>
      <c r="AH788" s="480"/>
      <c r="AI788" s="480"/>
      <c r="AJ788" s="480"/>
      <c r="AK788" s="480"/>
      <c r="AL788" s="480"/>
      <c r="AM788" s="480"/>
      <c r="AN788" s="480"/>
      <c r="AO788" s="480"/>
      <c r="AP788" s="475"/>
      <c r="AQ788" s="456"/>
      <c r="AR788" s="444"/>
      <c r="AS788" s="444"/>
      <c r="AT788" s="444"/>
    </row>
    <row r="789" spans="1:46" outlineLevel="3" x14ac:dyDescent="0.35">
      <c r="A789" s="444"/>
      <c r="B789" s="453"/>
      <c r="C789" s="446">
        <f>INT($C$664)+3</f>
        <v>4</v>
      </c>
      <c r="D789" s="475"/>
      <c r="E789" s="534"/>
      <c r="F789" s="534"/>
      <c r="G789" s="475"/>
      <c r="H789" s="480" t="s">
        <v>868</v>
      </c>
      <c r="I789" s="480"/>
      <c r="J789" s="524">
        <v>0</v>
      </c>
      <c r="K789" s="524">
        <v>0.5</v>
      </c>
      <c r="L789" s="524">
        <v>1.25</v>
      </c>
      <c r="M789" s="497">
        <f>FORECAST(M788,CHOOSE({1,2},L789,N789),CHOOSE({1,2},L788,N788))</f>
        <v>13.624999999999998</v>
      </c>
      <c r="N789" s="524">
        <v>3.5</v>
      </c>
      <c r="O789" s="480" t="s">
        <v>869</v>
      </c>
      <c r="P789" s="480"/>
      <c r="Q789" s="480"/>
      <c r="R789" s="480"/>
      <c r="S789" s="480"/>
      <c r="T789" s="480"/>
      <c r="U789" s="480"/>
      <c r="V789" s="480"/>
      <c r="W789" s="480"/>
      <c r="X789" s="480"/>
      <c r="Y789" s="480"/>
      <c r="Z789" s="480"/>
      <c r="AA789" s="480"/>
      <c r="AB789" s="480"/>
      <c r="AC789" s="480"/>
      <c r="AD789" s="480"/>
      <c r="AE789" s="480"/>
      <c r="AF789" s="480"/>
      <c r="AG789" s="480"/>
      <c r="AH789" s="480"/>
      <c r="AI789" s="480"/>
      <c r="AJ789" s="480"/>
      <c r="AK789" s="480"/>
      <c r="AL789" s="480"/>
      <c r="AM789" s="480"/>
      <c r="AN789" s="480"/>
      <c r="AO789" s="480"/>
      <c r="AP789" s="475"/>
      <c r="AQ789" s="456"/>
      <c r="AR789" s="444"/>
      <c r="AS789" s="444"/>
      <c r="AT789" s="444"/>
    </row>
    <row r="790" spans="1:46" ht="5.15" customHeight="1" outlineLevel="3" x14ac:dyDescent="0.35">
      <c r="A790" s="444"/>
      <c r="B790" s="453"/>
      <c r="C790" s="446">
        <f>INT($C$664)+3.005</f>
        <v>4.0049999999999999</v>
      </c>
      <c r="D790" s="475"/>
      <c r="E790" s="475"/>
      <c r="F790" s="475"/>
      <c r="G790" s="475"/>
      <c r="H790" s="475"/>
      <c r="I790" s="475"/>
      <c r="J790" s="475"/>
      <c r="K790" s="475"/>
      <c r="L790" s="475"/>
      <c r="M790" s="475"/>
      <c r="N790" s="475"/>
      <c r="O790" s="475"/>
      <c r="P790" s="475"/>
      <c r="Q790" s="475"/>
      <c r="R790" s="475"/>
      <c r="S790" s="475"/>
      <c r="T790" s="475"/>
      <c r="U790" s="475"/>
      <c r="V790" s="475"/>
      <c r="W790" s="475"/>
      <c r="X790" s="475"/>
      <c r="Y790" s="475"/>
      <c r="Z790" s="475"/>
      <c r="AA790" s="475"/>
      <c r="AB790" s="475"/>
      <c r="AC790" s="475"/>
      <c r="AD790" s="475"/>
      <c r="AE790" s="475"/>
      <c r="AF790" s="475"/>
      <c r="AG790" s="475"/>
      <c r="AH790" s="475"/>
      <c r="AI790" s="475"/>
      <c r="AJ790" s="475"/>
      <c r="AK790" s="475"/>
      <c r="AL790" s="475"/>
      <c r="AM790" s="475"/>
      <c r="AN790" s="475"/>
      <c r="AO790" s="475"/>
      <c r="AP790" s="475" t="s">
        <v>512</v>
      </c>
      <c r="AQ790" s="456"/>
      <c r="AR790" s="444"/>
      <c r="AS790" s="444"/>
      <c r="AT790" s="444"/>
    </row>
    <row r="791" spans="1:46" ht="5.15" customHeight="1" outlineLevel="2" x14ac:dyDescent="0.35">
      <c r="A791" s="444"/>
      <c r="B791" s="453"/>
      <c r="C791" s="446">
        <f>INT($C$664)+2.005</f>
        <v>3.0049999999999999</v>
      </c>
      <c r="D791" s="475"/>
      <c r="E791" s="475"/>
      <c r="F791" s="475"/>
      <c r="G791" s="475"/>
      <c r="H791" s="475"/>
      <c r="I791" s="475"/>
      <c r="J791" s="475"/>
      <c r="K791" s="475"/>
      <c r="L791" s="475"/>
      <c r="M791" s="475"/>
      <c r="N791" s="475"/>
      <c r="O791" s="475"/>
      <c r="P791" s="475"/>
      <c r="Q791" s="475"/>
      <c r="R791" s="475"/>
      <c r="S791" s="475"/>
      <c r="T791" s="475"/>
      <c r="U791" s="475"/>
      <c r="V791" s="475"/>
      <c r="W791" s="475"/>
      <c r="X791" s="475"/>
      <c r="Y791" s="475"/>
      <c r="Z791" s="475"/>
      <c r="AA791" s="475"/>
      <c r="AB791" s="475"/>
      <c r="AC791" s="475"/>
      <c r="AD791" s="475"/>
      <c r="AE791" s="475"/>
      <c r="AF791" s="475"/>
      <c r="AG791" s="475"/>
      <c r="AH791" s="475"/>
      <c r="AI791" s="475"/>
      <c r="AJ791" s="475"/>
      <c r="AK791" s="475"/>
      <c r="AL791" s="475"/>
      <c r="AM791" s="475"/>
      <c r="AN791" s="475"/>
      <c r="AO791" s="475"/>
      <c r="AP791" s="475"/>
      <c r="AQ791" s="456"/>
      <c r="AR791" s="444"/>
      <c r="AS791" s="444"/>
      <c r="AT791" s="444"/>
    </row>
    <row r="792" spans="1:46" ht="5.15" customHeight="1" outlineLevel="1" x14ac:dyDescent="0.35">
      <c r="A792" s="444"/>
      <c r="B792" s="486"/>
      <c r="C792" s="487">
        <f>INT($C$664)+1.005</f>
        <v>2.0049999999999999</v>
      </c>
      <c r="D792" s="488"/>
      <c r="E792" s="488"/>
      <c r="F792" s="488"/>
      <c r="G792" s="488"/>
      <c r="H792" s="488"/>
      <c r="I792" s="488"/>
      <c r="J792" s="488"/>
      <c r="K792" s="488"/>
      <c r="L792" s="488"/>
      <c r="M792" s="488"/>
      <c r="N792" s="488"/>
      <c r="O792" s="488"/>
      <c r="P792" s="488"/>
      <c r="Q792" s="488"/>
      <c r="R792" s="488"/>
      <c r="S792" s="488"/>
      <c r="T792" s="488"/>
      <c r="U792" s="488"/>
      <c r="V792" s="488"/>
      <c r="W792" s="488"/>
      <c r="X792" s="488"/>
      <c r="Y792" s="488"/>
      <c r="Z792" s="488"/>
      <c r="AA792" s="488"/>
      <c r="AB792" s="488"/>
      <c r="AC792" s="488"/>
      <c r="AD792" s="488"/>
      <c r="AE792" s="488"/>
      <c r="AF792" s="488"/>
      <c r="AG792" s="488"/>
      <c r="AH792" s="488"/>
      <c r="AI792" s="488"/>
      <c r="AJ792" s="488"/>
      <c r="AK792" s="488"/>
      <c r="AL792" s="488"/>
      <c r="AM792" s="488"/>
      <c r="AN792" s="488"/>
      <c r="AO792" s="488"/>
      <c r="AP792" s="488"/>
      <c r="AQ792" s="489" t="s">
        <v>141</v>
      </c>
      <c r="AR792" s="444"/>
      <c r="AS792" s="444"/>
      <c r="AT792" s="444"/>
    </row>
    <row r="793" spans="1:46" ht="5.15" customHeight="1" x14ac:dyDescent="0.35">
      <c r="A793" s="444"/>
      <c r="B793" s="490"/>
      <c r="C793" s="491">
        <f>INT($C$664)+0.005</f>
        <v>1.0049999999999999</v>
      </c>
      <c r="D793" s="490"/>
      <c r="E793" s="490"/>
      <c r="F793" s="490"/>
      <c r="G793" s="490"/>
      <c r="H793" s="490"/>
      <c r="I793" s="490"/>
      <c r="J793" s="490"/>
      <c r="K793" s="490"/>
      <c r="L793" s="490"/>
      <c r="M793" s="490"/>
      <c r="N793" s="490"/>
      <c r="O793" s="490"/>
      <c r="P793" s="490"/>
      <c r="Q793" s="490"/>
      <c r="R793" s="490"/>
      <c r="S793" s="490"/>
      <c r="T793" s="490"/>
      <c r="U793" s="490"/>
      <c r="V793" s="490"/>
      <c r="W793" s="490"/>
      <c r="X793" s="490"/>
      <c r="Y793" s="490"/>
      <c r="Z793" s="490"/>
      <c r="AA793" s="490"/>
      <c r="AB793" s="490"/>
      <c r="AC793" s="490"/>
      <c r="AD793" s="490"/>
      <c r="AE793" s="490"/>
      <c r="AF793" s="490"/>
      <c r="AG793" s="490"/>
      <c r="AH793" s="490"/>
      <c r="AI793" s="490"/>
      <c r="AJ793" s="490"/>
      <c r="AK793" s="490"/>
      <c r="AL793" s="490"/>
      <c r="AM793" s="490"/>
      <c r="AN793" s="490"/>
      <c r="AO793" s="490"/>
      <c r="AP793" s="490"/>
      <c r="AQ793" s="490"/>
      <c r="AR793" s="444"/>
      <c r="AS793" s="444"/>
      <c r="AT793" s="444"/>
    </row>
    <row r="794" spans="1:46" outlineLevel="2" x14ac:dyDescent="0.35">
      <c r="A794" s="444"/>
      <c r="B794" s="444"/>
      <c r="C794" s="446">
        <f>INT($C$664)+2</f>
        <v>3</v>
      </c>
      <c r="D794" s="444"/>
      <c r="E794" s="444"/>
      <c r="F794" s="444"/>
      <c r="G794" s="444"/>
      <c r="H794" s="444"/>
      <c r="I794" s="444"/>
      <c r="J794" s="444"/>
      <c r="K794" s="444"/>
      <c r="L794" s="444"/>
      <c r="M794" s="444"/>
      <c r="N794" s="444"/>
      <c r="O794" s="444"/>
      <c r="P794" s="444"/>
      <c r="Q794" s="444"/>
      <c r="R794" s="444"/>
      <c r="S794" s="444"/>
      <c r="T794" s="444"/>
      <c r="U794" s="444"/>
      <c r="V794" s="444"/>
      <c r="W794" s="444"/>
      <c r="X794" s="444"/>
      <c r="Y794" s="444"/>
      <c r="Z794" s="444"/>
      <c r="AA794" s="444"/>
      <c r="AB794" s="444"/>
      <c r="AC794" s="444"/>
      <c r="AD794" s="444"/>
      <c r="AE794" s="444"/>
      <c r="AF794" s="444"/>
      <c r="AG794" s="444"/>
      <c r="AH794" s="444"/>
      <c r="AI794" s="444"/>
      <c r="AJ794" s="444"/>
      <c r="AK794" s="444"/>
      <c r="AL794" s="444"/>
      <c r="AM794" s="444"/>
      <c r="AN794" s="444"/>
      <c r="AO794" s="444"/>
      <c r="AP794" s="444"/>
      <c r="AQ794" s="444"/>
      <c r="AR794" s="444"/>
      <c r="AS794" s="444"/>
      <c r="AT794" s="444"/>
    </row>
    <row r="795" spans="1:46" x14ac:dyDescent="0.35">
      <c r="A795" s="444"/>
      <c r="B795" s="444"/>
      <c r="C795" s="445"/>
      <c r="D795" s="444"/>
      <c r="E795" s="444"/>
      <c r="F795" s="444"/>
      <c r="G795" s="444"/>
      <c r="H795" s="444"/>
      <c r="I795" s="444"/>
      <c r="J795" s="444"/>
      <c r="K795" s="444"/>
      <c r="L795" s="444"/>
      <c r="M795" s="444"/>
      <c r="N795" s="444"/>
      <c r="O795" s="444"/>
      <c r="P795" s="444"/>
      <c r="Q795" s="444"/>
      <c r="R795" s="444"/>
      <c r="S795" s="444"/>
      <c r="T795" s="444"/>
      <c r="U795" s="444"/>
      <c r="V795" s="444"/>
      <c r="W795" s="444"/>
      <c r="X795" s="444"/>
      <c r="Y795" s="444"/>
      <c r="Z795" s="444"/>
      <c r="AA795" s="444"/>
      <c r="AB795" s="444"/>
      <c r="AC795" s="444"/>
      <c r="AD795" s="444"/>
      <c r="AE795" s="444"/>
      <c r="AF795" s="444"/>
      <c r="AG795" s="444"/>
      <c r="AH795" s="444"/>
      <c r="AI795" s="444"/>
      <c r="AJ795" s="444"/>
      <c r="AK795" s="444"/>
      <c r="AL795" s="444"/>
      <c r="AM795" s="444"/>
      <c r="AN795" s="444"/>
      <c r="AO795" s="444"/>
      <c r="AP795" s="444"/>
      <c r="AQ795" s="444"/>
      <c r="AR795" s="444"/>
      <c r="AS795" s="444"/>
      <c r="AT795" s="444"/>
    </row>
    <row r="796" spans="1:46" x14ac:dyDescent="0.35">
      <c r="A796" s="444"/>
      <c r="B796" s="444"/>
      <c r="C796" s="445"/>
      <c r="D796" s="444"/>
      <c r="E796" s="444"/>
      <c r="F796" s="444"/>
      <c r="G796" s="444"/>
      <c r="H796" s="444"/>
      <c r="I796" s="444"/>
      <c r="J796" s="444"/>
      <c r="K796" s="444"/>
      <c r="L796" s="444"/>
      <c r="M796" s="444"/>
      <c r="N796" s="444"/>
      <c r="O796" s="444"/>
      <c r="P796" s="444"/>
      <c r="Q796" s="444"/>
      <c r="R796" s="444"/>
      <c r="S796" s="444"/>
      <c r="T796" s="444"/>
      <c r="U796" s="444"/>
      <c r="V796" s="444"/>
      <c r="W796" s="444"/>
      <c r="X796" s="444"/>
      <c r="Y796" s="444"/>
      <c r="Z796" s="444"/>
      <c r="AA796" s="444"/>
      <c r="AB796" s="444"/>
      <c r="AC796" s="444"/>
      <c r="AD796" s="444"/>
      <c r="AE796" s="444"/>
      <c r="AF796" s="444"/>
      <c r="AG796" s="444"/>
      <c r="AH796" s="444"/>
      <c r="AI796" s="444"/>
      <c r="AJ796" s="444"/>
      <c r="AK796" s="444"/>
      <c r="AL796" s="444"/>
      <c r="AM796" s="444"/>
      <c r="AN796" s="444"/>
      <c r="AO796" s="444"/>
      <c r="AP796" s="444"/>
      <c r="AQ796" s="444"/>
      <c r="AR796" s="444"/>
      <c r="AS796" s="444"/>
      <c r="AT796" s="444"/>
    </row>
    <row r="797" spans="1:46" x14ac:dyDescent="0.35">
      <c r="A797" s="444"/>
      <c r="B797" s="444"/>
      <c r="C797" s="445"/>
      <c r="D797" s="444"/>
      <c r="E797" s="444"/>
      <c r="F797" s="444"/>
      <c r="G797" s="444"/>
      <c r="H797" s="444"/>
      <c r="I797" s="444"/>
      <c r="J797" s="444"/>
      <c r="K797" s="444"/>
      <c r="L797" s="444"/>
      <c r="M797" s="444"/>
      <c r="N797" s="444"/>
      <c r="O797" s="444"/>
      <c r="P797" s="444"/>
      <c r="Q797" s="444"/>
      <c r="R797" s="444"/>
      <c r="S797" s="444"/>
      <c r="T797" s="444"/>
      <c r="U797" s="444"/>
      <c r="V797" s="444"/>
      <c r="W797" s="444"/>
      <c r="X797" s="444"/>
      <c r="Y797" s="444"/>
      <c r="Z797" s="444"/>
      <c r="AA797" s="444"/>
      <c r="AB797" s="444"/>
      <c r="AC797" s="444"/>
      <c r="AD797" s="444"/>
      <c r="AE797" s="444"/>
      <c r="AF797" s="444"/>
      <c r="AG797" s="444"/>
      <c r="AH797" s="444"/>
      <c r="AI797" s="444"/>
      <c r="AJ797" s="444"/>
      <c r="AK797" s="444"/>
      <c r="AL797" s="444"/>
      <c r="AM797" s="444"/>
      <c r="AN797" s="444"/>
      <c r="AO797" s="444"/>
      <c r="AP797" s="444"/>
      <c r="AQ797" s="444"/>
      <c r="AR797" s="444"/>
      <c r="AS797" s="444"/>
      <c r="AT797" s="444"/>
    </row>
    <row r="798" spans="1:46" x14ac:dyDescent="0.35">
      <c r="A798" s="444"/>
      <c r="B798" s="444"/>
      <c r="C798" s="445"/>
      <c r="D798" s="444"/>
      <c r="E798" s="444"/>
      <c r="F798" s="444"/>
      <c r="G798" s="444"/>
      <c r="H798" s="444"/>
      <c r="I798" s="444"/>
      <c r="J798" s="444"/>
      <c r="K798" s="444"/>
      <c r="L798" s="444"/>
      <c r="M798" s="444"/>
      <c r="N798" s="444"/>
      <c r="O798" s="444"/>
      <c r="P798" s="444"/>
      <c r="Q798" s="444"/>
      <c r="R798" s="444"/>
      <c r="S798" s="444"/>
      <c r="T798" s="444"/>
      <c r="U798" s="444"/>
      <c r="V798" s="444"/>
      <c r="W798" s="444"/>
      <c r="X798" s="444"/>
      <c r="Y798" s="444"/>
      <c r="Z798" s="444"/>
      <c r="AA798" s="444"/>
      <c r="AB798" s="444"/>
      <c r="AC798" s="444"/>
      <c r="AD798" s="444"/>
      <c r="AE798" s="444"/>
      <c r="AF798" s="444"/>
      <c r="AG798" s="444"/>
      <c r="AH798" s="444"/>
      <c r="AI798" s="444"/>
      <c r="AJ798" s="444"/>
      <c r="AK798" s="444"/>
      <c r="AL798" s="444"/>
      <c r="AM798" s="444"/>
      <c r="AN798" s="444"/>
      <c r="AO798" s="444"/>
      <c r="AP798" s="444"/>
      <c r="AQ798" s="444"/>
      <c r="AR798" s="444"/>
      <c r="AS798" s="444"/>
      <c r="AT798" s="444"/>
    </row>
    <row r="799" spans="1:46" x14ac:dyDescent="0.35">
      <c r="A799" s="444"/>
      <c r="B799" s="444"/>
      <c r="C799" s="445"/>
      <c r="D799" s="444"/>
      <c r="E799" s="444"/>
      <c r="F799" s="444"/>
      <c r="G799" s="444"/>
      <c r="H799" s="444"/>
      <c r="I799" s="444"/>
      <c r="J799" s="444"/>
      <c r="K799" s="444"/>
      <c r="L799" s="444"/>
      <c r="M799" s="444"/>
      <c r="N799" s="444"/>
      <c r="O799" s="444"/>
      <c r="P799" s="444"/>
      <c r="Q799" s="444"/>
      <c r="R799" s="444"/>
      <c r="S799" s="444"/>
      <c r="T799" s="444"/>
      <c r="U799" s="444"/>
      <c r="V799" s="444"/>
      <c r="W799" s="444"/>
      <c r="X799" s="444"/>
      <c r="Y799" s="444"/>
      <c r="Z799" s="444"/>
      <c r="AA799" s="444"/>
      <c r="AB799" s="444"/>
      <c r="AC799" s="444"/>
      <c r="AD799" s="444"/>
      <c r="AE799" s="444"/>
      <c r="AF799" s="444"/>
      <c r="AG799" s="444"/>
      <c r="AH799" s="444"/>
      <c r="AI799" s="444"/>
      <c r="AJ799" s="444"/>
      <c r="AK799" s="444"/>
      <c r="AL799" s="444"/>
      <c r="AM799" s="444"/>
      <c r="AN799" s="444"/>
      <c r="AO799" s="444"/>
      <c r="AP799" s="444"/>
      <c r="AQ799" s="444"/>
      <c r="AR799" s="444"/>
      <c r="AS799" s="444"/>
      <c r="AT799" s="444"/>
    </row>
    <row r="800" spans="1:46" x14ac:dyDescent="0.35">
      <c r="A800" s="444"/>
      <c r="B800" s="444"/>
      <c r="C800" s="445"/>
      <c r="D800" s="444"/>
      <c r="E800" s="444"/>
      <c r="F800" s="444"/>
      <c r="G800" s="444"/>
      <c r="H800" s="444"/>
      <c r="I800" s="444"/>
      <c r="J800" s="444"/>
      <c r="K800" s="444"/>
      <c r="L800" s="444"/>
      <c r="M800" s="444"/>
      <c r="N800" s="444"/>
      <c r="O800" s="444"/>
      <c r="P800" s="444"/>
      <c r="Q800" s="444"/>
      <c r="R800" s="444"/>
      <c r="S800" s="444"/>
      <c r="T800" s="444"/>
      <c r="U800" s="444"/>
      <c r="V800" s="444"/>
      <c r="W800" s="444"/>
      <c r="X800" s="444"/>
      <c r="Y800" s="444"/>
      <c r="Z800" s="444"/>
      <c r="AA800" s="444"/>
      <c r="AB800" s="444"/>
      <c r="AC800" s="444"/>
      <c r="AD800" s="444"/>
      <c r="AE800" s="444"/>
      <c r="AF800" s="444"/>
      <c r="AG800" s="444"/>
      <c r="AH800" s="444"/>
      <c r="AI800" s="444"/>
      <c r="AJ800" s="444"/>
      <c r="AK800" s="444"/>
      <c r="AL800" s="444"/>
      <c r="AM800" s="444"/>
      <c r="AN800" s="444"/>
      <c r="AO800" s="444"/>
      <c r="AP800" s="444"/>
      <c r="AQ800" s="444"/>
      <c r="AR800" s="444"/>
      <c r="AS800" s="444"/>
      <c r="AT800" s="444"/>
    </row>
    <row r="801" spans="3:3" x14ac:dyDescent="0.35">
      <c r="C801" s="663" t="s">
        <v>870</v>
      </c>
    </row>
  </sheetData>
  <autoFilter ref="H675:V784" xr:uid="{98DEA247-4F17-42B6-9603-7E1CD355C8CA}"/>
  <mergeCells count="35">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3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15" customHeight="1" thickBot="1" x14ac:dyDescent="0.4">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15" customHeight="1" outlineLevel="1" x14ac:dyDescent="0.3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3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49999999999999" customHeight="1" x14ac:dyDescent="0.35">
      <c r="A6" s="444"/>
      <c r="B6" s="453"/>
      <c r="C6" s="664">
        <v>1.02</v>
      </c>
      <c r="D6" s="457"/>
      <c r="E6" s="527" t="s">
        <v>497</v>
      </c>
      <c r="F6" s="528">
        <v>2</v>
      </c>
      <c r="G6" s="460"/>
      <c r="H6" s="461" t="s">
        <v>871</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49999999999999" customHeight="1" outlineLevel="1" x14ac:dyDescent="0.3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15" customHeight="1" outlineLevel="2" x14ac:dyDescent="0.3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3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3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3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3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5" customHeight="1" outlineLevel="3" x14ac:dyDescent="0.3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3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3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15" customHeight="1" outlineLevel="1" x14ac:dyDescent="0.3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3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35">
      <c r="A18" s="444"/>
      <c r="B18" s="453"/>
      <c r="C18" s="664">
        <f>INT($C$6)+1.045</f>
        <v>2.0449999999999999</v>
      </c>
      <c r="D18" s="475"/>
      <c r="E18" s="534"/>
      <c r="F18" s="534"/>
      <c r="G18" s="475"/>
      <c r="H18" s="480" t="s">
        <v>508</v>
      </c>
      <c r="I18" s="480"/>
      <c r="J18" s="484">
        <v>1</v>
      </c>
      <c r="K18" s="846" t="s">
        <v>872</v>
      </c>
      <c r="L18" s="847"/>
      <c r="M18" s="847"/>
      <c r="N18" s="847"/>
      <c r="O18" s="847"/>
      <c r="P18" s="847"/>
      <c r="Q18" s="847"/>
      <c r="R18" s="847"/>
      <c r="S18" s="847"/>
      <c r="T18" s="847"/>
      <c r="U18" s="847"/>
      <c r="V18" s="847"/>
      <c r="W18" s="847"/>
      <c r="X18" s="847"/>
      <c r="Y18" s="847"/>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3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3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35">
      <c r="A21" s="444"/>
      <c r="B21" s="453"/>
      <c r="C21" s="664">
        <f>INT($C$6)+1.045</f>
        <v>2.0449999999999999</v>
      </c>
      <c r="D21" s="475"/>
      <c r="E21" s="534"/>
      <c r="F21" s="534"/>
      <c r="G21" s="475"/>
      <c r="H21" s="480" t="s">
        <v>510</v>
      </c>
      <c r="I21" s="480"/>
      <c r="J21" s="524">
        <v>1</v>
      </c>
      <c r="K21" s="848" t="s">
        <v>873</v>
      </c>
      <c r="L21" s="849"/>
      <c r="M21" s="849"/>
      <c r="N21" s="849"/>
      <c r="O21" s="849"/>
      <c r="P21" s="849"/>
      <c r="Q21" s="849"/>
      <c r="R21" s="849"/>
      <c r="S21" s="849"/>
      <c r="T21" s="849"/>
      <c r="U21" s="849"/>
      <c r="V21" s="849"/>
      <c r="W21" s="849"/>
      <c r="X21" s="849"/>
      <c r="Y21" s="850"/>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3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3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15" customHeight="1" outlineLevel="3" x14ac:dyDescent="0.3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15" customHeight="1" outlineLevel="3" x14ac:dyDescent="0.3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3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3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3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3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3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15" customHeight="1" outlineLevel="3" x14ac:dyDescent="0.3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15" customHeight="1" outlineLevel="2" x14ac:dyDescent="0.3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15" customHeight="1" outlineLevel="1" x14ac:dyDescent="0.3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15" customHeight="1" x14ac:dyDescent="0.3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3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3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15" customHeight="1" thickBot="1" x14ac:dyDescent="0.4">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15" customHeight="1" outlineLevel="1" x14ac:dyDescent="0.3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3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49999999999999" customHeight="1" x14ac:dyDescent="0.3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49999999999999" customHeight="1" outlineLevel="1" x14ac:dyDescent="0.35">
      <c r="A41" s="444"/>
      <c r="B41" s="453"/>
      <c r="C41" s="664">
        <f>INT($C$40)+1.02</f>
        <v>2.02</v>
      </c>
      <c r="D41" s="457"/>
      <c r="E41" s="527" t="s">
        <v>499</v>
      </c>
      <c r="F41" s="531">
        <v>1</v>
      </c>
      <c r="G41" s="466"/>
      <c r="H41" s="676" t="s">
        <v>794</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15" customHeight="1" outlineLevel="2" x14ac:dyDescent="0.3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3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3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35">
      <c r="A45" s="444"/>
      <c r="B45" s="453"/>
      <c r="C45" s="664">
        <f>INT($C$40)+3</f>
        <v>4</v>
      </c>
      <c r="D45" s="454"/>
      <c r="E45" s="534"/>
      <c r="F45" s="534"/>
      <c r="G45" s="454"/>
      <c r="H45" s="473"/>
      <c r="I45" s="473"/>
      <c r="J45" s="678" t="s">
        <v>874</v>
      </c>
      <c r="K45" s="679">
        <f>IFERROR(MATCH(L$44,Sheep!$R$281:$R$288,1),0)</f>
        <v>0</v>
      </c>
      <c r="L45" s="679">
        <f>IFERROR(MATCH(M$44,Sheep!$R$281:$R$288,1),0)</f>
        <v>0</v>
      </c>
      <c r="M45" s="679">
        <f>IFERROR(MATCH(N$44,Sheep!$R$281:$R$288,1),0)</f>
        <v>0</v>
      </c>
      <c r="N45" s="679">
        <f>IFERROR(MATCH(O$44,Sheep!$R$281:$R$288,1),0)</f>
        <v>0</v>
      </c>
      <c r="O45" s="679">
        <f>IFERROR(MATCH(P$44,Sheep!$R$281:$R$288,1),0)</f>
        <v>0</v>
      </c>
      <c r="P45" s="679">
        <f>IFERROR(MATCH(Q$44,Sheep!$R$281:$R$288,1),0)</f>
        <v>0</v>
      </c>
      <c r="Q45" s="679">
        <f>IFERROR(MATCH(R$44,Sheep!$R$281:$R$288,1),0)</f>
        <v>0</v>
      </c>
      <c r="R45" s="679">
        <f>IFERROR(MATCH(S$44,Sheep!$R$281:$R$288,1),0)</f>
        <v>0</v>
      </c>
      <c r="S45" s="679">
        <f>IFERROR(MATCH(T$44,Sheep!$R$281:$R$288,1),0)</f>
        <v>0</v>
      </c>
      <c r="T45" s="679">
        <f>IFERROR(MATCH(U$44,Sheep!$R$281:$R$288,1),0)</f>
        <v>0</v>
      </c>
      <c r="U45" s="679">
        <f>IFERROR(MATCH(V$44,Sheep!$R$281:$R$288,1),0)</f>
        <v>0</v>
      </c>
      <c r="V45" s="679">
        <f>IFERROR(MATCH(W$44,Sheep!$R$281:$R$288,1),0)</f>
        <v>0</v>
      </c>
      <c r="W45" s="679">
        <f>IFERROR(MATCH(X$44,Sheep!$R$281:$R$288,1),0)</f>
        <v>0</v>
      </c>
      <c r="X45" s="679">
        <f>IFERROR(MATCH(Y$44,Sheep!$R$281:$R$288,1),0)</f>
        <v>0</v>
      </c>
      <c r="Y45" s="679">
        <f>IFERROR(MATCH(Z$44,Sheep!$R$281:$R$288,1),0)</f>
        <v>0</v>
      </c>
      <c r="Z45" s="679">
        <f>IFERROR(MATCH(AA$44,Sheep!$R$281:$R$288,1),0)</f>
        <v>0</v>
      </c>
      <c r="AA45" s="679">
        <f>IFERROR(MATCH(AB$44,Sheep!$R$281:$R$288,1),0)</f>
        <v>0</v>
      </c>
      <c r="AB45" s="679">
        <f>IFERROR(MATCH(AC$44,Sheep!$R$281:$R$288,1),0)</f>
        <v>0</v>
      </c>
      <c r="AC45" s="679">
        <f>IFERROR(MATCH(AD$44,Sheep!$R$281:$R$288,1),0)</f>
        <v>0</v>
      </c>
      <c r="AD45" s="679">
        <f>IFERROR(MATCH(AE$44,Sheep!$R$281:$R$288,1),0)</f>
        <v>0</v>
      </c>
      <c r="AE45" s="679">
        <f>IFERROR(MATCH(AF$44,Sheep!$R$281:$R$288,1),0)</f>
        <v>0</v>
      </c>
      <c r="AF45" s="679">
        <f>IFERROR(MATCH(AG$44,Sheep!$R$281:$R$288,1),0)</f>
        <v>0</v>
      </c>
      <c r="AG45" s="679">
        <f>IFERROR(MATCH(AH$44,Sheep!$R$281:$R$288,1),0)</f>
        <v>0</v>
      </c>
      <c r="AH45" s="679">
        <f>IFERROR(MATCH(AI$44,Sheep!$R$281:$R$288,1),0)</f>
        <v>0</v>
      </c>
      <c r="AI45" s="679">
        <f>IFERROR(MATCH(AJ$44,Sheep!$R$281:$R$288,1),0)</f>
        <v>0</v>
      </c>
      <c r="AJ45" s="679">
        <f>IFERROR(MATCH(AK$44,Sheep!$R$281:$R$288,1),0)</f>
        <v>0</v>
      </c>
      <c r="AK45" s="679">
        <f>IFERROR(MATCH(AL$44,Sheep!$R$281:$R$288,1),0)</f>
        <v>0</v>
      </c>
      <c r="AL45" s="679">
        <f>IFERROR(MATCH(AM$44,Sheep!$R$281:$R$288,1),0)</f>
        <v>0</v>
      </c>
      <c r="AM45" s="679">
        <f>IFERROR(MATCH(AN$44,Sheep!$R$281:$R$288,1),0)</f>
        <v>0</v>
      </c>
      <c r="AN45" s="679">
        <f>IFERROR(MATCH(AO$44,Sheep!$R$281:$R$288,1),0)</f>
        <v>0</v>
      </c>
      <c r="AO45" s="679">
        <f>IFERROR(MATCH(AP$44,Sheep!$R$281:$R$288,1),0)</f>
        <v>0</v>
      </c>
      <c r="AP45" s="679">
        <f>IFERROR(MATCH(AQ$44,Sheep!$R$281:$R$288,1),0)</f>
        <v>0</v>
      </c>
      <c r="AQ45" s="679">
        <f>IFERROR(MATCH(AR$44,Sheep!$R$281:$R$288,1),0)</f>
        <v>0</v>
      </c>
      <c r="AR45" s="679">
        <f>IFERROR(MATCH(AS$44,Sheep!$R$281:$R$288,1),0)</f>
        <v>0</v>
      </c>
      <c r="AS45" s="679">
        <f>IFERROR(MATCH(AT$44,Sheep!$R$281:$R$288,1),0)</f>
        <v>0</v>
      </c>
      <c r="AT45" s="679">
        <f>IFERROR(MATCH(AU$44,Sheep!$R$281:$R$288,1),0)</f>
        <v>0</v>
      </c>
      <c r="AU45" s="679">
        <f>IFERROR(MATCH(AV$44,Sheep!$R$281:$R$288,1),0)</f>
        <v>0</v>
      </c>
      <c r="AV45" s="679">
        <f>IFERROR(MATCH(AW$44,Sheep!$R$281:$R$288,1),0)</f>
        <v>0</v>
      </c>
      <c r="AW45" s="679">
        <f>IFERROR(MATCH(AX$44,Sheep!$R$281:$R$288,1),0)</f>
        <v>0</v>
      </c>
      <c r="AX45" s="679">
        <f>IFERROR(MATCH(AY$44,Sheep!$R$281:$R$288,1),0)</f>
        <v>0</v>
      </c>
      <c r="AY45" s="679">
        <f>IFERROR(MATCH(AZ$44,Sheep!$R$281:$R$288,1),0)</f>
        <v>0</v>
      </c>
      <c r="AZ45" s="679">
        <f>IFERROR(MATCH(BA$44,Sheep!$R$281:$R$288,1),0)</f>
        <v>0</v>
      </c>
      <c r="BA45" s="679">
        <f>IFERROR(MATCH(BB$44,Sheep!$R$281:$R$288,1),0)</f>
        <v>0</v>
      </c>
      <c r="BB45" s="679">
        <f>IFERROR(MATCH(BC$44,Sheep!$R$281:$R$288,1),0)</f>
        <v>0</v>
      </c>
      <c r="BC45" s="679">
        <f>IFERROR(MATCH(BD$44,Sheep!$R$281:$R$288,1),0)</f>
        <v>0</v>
      </c>
      <c r="BD45" s="679">
        <f>IFERROR(MATCH(BE$44,Sheep!$R$281:$R$288,1),0)</f>
        <v>0</v>
      </c>
      <c r="BE45" s="679">
        <f>IFERROR(MATCH(BF$44,Sheep!$R$281:$R$288,1),0)</f>
        <v>0</v>
      </c>
      <c r="BF45" s="679">
        <f>IFERROR(MATCH(BG$44,Sheep!$R$281:$R$288,1),0)</f>
        <v>0</v>
      </c>
      <c r="BG45" s="679">
        <f>IFERROR(MATCH(BH$44,Sheep!$R$281:$R$288,1),0)</f>
        <v>0</v>
      </c>
      <c r="BH45" s="679">
        <f>IFERROR(MATCH(BI$44,Sheep!$R$281:$R$288,1),0)</f>
        <v>0</v>
      </c>
      <c r="BI45" s="679">
        <f>IFERROR(MATCH(BJ$44,Sheep!$R$281:$R$288,1),0)</f>
        <v>0</v>
      </c>
      <c r="BJ45" s="679">
        <f>IFERROR(MATCH(BK$44,Sheep!$R$281:$R$288,1),0)</f>
        <v>0</v>
      </c>
      <c r="BK45" s="679">
        <f>IFERROR(MATCH(BL$44,Sheep!$R$281:$R$288,1),0)</f>
        <v>0</v>
      </c>
      <c r="BL45" s="679">
        <f>IFERROR(MATCH(BM$44,Sheep!$R$281:$R$288,1),0)</f>
        <v>0</v>
      </c>
      <c r="BM45" s="679">
        <f>IFERROR(MATCH(BN$44,Sheep!$R$281:$R$288,1),0)</f>
        <v>0</v>
      </c>
      <c r="BN45" s="679">
        <f>IFERROR(MATCH(BO$44,Sheep!$R$281:$R$288,1),0)</f>
        <v>0</v>
      </c>
      <c r="BO45" s="679">
        <f>IFERROR(MATCH(BP$44,Sheep!$R$281:$R$288,1),0)</f>
        <v>1</v>
      </c>
      <c r="BP45" s="679">
        <f>IFERROR(MATCH(BQ$44,Sheep!$R$281:$R$288,1),0)</f>
        <v>1</v>
      </c>
      <c r="BQ45" s="679">
        <f>IFERROR(MATCH(BR$44,Sheep!$R$281:$R$288,1),0)</f>
        <v>1</v>
      </c>
      <c r="BR45" s="679">
        <f>IFERROR(MATCH(BS$44,Sheep!$R$281:$R$288,1),0)</f>
        <v>1</v>
      </c>
      <c r="BS45" s="679">
        <f>IFERROR(MATCH(BT$44,Sheep!$R$281:$R$288,1),0)</f>
        <v>1</v>
      </c>
      <c r="BT45" s="679">
        <f>IFERROR(MATCH(BU$44,Sheep!$R$281:$R$288,1),0)</f>
        <v>1</v>
      </c>
      <c r="BU45" s="679">
        <f>IFERROR(MATCH(BV$44,Sheep!$R$281:$R$288,1),0)</f>
        <v>1</v>
      </c>
      <c r="BV45" s="679">
        <f>IFERROR(MATCH(BW$44,Sheep!$R$281:$R$288,1),0)</f>
        <v>1</v>
      </c>
      <c r="BW45" s="679">
        <f>IFERROR(MATCH(BX$44,Sheep!$R$281:$R$288,1),0)</f>
        <v>1</v>
      </c>
      <c r="BX45" s="679">
        <f>IFERROR(MATCH(BY$44,Sheep!$R$281:$R$288,1),0)</f>
        <v>1</v>
      </c>
      <c r="BY45" s="679">
        <f>IFERROR(MATCH(BZ$44,Sheep!$R$281:$R$288,1),0)</f>
        <v>1</v>
      </c>
      <c r="BZ45" s="679">
        <f>IFERROR(MATCH(CA$44,Sheep!$R$281:$R$288,1),0)</f>
        <v>1</v>
      </c>
      <c r="CA45" s="679">
        <f>IFERROR(MATCH(CB$44,Sheep!$R$281:$R$288,1),0)</f>
        <v>1</v>
      </c>
      <c r="CB45" s="679">
        <f>IFERROR(MATCH(CC$44,Sheep!$R$281:$R$288,1),0)</f>
        <v>1</v>
      </c>
      <c r="CC45" s="679">
        <f>IFERROR(MATCH(CD$44,Sheep!$R$281:$R$288,1),0)</f>
        <v>1</v>
      </c>
      <c r="CD45" s="679">
        <f>IFERROR(MATCH(CE$44,Sheep!$R$281:$R$288,1),0)</f>
        <v>1</v>
      </c>
      <c r="CE45" s="679">
        <f>IFERROR(MATCH(CF$44,Sheep!$R$281:$R$288,1),0)</f>
        <v>1</v>
      </c>
      <c r="CF45" s="679">
        <f>IFERROR(MATCH(CG$44,Sheep!$R$281:$R$288,1),0)</f>
        <v>1</v>
      </c>
      <c r="CG45" s="679">
        <f>IFERROR(MATCH(CH$44,Sheep!$R$281:$R$288,1),0)</f>
        <v>1</v>
      </c>
      <c r="CH45" s="679">
        <f>IFERROR(MATCH(CI$44,Sheep!$R$281:$R$288,1),0)</f>
        <v>1</v>
      </c>
      <c r="CI45" s="679">
        <f>IFERROR(MATCH(CJ$44,Sheep!$R$281:$R$288,1),0)</f>
        <v>1</v>
      </c>
      <c r="CJ45" s="679">
        <f>IFERROR(MATCH(CK$44,Sheep!$R$281:$R$288,1),0)</f>
        <v>1</v>
      </c>
      <c r="CK45" s="679">
        <f>IFERROR(MATCH(CL$44,Sheep!$R$281:$R$288,1),0)</f>
        <v>1</v>
      </c>
      <c r="CL45" s="679">
        <f>IFERROR(MATCH(CM$44,Sheep!$R$281:$R$288,1),0)</f>
        <v>1</v>
      </c>
      <c r="CM45" s="679">
        <f>IFERROR(MATCH(CN$44,Sheep!$R$281:$R$288,1),0)</f>
        <v>1</v>
      </c>
      <c r="CN45" s="679">
        <f>IFERROR(MATCH(CO$44,Sheep!$R$281:$R$288,1),0)</f>
        <v>1</v>
      </c>
      <c r="CO45" s="679">
        <f>IFERROR(MATCH(CP$44,Sheep!$R$281:$R$288,1),0)</f>
        <v>1</v>
      </c>
      <c r="CP45" s="679">
        <f>IFERROR(MATCH(CQ$44,Sheep!$R$281:$R$288,1),0)</f>
        <v>1</v>
      </c>
      <c r="CQ45" s="679">
        <f>IFERROR(MATCH(CR$44,Sheep!$R$281:$R$288,1),0)</f>
        <v>1</v>
      </c>
      <c r="CR45" s="679">
        <f>IFERROR(MATCH(CS$44,Sheep!$R$281:$R$288,1),0)</f>
        <v>1</v>
      </c>
      <c r="CS45" s="679">
        <f>IFERROR(MATCH(CT$44,Sheep!$R$281:$R$288,1),0)</f>
        <v>1</v>
      </c>
      <c r="CT45" s="679">
        <f>IFERROR(MATCH(CU$44,Sheep!$R$281:$R$288,1),0)</f>
        <v>1</v>
      </c>
      <c r="CU45" s="679">
        <f>IFERROR(MATCH(CV$44,Sheep!$R$281:$R$288,1),0)</f>
        <v>1</v>
      </c>
      <c r="CV45" s="679">
        <f>IFERROR(MATCH(CW$44,Sheep!$R$281:$R$288,1),0)</f>
        <v>1</v>
      </c>
      <c r="CW45" s="679">
        <f>IFERROR(MATCH(CX$44,Sheep!$R$281:$R$288,1),0)</f>
        <v>1</v>
      </c>
      <c r="CX45" s="679">
        <f>IFERROR(MATCH(CY$44,Sheep!$R$281:$R$288,1),0)</f>
        <v>1</v>
      </c>
      <c r="CY45" s="679">
        <f>IFERROR(MATCH(CZ$44,Sheep!$R$281:$R$288,1),0)</f>
        <v>1</v>
      </c>
      <c r="CZ45" s="679">
        <f>IFERROR(MATCH(DA$44,Sheep!$R$281:$R$288,1),0)</f>
        <v>1</v>
      </c>
      <c r="DA45" s="679">
        <f>IFERROR(MATCH(DB$44,Sheep!$R$281:$R$288,1),0)</f>
        <v>1</v>
      </c>
      <c r="DB45" s="679">
        <f>IFERROR(MATCH(DC$44,Sheep!$R$281:$R$288,1),0)</f>
        <v>1</v>
      </c>
      <c r="DC45" s="679">
        <f>IFERROR(MATCH(DD$44,Sheep!$R$281:$R$288,1),0)</f>
        <v>1</v>
      </c>
      <c r="DD45" s="679">
        <f>IFERROR(MATCH(DE$44,Sheep!$R$281:$R$288,1),0)</f>
        <v>1</v>
      </c>
      <c r="DE45" s="679">
        <f>IFERROR(MATCH(DF$44,Sheep!$R$281:$R$288,1),0)</f>
        <v>1</v>
      </c>
      <c r="DF45" s="679">
        <f>IFERROR(MATCH(DG$44,Sheep!$R$281:$R$288,1),0)</f>
        <v>1</v>
      </c>
      <c r="DG45" s="679">
        <f>IFERROR(MATCH(DH$44,Sheep!$R$281:$R$288,1),0)</f>
        <v>1</v>
      </c>
      <c r="DH45" s="679">
        <f>IFERROR(MATCH(DI$44,Sheep!$R$281:$R$288,1),0)</f>
        <v>2</v>
      </c>
      <c r="DI45" s="679">
        <f>IFERROR(MATCH(DJ$44,Sheep!$R$281:$R$288,1),0)</f>
        <v>2</v>
      </c>
      <c r="DJ45" s="679">
        <f>IFERROR(MATCH(DK$44,Sheep!$R$281:$R$288,1),0)</f>
        <v>2</v>
      </c>
      <c r="DK45" s="679">
        <f>IFERROR(MATCH(DL$44,Sheep!$R$281:$R$288,1),0)</f>
        <v>2</v>
      </c>
      <c r="DL45" s="679">
        <f>IFERROR(MATCH(DM$44,Sheep!$R$281:$R$288,1),0)</f>
        <v>2</v>
      </c>
      <c r="DM45" s="679">
        <f>IFERROR(MATCH(DN$44,Sheep!$R$281:$R$288,1),0)</f>
        <v>2</v>
      </c>
      <c r="DN45" s="679">
        <f>IFERROR(MATCH(DO$44,Sheep!$R$281:$R$288,1),0)</f>
        <v>2</v>
      </c>
      <c r="DO45" s="679">
        <f>IFERROR(MATCH(DP$44,Sheep!$R$281:$R$288,1),0)</f>
        <v>2</v>
      </c>
      <c r="DP45" s="679">
        <f>IFERROR(MATCH(DQ$44,Sheep!$R$281:$R$288,1),0)</f>
        <v>2</v>
      </c>
      <c r="DQ45" s="679">
        <f>IFERROR(MATCH(DR$44,Sheep!$R$281:$R$288,1),0)</f>
        <v>2</v>
      </c>
      <c r="DR45" s="679">
        <f>IFERROR(MATCH(DS$44,Sheep!$R$281:$R$288,1),0)</f>
        <v>2</v>
      </c>
      <c r="DS45" s="679">
        <f>IFERROR(MATCH(DT$44,Sheep!$R$281:$R$288,1),0)</f>
        <v>2</v>
      </c>
      <c r="DT45" s="679">
        <f>IFERROR(MATCH(DU$44,Sheep!$R$281:$R$288,1),0)</f>
        <v>2</v>
      </c>
      <c r="DU45" s="679">
        <f>IFERROR(MATCH(DV$44,Sheep!$R$281:$R$288,1),0)</f>
        <v>2</v>
      </c>
      <c r="DV45" s="679">
        <f>IFERROR(MATCH(DW$44,Sheep!$R$281:$R$288,1),0)</f>
        <v>2</v>
      </c>
      <c r="DW45" s="679">
        <f>IFERROR(MATCH(DX$44,Sheep!$R$281:$R$288,1),0)</f>
        <v>2</v>
      </c>
      <c r="DX45" s="679">
        <f>IFERROR(MATCH(DY$44,Sheep!$R$281:$R$288,1),0)</f>
        <v>2</v>
      </c>
      <c r="DY45" s="679">
        <f>IFERROR(MATCH(DZ$44,Sheep!$R$281:$R$288,1),0)</f>
        <v>2</v>
      </c>
      <c r="DZ45" s="679">
        <f>IFERROR(MATCH(EA$44,Sheep!$R$281:$R$288,1),0)</f>
        <v>2</v>
      </c>
      <c r="EA45" s="679">
        <f>IFERROR(MATCH(EB$44,Sheep!$R$281:$R$288,1),0)</f>
        <v>2</v>
      </c>
      <c r="EB45" s="679">
        <f>IFERROR(MATCH(EC$44,Sheep!$R$281:$R$288,1),0)</f>
        <v>2</v>
      </c>
      <c r="EC45" s="679">
        <f>IFERROR(MATCH(ED$44,Sheep!$R$281:$R$288,1),0)</f>
        <v>2</v>
      </c>
      <c r="ED45" s="679">
        <f>IFERROR(MATCH(EE$44,Sheep!$R$281:$R$288,1),0)</f>
        <v>2</v>
      </c>
      <c r="EE45" s="679">
        <f>IFERROR(MATCH(EF$44,Sheep!$R$281:$R$288,1),0)</f>
        <v>2</v>
      </c>
      <c r="EF45" s="679">
        <f>IFERROR(MATCH(EG$44,Sheep!$R$281:$R$288,1),0)</f>
        <v>2</v>
      </c>
      <c r="EG45" s="679">
        <f>IFERROR(MATCH(EH$44,Sheep!$R$281:$R$288,1),0)</f>
        <v>2</v>
      </c>
      <c r="EH45" s="679">
        <f>IFERROR(MATCH(EI$44,Sheep!$R$281:$R$288,1),0)</f>
        <v>2</v>
      </c>
      <c r="EI45" s="679">
        <f>IFERROR(MATCH(EJ$44,Sheep!$R$281:$R$288,1),0)</f>
        <v>2</v>
      </c>
      <c r="EJ45" s="679">
        <f>IFERROR(MATCH(EK$44,Sheep!$R$281:$R$288,1),0)</f>
        <v>2</v>
      </c>
      <c r="EK45" s="679">
        <f>IFERROR(MATCH(EL$44,Sheep!$R$281:$R$288,1),0)</f>
        <v>2</v>
      </c>
      <c r="EL45" s="679">
        <f>IFERROR(MATCH(EM$44,Sheep!$R$281:$R$288,1),0)</f>
        <v>2</v>
      </c>
      <c r="EM45" s="679">
        <f>IFERROR(MATCH(EN$44,Sheep!$R$281:$R$288,1),0)</f>
        <v>2</v>
      </c>
      <c r="EN45" s="679">
        <f>IFERROR(MATCH(EO$44,Sheep!$R$281:$R$288,1),0)</f>
        <v>2</v>
      </c>
      <c r="EO45" s="679">
        <f>IFERROR(MATCH(EP$44,Sheep!$R$281:$R$288,1),0)</f>
        <v>2</v>
      </c>
      <c r="EP45" s="679">
        <f>IFERROR(MATCH(EQ$44,Sheep!$R$281:$R$288,1),0)</f>
        <v>2</v>
      </c>
      <c r="EQ45" s="679">
        <f>IFERROR(MATCH(ER$44,Sheep!$R$281:$R$288,1),0)</f>
        <v>2</v>
      </c>
      <c r="ER45" s="679">
        <f>IFERROR(MATCH(ES$44,Sheep!$R$281:$R$288,1),0)</f>
        <v>2</v>
      </c>
      <c r="ES45" s="679">
        <f>IFERROR(MATCH(ET$44,Sheep!$R$281:$R$288,1),0)</f>
        <v>2</v>
      </c>
      <c r="ET45" s="679">
        <f>IFERROR(MATCH(EU$44,Sheep!$R$281:$R$288,1),0)</f>
        <v>2</v>
      </c>
      <c r="EU45" s="679">
        <f>IFERROR(MATCH(EV$44,Sheep!$R$281:$R$288,1),0)</f>
        <v>2</v>
      </c>
      <c r="EV45" s="679">
        <f>IFERROR(MATCH(EW$44,Sheep!$R$281:$R$288,1),0)</f>
        <v>2</v>
      </c>
      <c r="EW45" s="679">
        <f>IFERROR(MATCH(EX$44,Sheep!$R$281:$R$288,1),0)</f>
        <v>2</v>
      </c>
      <c r="EX45" s="679">
        <f>IFERROR(MATCH(EY$44,Sheep!$R$281:$R$288,1),0)</f>
        <v>2</v>
      </c>
      <c r="EY45" s="679">
        <f>IFERROR(MATCH(EZ$44,Sheep!$R$281:$R$288,1),0)</f>
        <v>2</v>
      </c>
      <c r="EZ45" s="679">
        <f>IFERROR(MATCH(FA$44,Sheep!$R$281:$R$288,1),0)</f>
        <v>2</v>
      </c>
      <c r="FA45" s="679">
        <f>IFERROR(MATCH(FB$44,Sheep!$R$281:$R$288,1),0)</f>
        <v>2</v>
      </c>
      <c r="FB45" s="679">
        <f>IFERROR(MATCH(FC$44,Sheep!$R$281:$R$288,1),0)</f>
        <v>2</v>
      </c>
      <c r="FC45" s="679">
        <f>IFERROR(MATCH(FD$44,Sheep!$R$281:$R$288,1),0)</f>
        <v>2</v>
      </c>
      <c r="FD45" s="679">
        <f>IFERROR(MATCH(FE$44,Sheep!$R$281:$R$288,1),0)</f>
        <v>2</v>
      </c>
      <c r="FE45" s="679">
        <f>IFERROR(MATCH(FF$44,Sheep!$R$281:$R$288,1),0)</f>
        <v>2</v>
      </c>
      <c r="FF45" s="679">
        <f>IFERROR(MATCH(FG$44,Sheep!$R$281:$R$288,1),0)</f>
        <v>2</v>
      </c>
      <c r="FG45" s="679">
        <f>IFERROR(MATCH(FH$44,Sheep!$R$281:$R$288,1),0)</f>
        <v>2</v>
      </c>
      <c r="FH45" s="679">
        <f>IFERROR(MATCH(FI$44,Sheep!$R$281:$R$288,1),0)</f>
        <v>3</v>
      </c>
      <c r="FI45" s="679">
        <f>IFERROR(MATCH(FJ$44,Sheep!$R$281:$R$288,1),0)</f>
        <v>3</v>
      </c>
      <c r="FJ45" s="679">
        <f>IFERROR(MATCH(FK$44,Sheep!$R$281:$R$288,1),0)</f>
        <v>3</v>
      </c>
      <c r="FK45" s="679">
        <f>IFERROR(MATCH(FL$44,Sheep!$R$281:$R$288,1),0)</f>
        <v>3</v>
      </c>
      <c r="FL45" s="679">
        <f>IFERROR(MATCH(FM$44,Sheep!$R$281:$R$288,1),0)</f>
        <v>3</v>
      </c>
      <c r="FM45" s="679">
        <f>IFERROR(MATCH(FN$44,Sheep!$R$281:$R$288,1),0)</f>
        <v>3</v>
      </c>
      <c r="FN45" s="679">
        <f>IFERROR(MATCH(FO$44,Sheep!$R$281:$R$288,1),0)</f>
        <v>3</v>
      </c>
      <c r="FO45" s="679">
        <f>IFERROR(MATCH(FP$44,Sheep!$R$281:$R$288,1),0)</f>
        <v>3</v>
      </c>
      <c r="FP45" s="679">
        <f>IFERROR(MATCH(FQ$44,Sheep!$R$281:$R$288,1),0)</f>
        <v>3</v>
      </c>
      <c r="FQ45" s="679">
        <f>IFERROR(MATCH(FR$44,Sheep!$R$281:$R$288,1),0)</f>
        <v>3</v>
      </c>
      <c r="FR45" s="679">
        <f>IFERROR(MATCH(FS$44,Sheep!$R$281:$R$288,1),0)</f>
        <v>3</v>
      </c>
      <c r="FS45" s="679">
        <f>IFERROR(MATCH(FT$44,Sheep!$R$281:$R$288,1),0)</f>
        <v>3</v>
      </c>
      <c r="FT45" s="679">
        <f>IFERROR(MATCH(FU$44,Sheep!$R$281:$R$288,1),0)</f>
        <v>3</v>
      </c>
      <c r="FU45" s="679">
        <f>IFERROR(MATCH(FV$44,Sheep!$R$281:$R$288,1),0)</f>
        <v>3</v>
      </c>
      <c r="FV45" s="679">
        <f>IFERROR(MATCH(FW$44,Sheep!$R$281:$R$288,1),0)</f>
        <v>3</v>
      </c>
      <c r="FW45" s="679">
        <f>IFERROR(MATCH(FX$44,Sheep!$R$281:$R$288,1),0)</f>
        <v>3</v>
      </c>
      <c r="FX45" s="679">
        <f>IFERROR(MATCH(FY$44,Sheep!$R$281:$R$288,1),0)</f>
        <v>3</v>
      </c>
      <c r="FY45" s="679">
        <f>IFERROR(MATCH(FZ$44,Sheep!$R$281:$R$288,1),0)</f>
        <v>3</v>
      </c>
      <c r="FZ45" s="679">
        <f>IFERROR(MATCH(GA$44,Sheep!$R$281:$R$288,1),0)</f>
        <v>3</v>
      </c>
      <c r="GA45" s="679">
        <f>IFERROR(MATCH(GB$44,Sheep!$R$281:$R$288,1),0)</f>
        <v>3</v>
      </c>
      <c r="GB45" s="679">
        <f>IFERROR(MATCH(GC$44,Sheep!$R$281:$R$288,1),0)</f>
        <v>3</v>
      </c>
      <c r="GC45" s="679">
        <f>IFERROR(MATCH(GD$44,Sheep!$R$281:$R$288,1),0)</f>
        <v>3</v>
      </c>
      <c r="GD45" s="679">
        <f>IFERROR(MATCH(GE$44,Sheep!$R$281:$R$288,1),0)</f>
        <v>3</v>
      </c>
      <c r="GE45" s="679">
        <f>IFERROR(MATCH(GF$44,Sheep!$R$281:$R$288,1),0)</f>
        <v>3</v>
      </c>
      <c r="GF45" s="679">
        <f>IFERROR(MATCH(GG$44,Sheep!$R$281:$R$288,1),0)</f>
        <v>3</v>
      </c>
      <c r="GG45" s="679">
        <f>IFERROR(MATCH(GH$44,Sheep!$R$281:$R$288,1),0)</f>
        <v>3</v>
      </c>
      <c r="GH45" s="679">
        <f>IFERROR(MATCH(GI$44,Sheep!$R$281:$R$288,1),0)</f>
        <v>3</v>
      </c>
      <c r="GI45" s="679">
        <f>IFERROR(MATCH(GJ$44,Sheep!$R$281:$R$288,1),0)</f>
        <v>3</v>
      </c>
      <c r="GJ45" s="679">
        <f>IFERROR(MATCH(GK$44,Sheep!$R$281:$R$288,1),0)</f>
        <v>3</v>
      </c>
      <c r="GK45" s="679">
        <f>IFERROR(MATCH(GL$44,Sheep!$R$281:$R$288,1),0)</f>
        <v>3</v>
      </c>
      <c r="GL45" s="679">
        <f>IFERROR(MATCH(GM$44,Sheep!$R$281:$R$288,1),0)</f>
        <v>3</v>
      </c>
      <c r="GM45" s="679">
        <f>IFERROR(MATCH(GN$44,Sheep!$R$281:$R$288,1),0)</f>
        <v>3</v>
      </c>
      <c r="GN45" s="679">
        <f>IFERROR(MATCH(GO$44,Sheep!$R$281:$R$288,1),0)</f>
        <v>3</v>
      </c>
      <c r="GO45" s="679">
        <f>IFERROR(MATCH(GP$44,Sheep!$R$281:$R$288,1),0)</f>
        <v>3</v>
      </c>
      <c r="GP45" s="679">
        <f>IFERROR(MATCH(GQ$44,Sheep!$R$281:$R$288,1),0)</f>
        <v>3</v>
      </c>
      <c r="GQ45" s="679">
        <f>IFERROR(MATCH(GR$44,Sheep!$R$281:$R$288,1),0)</f>
        <v>3</v>
      </c>
      <c r="GR45" s="679">
        <f>IFERROR(MATCH(GS$44,Sheep!$R$281:$R$288,1),0)</f>
        <v>3</v>
      </c>
      <c r="GS45" s="679">
        <f>IFERROR(MATCH(GT$44,Sheep!$R$281:$R$288,1),0)</f>
        <v>3</v>
      </c>
      <c r="GT45" s="679">
        <f>IFERROR(MATCH(GU$44,Sheep!$R$281:$R$288,1),0)</f>
        <v>3</v>
      </c>
      <c r="GU45" s="679">
        <f>IFERROR(MATCH(GV$44,Sheep!$R$281:$R$288,1),0)</f>
        <v>3</v>
      </c>
      <c r="GV45" s="679">
        <f>IFERROR(MATCH(GW$44,Sheep!$R$281:$R$288,1),0)</f>
        <v>3</v>
      </c>
      <c r="GW45" s="679">
        <f>IFERROR(MATCH(GX$44,Sheep!$R$281:$R$288,1),0)</f>
        <v>3</v>
      </c>
      <c r="GX45" s="679">
        <f>IFERROR(MATCH(GY$44,Sheep!$R$281:$R$288,1),0)</f>
        <v>3</v>
      </c>
      <c r="GY45" s="679">
        <f>IFERROR(MATCH(GZ$44,Sheep!$R$281:$R$288,1),0)</f>
        <v>3</v>
      </c>
      <c r="GZ45" s="679">
        <f>IFERROR(MATCH(HA$44,Sheep!$R$281:$R$288,1),0)</f>
        <v>3</v>
      </c>
      <c r="HA45" s="679">
        <f>IFERROR(MATCH(HB$44,Sheep!$R$281:$R$288,1),0)</f>
        <v>3</v>
      </c>
      <c r="HB45" s="679">
        <f>IFERROR(MATCH(HC$44,Sheep!$R$281:$R$288,1),0)</f>
        <v>3</v>
      </c>
      <c r="HC45" s="679">
        <f>IFERROR(MATCH(HD$44,Sheep!$R$281:$R$288,1),0)</f>
        <v>3</v>
      </c>
      <c r="HD45" s="679">
        <f>IFERROR(MATCH(HE$44,Sheep!$R$281:$R$288,1),0)</f>
        <v>3</v>
      </c>
      <c r="HE45" s="679">
        <f>IFERROR(MATCH(HF$44,Sheep!$R$281:$R$288,1),0)</f>
        <v>3</v>
      </c>
      <c r="HF45" s="679">
        <f>IFERROR(MATCH(HG$44,Sheep!$R$281:$R$288,1),0)</f>
        <v>3</v>
      </c>
      <c r="HG45" s="679">
        <f>IFERROR(MATCH(HH$44,Sheep!$R$281:$R$288,1),0)</f>
        <v>3</v>
      </c>
      <c r="HH45" s="679">
        <f>IFERROR(MATCH(HI$44,Sheep!$R$281:$R$288,1),0)</f>
        <v>4</v>
      </c>
      <c r="HI45" s="679">
        <f>IFERROR(MATCH(HJ$44,Sheep!$R$281:$R$288,1),0)</f>
        <v>4</v>
      </c>
      <c r="HJ45" s="679">
        <f>IFERROR(MATCH(HK$44,Sheep!$R$281:$R$288,1),0)</f>
        <v>4</v>
      </c>
      <c r="HK45" s="679">
        <f>IFERROR(MATCH(HL$44,Sheep!$R$281:$R$288,1),0)</f>
        <v>4</v>
      </c>
      <c r="HL45" s="679">
        <f>IFERROR(MATCH(HM$44,Sheep!$R$281:$R$288,1),0)</f>
        <v>4</v>
      </c>
      <c r="HM45" s="679">
        <f>IFERROR(MATCH(HN$44,Sheep!$R$281:$R$288,1),0)</f>
        <v>4</v>
      </c>
      <c r="HN45" s="679">
        <f>IFERROR(MATCH(HO$44,Sheep!$R$281:$R$288,1),0)</f>
        <v>4</v>
      </c>
      <c r="HO45" s="679">
        <f>IFERROR(MATCH(HP$44,Sheep!$R$281:$R$288,1),0)</f>
        <v>4</v>
      </c>
      <c r="HP45" s="679">
        <f>IFERROR(MATCH(HQ$44,Sheep!$R$281:$R$288,1),0)</f>
        <v>4</v>
      </c>
      <c r="HQ45" s="679">
        <f>IFERROR(MATCH(HR$44,Sheep!$R$281:$R$288,1),0)</f>
        <v>4</v>
      </c>
      <c r="HR45" s="679">
        <f>IFERROR(MATCH(HS$44,Sheep!$R$281:$R$288,1),0)</f>
        <v>4</v>
      </c>
      <c r="HS45" s="679">
        <f>IFERROR(MATCH(HT$44,Sheep!$R$281:$R$288,1),0)</f>
        <v>4</v>
      </c>
      <c r="HT45" s="679">
        <f>IFERROR(MATCH(HU$44,Sheep!$R$281:$R$288,1),0)</f>
        <v>4</v>
      </c>
      <c r="HU45" s="679">
        <f>IFERROR(MATCH(HV$44,Sheep!$R$281:$R$288,1),0)</f>
        <v>4</v>
      </c>
      <c r="HV45" s="679">
        <f>IFERROR(MATCH(HW$44,Sheep!$R$281:$R$288,1),0)</f>
        <v>4</v>
      </c>
      <c r="HW45" s="679">
        <f>IFERROR(MATCH(HX$44,Sheep!$R$281:$R$288,1),0)</f>
        <v>4</v>
      </c>
      <c r="HX45" s="679">
        <f>IFERROR(MATCH(HY$44,Sheep!$R$281:$R$288,1),0)</f>
        <v>4</v>
      </c>
      <c r="HY45" s="679">
        <f>IFERROR(MATCH(HZ$44,Sheep!$R$281:$R$288,1),0)</f>
        <v>4</v>
      </c>
      <c r="HZ45" s="679">
        <f>IFERROR(MATCH(IA$44,Sheep!$R$281:$R$288,1),0)</f>
        <v>4</v>
      </c>
      <c r="IA45" s="679">
        <f>IFERROR(MATCH(IB$44,Sheep!$R$281:$R$288,1),0)</f>
        <v>4</v>
      </c>
      <c r="IB45" s="679">
        <f>IFERROR(MATCH(IC$44,Sheep!$R$281:$R$288,1),0)</f>
        <v>4</v>
      </c>
      <c r="IC45" s="679">
        <f>IFERROR(MATCH(ID$44,Sheep!$R$281:$R$288,1),0)</f>
        <v>4</v>
      </c>
      <c r="ID45" s="679">
        <f>IFERROR(MATCH(IE$44,Sheep!$R$281:$R$288,1),0)</f>
        <v>4</v>
      </c>
      <c r="IE45" s="679">
        <f>IFERROR(MATCH(IF$44,Sheep!$R$281:$R$288,1),0)</f>
        <v>4</v>
      </c>
      <c r="IF45" s="679">
        <f>IFERROR(MATCH(IG$44,Sheep!$R$281:$R$288,1),0)</f>
        <v>4</v>
      </c>
      <c r="IG45" s="679">
        <f>IFERROR(MATCH(IH$44,Sheep!$R$281:$R$288,1),0)</f>
        <v>4</v>
      </c>
      <c r="IH45" s="679">
        <f>IFERROR(MATCH(II$44,Sheep!$R$281:$R$288,1),0)</f>
        <v>4</v>
      </c>
      <c r="II45" s="679">
        <f>IFERROR(MATCH(IJ$44,Sheep!$R$281:$R$288,1),0)</f>
        <v>4</v>
      </c>
      <c r="IJ45" s="679">
        <f>IFERROR(MATCH(IK$44,Sheep!$R$281:$R$288,1),0)</f>
        <v>4</v>
      </c>
      <c r="IK45" s="679">
        <f>IFERROR(MATCH(IL$44,Sheep!$R$281:$R$288,1),0)</f>
        <v>4</v>
      </c>
      <c r="IL45" s="679">
        <f>IFERROR(MATCH(IM$44,Sheep!$R$281:$R$288,1),0)</f>
        <v>4</v>
      </c>
      <c r="IM45" s="679">
        <f>IFERROR(MATCH(IN$44,Sheep!$R$281:$R$288,1),0)</f>
        <v>4</v>
      </c>
      <c r="IN45" s="679">
        <f>IFERROR(MATCH(IO$44,Sheep!$R$281:$R$288,1),0)</f>
        <v>4</v>
      </c>
      <c r="IO45" s="679">
        <f>IFERROR(MATCH(IP$44,Sheep!$R$281:$R$288,1),0)</f>
        <v>4</v>
      </c>
      <c r="IP45" s="679">
        <f>IFERROR(MATCH(IQ$44,Sheep!$R$281:$R$288,1),0)</f>
        <v>4</v>
      </c>
      <c r="IQ45" s="679">
        <f>IFERROR(MATCH(IR$44,Sheep!$R$281:$R$288,1),0)</f>
        <v>4</v>
      </c>
      <c r="IR45" s="679">
        <f>IFERROR(MATCH(IS$44,Sheep!$R$281:$R$288,1),0)</f>
        <v>4</v>
      </c>
      <c r="IS45" s="679">
        <f>IFERROR(MATCH(IT$44,Sheep!$R$281:$R$288,1),0)</f>
        <v>4</v>
      </c>
      <c r="IT45" s="679">
        <f>IFERROR(MATCH(IU$44,Sheep!$R$281:$R$288,1),0)</f>
        <v>4</v>
      </c>
      <c r="IU45" s="679">
        <f>IFERROR(MATCH(IV$44,Sheep!$R$281:$R$288,1),0)</f>
        <v>4</v>
      </c>
      <c r="IV45" s="679">
        <f>IFERROR(MATCH(IW$44,Sheep!$R$281:$R$288,1),0)</f>
        <v>4</v>
      </c>
      <c r="IW45" s="679">
        <f>IFERROR(MATCH(IX$44,Sheep!$R$281:$R$288,1),0)</f>
        <v>4</v>
      </c>
      <c r="IX45" s="679">
        <f>IFERROR(MATCH(IY$44,Sheep!$R$281:$R$288,1),0)</f>
        <v>4</v>
      </c>
      <c r="IY45" s="679">
        <f>IFERROR(MATCH(IZ$44,Sheep!$R$281:$R$288,1),0)</f>
        <v>4</v>
      </c>
      <c r="IZ45" s="679">
        <f>IFERROR(MATCH(JA$44,Sheep!$R$281:$R$288,1),0)</f>
        <v>4</v>
      </c>
      <c r="JA45" s="679">
        <f>IFERROR(MATCH(JB$44,Sheep!$R$281:$R$288,1),0)</f>
        <v>4</v>
      </c>
      <c r="JB45" s="679">
        <f>IFERROR(MATCH(JC$44,Sheep!$R$281:$R$288,1),0)</f>
        <v>4</v>
      </c>
      <c r="JC45" s="679">
        <f>IFERROR(MATCH(JD$44,Sheep!$R$281:$R$288,1),0)</f>
        <v>4</v>
      </c>
      <c r="JD45" s="679">
        <f>IFERROR(MATCH(JE$44,Sheep!$R$281:$R$288,1),0)</f>
        <v>4</v>
      </c>
      <c r="JE45" s="679">
        <f>IFERROR(MATCH(JF$44,Sheep!$R$281:$R$288,1),0)</f>
        <v>4</v>
      </c>
      <c r="JF45" s="679">
        <f>IFERROR(MATCH(JG$44,Sheep!$R$281:$R$288,1),0)</f>
        <v>4</v>
      </c>
      <c r="JG45" s="679">
        <f>IFERROR(MATCH(JH$44,Sheep!$R$281:$R$288,1),0)</f>
        <v>4</v>
      </c>
      <c r="JH45" s="679">
        <f>IFERROR(MATCH(JI$44,Sheep!$R$281:$R$288,1),0)</f>
        <v>5</v>
      </c>
      <c r="JI45" s="679">
        <f>IFERROR(MATCH(JJ$44,Sheep!$R$281:$R$288,1),0)</f>
        <v>5</v>
      </c>
      <c r="JJ45" s="679">
        <f>IFERROR(MATCH(JK$44,Sheep!$R$281:$R$288,1),0)</f>
        <v>5</v>
      </c>
      <c r="JK45" s="679">
        <f>IFERROR(MATCH(JL$44,Sheep!$R$281:$R$288,1),0)</f>
        <v>5</v>
      </c>
      <c r="JL45" s="679">
        <f>IFERROR(MATCH(JM$44,Sheep!$R$281:$R$288,1),0)</f>
        <v>5</v>
      </c>
      <c r="JM45" s="679">
        <f>IFERROR(MATCH(JN$44,Sheep!$R$281:$R$288,1),0)</f>
        <v>5</v>
      </c>
      <c r="JN45" s="679">
        <f>IFERROR(MATCH(JO$44,Sheep!$R$281:$R$288,1),0)</f>
        <v>5</v>
      </c>
      <c r="JO45" s="679">
        <f>IFERROR(MATCH(JP$44,Sheep!$R$281:$R$288,1),0)</f>
        <v>5</v>
      </c>
      <c r="JP45" s="679">
        <f>IFERROR(MATCH(JQ$44,Sheep!$R$281:$R$288,1),0)</f>
        <v>5</v>
      </c>
      <c r="JQ45" s="679">
        <f>IFERROR(MATCH(JR$44,Sheep!$R$281:$R$288,1),0)</f>
        <v>5</v>
      </c>
      <c r="JR45" s="679">
        <f>IFERROR(MATCH(JS$44,Sheep!$R$281:$R$288,1),0)</f>
        <v>5</v>
      </c>
      <c r="JS45" s="679">
        <f>IFERROR(MATCH(JT$44,Sheep!$R$281:$R$288,1),0)</f>
        <v>5</v>
      </c>
      <c r="JT45" s="679">
        <f>IFERROR(MATCH(JU$44,Sheep!$R$281:$R$288,1),0)</f>
        <v>5</v>
      </c>
      <c r="JU45" s="679">
        <f>IFERROR(MATCH(JV$44,Sheep!$R$281:$R$288,1),0)</f>
        <v>5</v>
      </c>
      <c r="JV45" s="679">
        <f>IFERROR(MATCH(JW$44,Sheep!$R$281:$R$288,1),0)</f>
        <v>5</v>
      </c>
      <c r="JW45" s="679">
        <f>IFERROR(MATCH(JX$44,Sheep!$R$281:$R$288,1),0)</f>
        <v>5</v>
      </c>
      <c r="JX45" s="679">
        <f>IFERROR(MATCH(JY$44,Sheep!$R$281:$R$288,1),0)</f>
        <v>5</v>
      </c>
      <c r="JY45" s="679">
        <f>IFERROR(MATCH(JZ$44,Sheep!$R$281:$R$288,1),0)</f>
        <v>5</v>
      </c>
      <c r="JZ45" s="679">
        <f>IFERROR(MATCH(KA$44,Sheep!$R$281:$R$288,1),0)</f>
        <v>5</v>
      </c>
      <c r="KA45" s="679">
        <f>IFERROR(MATCH(KB$44,Sheep!$R$281:$R$288,1),0)</f>
        <v>5</v>
      </c>
      <c r="KB45" s="679">
        <f>IFERROR(MATCH(KC$44,Sheep!$R$281:$R$288,1),0)</f>
        <v>5</v>
      </c>
      <c r="KC45" s="679">
        <f>IFERROR(MATCH(KD$44,Sheep!$R$281:$R$288,1),0)</f>
        <v>5</v>
      </c>
      <c r="KD45" s="679">
        <f>IFERROR(MATCH(KE$44,Sheep!$R$281:$R$288,1),0)</f>
        <v>5</v>
      </c>
      <c r="KE45" s="679">
        <f>IFERROR(MATCH(KF$44,Sheep!$R$281:$R$288,1),0)</f>
        <v>5</v>
      </c>
      <c r="KF45" s="679">
        <f>IFERROR(MATCH(KG$44,Sheep!$R$281:$R$288,1),0)</f>
        <v>5</v>
      </c>
      <c r="KG45" s="679">
        <f>IFERROR(MATCH(KH$44,Sheep!$R$281:$R$288,1),0)</f>
        <v>5</v>
      </c>
      <c r="KH45" s="679">
        <f>IFERROR(MATCH(KI$44,Sheep!$R$281:$R$288,1),0)</f>
        <v>5</v>
      </c>
      <c r="KI45" s="679">
        <f>IFERROR(MATCH(KJ$44,Sheep!$R$281:$R$288,1),0)</f>
        <v>5</v>
      </c>
      <c r="KJ45" s="679">
        <f>IFERROR(MATCH(KK$44,Sheep!$R$281:$R$288,1),0)</f>
        <v>5</v>
      </c>
      <c r="KK45" s="679">
        <f>IFERROR(MATCH(KL$44,Sheep!$R$281:$R$288,1),0)</f>
        <v>5</v>
      </c>
      <c r="KL45" s="679">
        <f>IFERROR(MATCH(KM$44,Sheep!$R$281:$R$288,1),0)</f>
        <v>5</v>
      </c>
      <c r="KM45" s="679">
        <f>IFERROR(MATCH(KN$44,Sheep!$R$281:$R$288,1),0)</f>
        <v>5</v>
      </c>
      <c r="KN45" s="679">
        <f>IFERROR(MATCH(KO$44,Sheep!$R$281:$R$288,1),0)</f>
        <v>5</v>
      </c>
      <c r="KO45" s="679">
        <f>IFERROR(MATCH(KP$44,Sheep!$R$281:$R$288,1),0)</f>
        <v>5</v>
      </c>
      <c r="KP45" s="679">
        <f>IFERROR(MATCH(KQ$44,Sheep!$R$281:$R$288,1),0)</f>
        <v>5</v>
      </c>
      <c r="KQ45" s="679">
        <f>IFERROR(MATCH(KR$44,Sheep!$R$281:$R$288,1),0)</f>
        <v>5</v>
      </c>
      <c r="KR45" s="679">
        <f>IFERROR(MATCH(KS$44,Sheep!$R$281:$R$288,1),0)</f>
        <v>5</v>
      </c>
      <c r="KS45" s="679">
        <f>IFERROR(MATCH(KT$44,Sheep!$R$281:$R$288,1),0)</f>
        <v>5</v>
      </c>
      <c r="KT45" s="679">
        <f>IFERROR(MATCH(KU$44,Sheep!$R$281:$R$288,1),0)</f>
        <v>5</v>
      </c>
      <c r="KU45" s="679">
        <f>IFERROR(MATCH(KV$44,Sheep!$R$281:$R$288,1),0)</f>
        <v>5</v>
      </c>
      <c r="KV45" s="679">
        <f>IFERROR(MATCH(KW$44,Sheep!$R$281:$R$288,1),0)</f>
        <v>5</v>
      </c>
      <c r="KW45" s="679">
        <f>IFERROR(MATCH(KX$44,Sheep!$R$281:$R$288,1),0)</f>
        <v>5</v>
      </c>
      <c r="KX45" s="679">
        <f>IFERROR(MATCH(KY$44,Sheep!$R$281:$R$288,1),0)</f>
        <v>5</v>
      </c>
      <c r="KY45" s="679">
        <f>IFERROR(MATCH(KZ$44,Sheep!$R$281:$R$288,1),0)</f>
        <v>5</v>
      </c>
      <c r="KZ45" s="679">
        <f>IFERROR(MATCH(LA$44,Sheep!$R$281:$R$288,1),0)</f>
        <v>5</v>
      </c>
      <c r="LA45" s="679">
        <f>IFERROR(MATCH(LB$44,Sheep!$R$281:$R$288,1),0)</f>
        <v>5</v>
      </c>
      <c r="LB45" s="679">
        <f>IFERROR(MATCH(LC$44,Sheep!$R$281:$R$288,1),0)</f>
        <v>5</v>
      </c>
      <c r="LC45" s="679">
        <f>IFERROR(MATCH(LD$44,Sheep!$R$281:$R$288,1),0)</f>
        <v>5</v>
      </c>
      <c r="LD45" s="679">
        <f>IFERROR(MATCH(LE$44,Sheep!$R$281:$R$288,1),0)</f>
        <v>5</v>
      </c>
      <c r="LE45" s="679">
        <f>IFERROR(MATCH(LF$44,Sheep!$R$281:$R$288,1),0)</f>
        <v>5</v>
      </c>
      <c r="LF45" s="679">
        <f>IFERROR(MATCH(LG$44,Sheep!$R$281:$R$288,1),0)</f>
        <v>5</v>
      </c>
      <c r="LG45" s="679">
        <f>IFERROR(MATCH(LH$44,Sheep!$R$281:$R$288,1),0)</f>
        <v>5</v>
      </c>
      <c r="LH45" s="679">
        <f>IFERROR(MATCH(LI$44,Sheep!$R$281:$R$288,1),0)</f>
        <v>6</v>
      </c>
      <c r="LI45" s="679">
        <f>IFERROR(MATCH(LJ$44,Sheep!$R$281:$R$288,1),0)</f>
        <v>6</v>
      </c>
      <c r="LJ45" s="679">
        <f>IFERROR(MATCH(LK$44,Sheep!$R$281:$R$288,1),0)</f>
        <v>6</v>
      </c>
      <c r="LK45" s="679">
        <f>IFERROR(MATCH(LL$44,Sheep!$R$281:$R$288,1),0)</f>
        <v>6</v>
      </c>
      <c r="LL45" s="679">
        <f>IFERROR(MATCH(LM$44,Sheep!$R$281:$R$288,1),0)</f>
        <v>6</v>
      </c>
      <c r="LM45" s="679">
        <f>IFERROR(MATCH(LN$44,Sheep!$R$281:$R$288,1),0)</f>
        <v>6</v>
      </c>
      <c r="LN45" s="679">
        <f>IFERROR(MATCH(LO$44,Sheep!$R$281:$R$288,1),0)</f>
        <v>6</v>
      </c>
      <c r="LO45" s="679">
        <f>IFERROR(MATCH(LP$44,Sheep!$R$281:$R$288,1),0)</f>
        <v>6</v>
      </c>
      <c r="LP45" s="679">
        <f>IFERROR(MATCH(LQ$44,Sheep!$R$281:$R$288,1),0)</f>
        <v>6</v>
      </c>
      <c r="LQ45" s="679">
        <f>IFERROR(MATCH(LR$44,Sheep!$R$281:$R$288,1),0)</f>
        <v>6</v>
      </c>
      <c r="LR45" s="679">
        <f>IFERROR(MATCH(LS$44,Sheep!$R$281:$R$288,1),0)</f>
        <v>6</v>
      </c>
      <c r="LS45" s="679">
        <f>IFERROR(MATCH(LT$44,Sheep!$R$281:$R$288,1),0)</f>
        <v>6</v>
      </c>
      <c r="LT45" s="679">
        <f>IFERROR(MATCH(LU$44,Sheep!$R$281:$R$288,1),0)</f>
        <v>6</v>
      </c>
      <c r="LU45" s="679">
        <f>IFERROR(MATCH(LV$44,Sheep!$R$281:$R$288,1),0)</f>
        <v>6</v>
      </c>
      <c r="LV45" s="679">
        <f>IFERROR(MATCH(LW$44,Sheep!$R$281:$R$288,1),0)</f>
        <v>6</v>
      </c>
      <c r="LW45" s="679">
        <f>IFERROR(MATCH(LX$44,Sheep!$R$281:$R$288,1),0)</f>
        <v>6</v>
      </c>
      <c r="LX45" s="679">
        <f>IFERROR(MATCH(LY$44,Sheep!$R$281:$R$288,1),0)</f>
        <v>6</v>
      </c>
      <c r="LY45" s="679">
        <f>IFERROR(MATCH(LZ$44,Sheep!$R$281:$R$288,1),0)</f>
        <v>6</v>
      </c>
      <c r="LZ45" s="679">
        <f>IFERROR(MATCH(MA$44,Sheep!$R$281:$R$288,1),0)</f>
        <v>6</v>
      </c>
      <c r="MA45" s="679">
        <f>IFERROR(MATCH(MB$44,Sheep!$R$281:$R$288,1),0)</f>
        <v>6</v>
      </c>
      <c r="MB45" s="679">
        <f>IFERROR(MATCH(MC$44,Sheep!$R$281:$R$288,1),0)</f>
        <v>6</v>
      </c>
      <c r="MC45" s="679">
        <f>IFERROR(MATCH(MD$44,Sheep!$R$281:$R$288,1),0)</f>
        <v>6</v>
      </c>
      <c r="MD45" s="679">
        <f>IFERROR(MATCH(ME$44,Sheep!$R$281:$R$288,1),0)</f>
        <v>6</v>
      </c>
      <c r="ME45" s="679">
        <f>IFERROR(MATCH(MF$44,Sheep!$R$281:$R$288,1),0)</f>
        <v>6</v>
      </c>
      <c r="MF45" s="679">
        <f>IFERROR(MATCH(MG$44,Sheep!$R$281:$R$288,1),0)</f>
        <v>6</v>
      </c>
      <c r="MG45" s="679">
        <f>IFERROR(MATCH(MH$44,Sheep!$R$281:$R$288,1),0)</f>
        <v>6</v>
      </c>
      <c r="MH45" s="679">
        <f>IFERROR(MATCH(MI$44,Sheep!$R$281:$R$288,1),0)</f>
        <v>6</v>
      </c>
      <c r="MI45" s="679">
        <f>IFERROR(MATCH(MJ$44,Sheep!$R$281:$R$288,1),0)</f>
        <v>6</v>
      </c>
      <c r="MJ45" s="679">
        <f>IFERROR(MATCH(MK$44,Sheep!$R$281:$R$288,1),0)</f>
        <v>6</v>
      </c>
      <c r="MK45" s="679">
        <f>IFERROR(MATCH(ML$44,Sheep!$R$281:$R$288,1),0)</f>
        <v>6</v>
      </c>
      <c r="ML45" s="679">
        <f>IFERROR(MATCH(MM$44,Sheep!$R$281:$R$288,1),0)</f>
        <v>6</v>
      </c>
      <c r="MM45" s="679">
        <f>IFERROR(MATCH(MN$44,Sheep!$R$281:$R$288,1),0)</f>
        <v>6</v>
      </c>
      <c r="MN45" s="679">
        <f>IFERROR(MATCH(MO$44,Sheep!$R$281:$R$288,1),0)</f>
        <v>6</v>
      </c>
      <c r="MO45" s="679">
        <f>IFERROR(MATCH(MP$44,Sheep!$R$281:$R$288,1),0)</f>
        <v>6</v>
      </c>
      <c r="MP45" s="679">
        <f>IFERROR(MATCH(MQ$44,Sheep!$R$281:$R$288,1),0)</f>
        <v>6</v>
      </c>
      <c r="MQ45" s="679">
        <f>IFERROR(MATCH(MR$44,Sheep!$R$281:$R$288,1),0)</f>
        <v>6</v>
      </c>
      <c r="MR45" s="679">
        <f>IFERROR(MATCH(MS$44,Sheep!$R$281:$R$288,1),0)</f>
        <v>6</v>
      </c>
      <c r="MS45" s="679">
        <f>IFERROR(MATCH(MT$44,Sheep!$R$281:$R$288,1),0)</f>
        <v>6</v>
      </c>
      <c r="MT45" s="679">
        <f>IFERROR(MATCH(MU$44,Sheep!$R$281:$R$288,1),0)</f>
        <v>6</v>
      </c>
      <c r="MU45" s="679">
        <f>IFERROR(MATCH(MV$44,Sheep!$R$281:$R$288,1),0)</f>
        <v>6</v>
      </c>
      <c r="MV45" s="679">
        <f>IFERROR(MATCH(MW$44,Sheep!$R$281:$R$288,1),0)</f>
        <v>6</v>
      </c>
      <c r="MW45" s="679">
        <f>IFERROR(MATCH(MX$44,Sheep!$R$281:$R$288,1),0)</f>
        <v>6</v>
      </c>
      <c r="MX45" s="679">
        <f>IFERROR(MATCH(MY$44,Sheep!$R$281:$R$288,1),0)</f>
        <v>6</v>
      </c>
      <c r="MY45" s="679">
        <f>IFERROR(MATCH(MZ$44,Sheep!$R$281:$R$288,1),0)</f>
        <v>6</v>
      </c>
      <c r="MZ45" s="679">
        <f>IFERROR(MATCH(NA$44,Sheep!$R$281:$R$288,1),0)</f>
        <v>6</v>
      </c>
      <c r="NA45" s="679">
        <f>IFERROR(MATCH(NB$44,Sheep!$R$281:$R$288,1),0)</f>
        <v>6</v>
      </c>
      <c r="NB45" s="679">
        <f>IFERROR(MATCH(NC$44,Sheep!$R$281:$R$288,1),0)</f>
        <v>6</v>
      </c>
      <c r="NC45" s="679">
        <f>IFERROR(MATCH(ND$44,Sheep!$R$281:$R$288,1),0)</f>
        <v>6</v>
      </c>
      <c r="ND45" s="679">
        <f>IFERROR(MATCH(NE$44,Sheep!$R$281:$R$288,1),0)</f>
        <v>6</v>
      </c>
      <c r="NE45" s="679">
        <f>IFERROR(MATCH(NF$44,Sheep!$R$281:$R$288,1),0)</f>
        <v>6</v>
      </c>
      <c r="NF45" s="679">
        <f>IFERROR(MATCH(NG$44,Sheep!$R$281:$R$288,1),0)</f>
        <v>6</v>
      </c>
      <c r="NG45" s="679">
        <f>IFERROR(MATCH(NH$44,Sheep!$R$281:$R$288,1),0)</f>
        <v>6</v>
      </c>
      <c r="NH45" s="679">
        <f>IFERROR(MATCH(NI$44,Sheep!$R$281:$R$288,1),0)</f>
        <v>7</v>
      </c>
      <c r="NI45" s="679">
        <f>IFERROR(MATCH(NJ$44,Sheep!$R$281:$R$288,1),0)</f>
        <v>7</v>
      </c>
      <c r="NJ45" s="679">
        <f>IFERROR(MATCH(NK$44,Sheep!$R$281:$R$288,1),0)</f>
        <v>7</v>
      </c>
      <c r="NK45" s="679">
        <f>IFERROR(MATCH(NL$44,Sheep!$R$281:$R$288,1),0)</f>
        <v>7</v>
      </c>
      <c r="NL45" s="679">
        <f>IFERROR(MATCH(NM$44,Sheep!$R$281:$R$288,1),0)</f>
        <v>7</v>
      </c>
      <c r="NM45" s="679">
        <f>IFERROR(MATCH(NN$44,Sheep!$R$281:$R$288,1),0)</f>
        <v>7</v>
      </c>
      <c r="NN45" s="679">
        <f>IFERROR(MATCH(NO$44,Sheep!$R$281:$R$288,1),0)</f>
        <v>7</v>
      </c>
      <c r="NO45" s="679">
        <f>IFERROR(MATCH(NP$44,Sheep!$R$281:$R$288,1),0)</f>
        <v>7</v>
      </c>
      <c r="NP45" s="679">
        <f>IFERROR(MATCH(NQ$44,Sheep!$R$281:$R$288,1),0)</f>
        <v>7</v>
      </c>
      <c r="NQ45" s="679">
        <f>IFERROR(MATCH(NR$44,Sheep!$R$281:$R$288,1),0)</f>
        <v>7</v>
      </c>
      <c r="NR45" s="679">
        <f>IFERROR(MATCH(NS$44,Sheep!$R$281:$R$288,1),0)</f>
        <v>7</v>
      </c>
      <c r="NS45" s="679">
        <f>IFERROR(MATCH(NT$44,Sheep!$R$281:$R$288,1),0)</f>
        <v>7</v>
      </c>
      <c r="NT45" s="679">
        <f>IFERROR(MATCH(NU$44,Sheep!$R$281:$R$288,1),0)</f>
        <v>7</v>
      </c>
      <c r="NU45" s="679">
        <f>IFERROR(MATCH(NV$44,Sheep!$R$281:$R$288,1),0)</f>
        <v>7</v>
      </c>
      <c r="NV45" s="679">
        <f>IFERROR(MATCH(NW$44,Sheep!$R$281:$R$288,1),0)</f>
        <v>7</v>
      </c>
      <c r="NW45" s="679">
        <f>IFERROR(MATCH(NX$44,Sheep!$R$281:$R$288,1),0)</f>
        <v>7</v>
      </c>
      <c r="NX45" s="679">
        <f>IFERROR(MATCH(NY$44,Sheep!$R$281:$R$288,1),0)</f>
        <v>7</v>
      </c>
      <c r="NY45" s="679">
        <f>IFERROR(MATCH(NZ$44,Sheep!$R$281:$R$288,1),0)</f>
        <v>7</v>
      </c>
      <c r="NZ45" s="679">
        <f>IFERROR(MATCH(OA$44,Sheep!$R$281:$R$288,1),0)</f>
        <v>7</v>
      </c>
      <c r="OA45" s="679">
        <f>IFERROR(MATCH(OB$44,Sheep!$R$281:$R$288,1),0)</f>
        <v>7</v>
      </c>
      <c r="OB45" s="679">
        <f>IFERROR(MATCH(OC$44,Sheep!$R$281:$R$288,1),0)</f>
        <v>7</v>
      </c>
      <c r="OC45" s="679">
        <f>IFERROR(MATCH(OD$44,Sheep!$R$281:$R$288,1),0)</f>
        <v>7</v>
      </c>
      <c r="OD45" s="679">
        <f>IFERROR(MATCH(OE$44,Sheep!$R$281:$R$288,1),0)</f>
        <v>7</v>
      </c>
      <c r="OE45" s="679">
        <f>IFERROR(MATCH(OF$44,Sheep!$R$281:$R$288,1),0)</f>
        <v>7</v>
      </c>
      <c r="OF45" s="679">
        <f>IFERROR(MATCH(OG$44,Sheep!$R$281:$R$288,1),0)</f>
        <v>7</v>
      </c>
      <c r="OG45" s="679">
        <f>IFERROR(MATCH(OH$44,Sheep!$R$281:$R$288,1),0)</f>
        <v>7</v>
      </c>
      <c r="OH45" s="679">
        <f>IFERROR(MATCH(OI$44,Sheep!$R$281:$R$288,1),0)</f>
        <v>7</v>
      </c>
      <c r="OI45" s="679">
        <f>IFERROR(MATCH(OJ$44,Sheep!$R$281:$R$288,1),0)</f>
        <v>7</v>
      </c>
      <c r="OJ45" s="679">
        <f>IFERROR(MATCH(OK$44,Sheep!$R$281:$R$288,1),0)</f>
        <v>7</v>
      </c>
      <c r="OK45" s="679">
        <f>IFERROR(MATCH(OL$44,Sheep!$R$281:$R$288,1),0)</f>
        <v>7</v>
      </c>
      <c r="OL45" s="679">
        <f>IFERROR(MATCH(OM$44,Sheep!$R$281:$R$288,1),0)</f>
        <v>7</v>
      </c>
      <c r="OM45" s="679">
        <f>IFERROR(MATCH(ON$44,Sheep!$R$281:$R$288,1),0)</f>
        <v>7</v>
      </c>
      <c r="ON45" s="679">
        <f>IFERROR(MATCH(OO$44,Sheep!$R$281:$R$288,1),0)</f>
        <v>7</v>
      </c>
      <c r="OO45" s="679">
        <f>IFERROR(MATCH(OP$44,Sheep!$R$281:$R$288,1),0)</f>
        <v>7</v>
      </c>
      <c r="OP45" s="679">
        <f>IFERROR(MATCH(OQ$44,Sheep!$R$281:$R$288,1),0)</f>
        <v>7</v>
      </c>
      <c r="OQ45" s="679">
        <f>IFERROR(MATCH(OR$44,Sheep!$R$281:$R$288,1),0)</f>
        <v>7</v>
      </c>
      <c r="OR45" s="679">
        <f>IFERROR(MATCH(OS$44,Sheep!$R$281:$R$288,1),0)</f>
        <v>7</v>
      </c>
      <c r="OS45" s="679">
        <f>IFERROR(MATCH(OT$44,Sheep!$R$281:$R$288,1),0)</f>
        <v>7</v>
      </c>
      <c r="OT45" s="679">
        <f>IFERROR(MATCH(OU$44,Sheep!$R$281:$R$288,1),0)</f>
        <v>7</v>
      </c>
      <c r="OU45" s="679">
        <f>IFERROR(MATCH(OV$44,Sheep!$R$281:$R$288,1),0)</f>
        <v>7</v>
      </c>
      <c r="OV45" s="679">
        <f>IFERROR(MATCH(OW$44,Sheep!$R$281:$R$288,1),0)</f>
        <v>7</v>
      </c>
      <c r="OW45" s="679">
        <f>IFERROR(MATCH(OX$44,Sheep!$R$281:$R$288,1),0)</f>
        <v>7</v>
      </c>
      <c r="OX45" s="679">
        <f>IFERROR(MATCH(OY$44,Sheep!$R$281:$R$288,1),0)</f>
        <v>7</v>
      </c>
      <c r="OY45" s="679">
        <f>IFERROR(MATCH(OZ$44,Sheep!$R$281:$R$288,1),0)</f>
        <v>7</v>
      </c>
      <c r="OZ45" s="679">
        <f>IFERROR(MATCH(PA$44,Sheep!$R$281:$R$288,1),0)</f>
        <v>7</v>
      </c>
      <c r="PA45" s="679">
        <f>IFERROR(MATCH(PB$44,Sheep!$R$281:$R$288,1),0)</f>
        <v>7</v>
      </c>
      <c r="PB45" s="679">
        <f>IFERROR(MATCH(PC$44,Sheep!$R$281:$R$288,1),0)</f>
        <v>7</v>
      </c>
      <c r="PC45" s="679">
        <f>IFERROR(MATCH(PD$44,Sheep!$R$281:$R$288,1),0)</f>
        <v>7</v>
      </c>
      <c r="PD45" s="679">
        <f>IFERROR(MATCH(PE$44,Sheep!$R$281:$R$288,1),0)</f>
        <v>7</v>
      </c>
      <c r="PE45" s="679">
        <f>IFERROR(MATCH(PF$44,Sheep!$R$281:$R$288,1),0)</f>
        <v>7</v>
      </c>
      <c r="PF45" s="679">
        <f>IFERROR(MATCH(PG$44,Sheep!$R$281:$R$288,1),0)</f>
        <v>7</v>
      </c>
      <c r="PG45" s="679">
        <f>IFERROR(MATCH(PH$44,Sheep!$R$281:$R$288,1),0)</f>
        <v>7</v>
      </c>
      <c r="PH45" s="679">
        <f>IFERROR(MATCH(PI$44,Sheep!$R$281:$R$288,1),0)</f>
        <v>8</v>
      </c>
      <c r="PI45" s="679">
        <f>IFERROR(MATCH(PJ$44,Sheep!$R$281:$R$288,1),0)</f>
        <v>8</v>
      </c>
      <c r="PJ45" s="679">
        <f>IFERROR(MATCH(PK$44,Sheep!$R$281:$R$288,1),0)</f>
        <v>8</v>
      </c>
      <c r="PK45" s="679">
        <f>IFERROR(MATCH(PL$44,Sheep!$R$281:$R$288,1),0)</f>
        <v>8</v>
      </c>
      <c r="PL45" s="679">
        <f>IFERROR(MATCH(PM$44,Sheep!$R$281:$R$288,1),0)</f>
        <v>8</v>
      </c>
      <c r="PM45" s="679">
        <f>IFERROR(MATCH(PN$44,Sheep!$R$281:$R$288,1),0)</f>
        <v>8</v>
      </c>
      <c r="PN45" s="679">
        <f>IFERROR(MATCH(PO$44,Sheep!$R$281:$R$288,1),0)</f>
        <v>8</v>
      </c>
      <c r="PO45" s="679">
        <f>IFERROR(MATCH(PP$44,Sheep!$R$281:$R$288,1),0)</f>
        <v>8</v>
      </c>
      <c r="PP45" s="679">
        <f>IFERROR(MATCH(PQ$44,Sheep!$R$281:$R$288,1),0)</f>
        <v>8</v>
      </c>
      <c r="PQ45" s="679">
        <f>IFERROR(MATCH(PR$44,Sheep!$R$281:$R$288,1),0)</f>
        <v>8</v>
      </c>
      <c r="PR45" s="679">
        <f>IFERROR(MATCH(PS$44,Sheep!$R$281:$R$288,1),0)</f>
        <v>8</v>
      </c>
      <c r="PS45" s="679">
        <f>IFERROR(MATCH(PT$44,Sheep!$R$281:$R$288,1),0)</f>
        <v>8</v>
      </c>
      <c r="PT45" s="679">
        <f>IFERROR(MATCH(PU$44,Sheep!$R$281:$R$288,1),0)</f>
        <v>8</v>
      </c>
      <c r="PU45" s="679">
        <f>IFERROR(MATCH(PV$44,Sheep!$R$281:$R$288,1),0)</f>
        <v>8</v>
      </c>
      <c r="PV45" s="679">
        <f>IFERROR(MATCH(PW$44,Sheep!$R$281:$R$288,1),0)</f>
        <v>8</v>
      </c>
      <c r="PW45" s="679">
        <f>IFERROR(MATCH(PX$44,Sheep!$R$281:$R$288,1),0)</f>
        <v>8</v>
      </c>
      <c r="PX45" s="679">
        <f>IFERROR(MATCH(PY$44,Sheep!$R$281:$R$288,1),0)</f>
        <v>8</v>
      </c>
      <c r="PY45" s="679">
        <f>IFERROR(MATCH(PZ$44,Sheep!$R$281:$R$288,1),0)</f>
        <v>8</v>
      </c>
      <c r="PZ45" s="679">
        <f>IFERROR(MATCH(QA$44,Sheep!$R$281:$R$288,1),0)</f>
        <v>8</v>
      </c>
      <c r="QA45" s="679">
        <f>IFERROR(MATCH(QB$44,Sheep!$R$281:$R$288,1),0)</f>
        <v>8</v>
      </c>
      <c r="QB45" s="679">
        <f>IFERROR(MATCH(QC$44,Sheep!$R$281:$R$288,1),0)</f>
        <v>8</v>
      </c>
      <c r="QC45" s="679">
        <f>IFERROR(MATCH(QD$44,Sheep!$R$281:$R$288,1),0)</f>
        <v>8</v>
      </c>
      <c r="QD45" s="679">
        <f>IFERROR(MATCH(QE$44,Sheep!$R$281:$R$288,1),0)</f>
        <v>8</v>
      </c>
      <c r="QE45" s="679">
        <f>IFERROR(MATCH(QF$44,Sheep!$R$281:$R$288,1),0)</f>
        <v>8</v>
      </c>
      <c r="QF45" s="679">
        <f>IFERROR(MATCH(QG$44,Sheep!$R$281:$R$288,1),0)</f>
        <v>8</v>
      </c>
      <c r="QG45" s="679">
        <f>IFERROR(MATCH(QH$44,Sheep!$R$281:$R$288,1),0)</f>
        <v>8</v>
      </c>
      <c r="QH45" s="679">
        <f>IFERROR(MATCH(QI$44,Sheep!$R$281:$R$288,1),0)</f>
        <v>8</v>
      </c>
      <c r="QI45" s="679">
        <f>IFERROR(MATCH(QJ$44,Sheep!$R$281:$R$288,1),0)</f>
        <v>8</v>
      </c>
      <c r="QJ45" s="679">
        <f>IFERROR(MATCH(QK$44,Sheep!$R$281:$R$288,1),0)</f>
        <v>8</v>
      </c>
      <c r="QK45" s="679">
        <f>IFERROR(MATCH(QL$44,Sheep!$R$281:$R$288,1),0)</f>
        <v>8</v>
      </c>
      <c r="QL45" s="679">
        <f>IFERROR(MATCH(QM$44,Sheep!$R$281:$R$288,1),0)</f>
        <v>8</v>
      </c>
      <c r="QM45" s="679">
        <f>IFERROR(MATCH(QN$44,Sheep!$R$281:$R$288,1),0)</f>
        <v>8</v>
      </c>
      <c r="QN45" s="679">
        <f>IFERROR(MATCH(QO$44,Sheep!$R$281:$R$288,1),0)</f>
        <v>8</v>
      </c>
      <c r="QO45" s="679">
        <f>IFERROR(MATCH(QP$44,Sheep!$R$281:$R$288,1),0)</f>
        <v>8</v>
      </c>
      <c r="QP45" s="679">
        <f>IFERROR(MATCH(QQ$44,Sheep!$R$281:$R$288,1),0)</f>
        <v>8</v>
      </c>
      <c r="QQ45" s="679">
        <f>IFERROR(MATCH(QR$44,Sheep!$R$281:$R$288,1),0)</f>
        <v>8</v>
      </c>
      <c r="QR45" s="679">
        <f>IFERROR(MATCH(QS$44,Sheep!$R$281:$R$288,1),0)</f>
        <v>8</v>
      </c>
      <c r="QS45" s="679">
        <f>IFERROR(MATCH(QT$44,Sheep!$R$281:$R$288,1),0)</f>
        <v>8</v>
      </c>
      <c r="QT45" s="679">
        <f>IFERROR(MATCH(QU$44,Sheep!$R$281:$R$288,1),0)</f>
        <v>8</v>
      </c>
      <c r="QU45" s="679">
        <f>IFERROR(MATCH(QV$44,Sheep!$R$281:$R$288,1),0)</f>
        <v>8</v>
      </c>
      <c r="QV45" s="679">
        <f>IFERROR(MATCH(QW$44,Sheep!$R$281:$R$288,1),0)</f>
        <v>8</v>
      </c>
      <c r="QW45" s="679">
        <f>IFERROR(MATCH(QX$44,Sheep!$R$281:$R$288,1),0)</f>
        <v>8</v>
      </c>
      <c r="QX45" s="679">
        <f>IFERROR(MATCH(QY$44,Sheep!$R$281:$R$288,1),0)</f>
        <v>8</v>
      </c>
      <c r="QY45" s="679">
        <f>IFERROR(MATCH(QZ$44,Sheep!$R$281:$R$288,1),0)</f>
        <v>8</v>
      </c>
      <c r="QZ45" s="679">
        <f>IFERROR(MATCH(RA$44,Sheep!$R$281:$R$288,1),0)</f>
        <v>8</v>
      </c>
      <c r="RA45" s="679">
        <f>IFERROR(MATCH(RB$44,Sheep!$R$281:$R$288,1),0)</f>
        <v>8</v>
      </c>
      <c r="RB45" s="679">
        <f>IFERROR(MATCH(RC$44,Sheep!$R$281:$R$288,1),0)</f>
        <v>8</v>
      </c>
      <c r="RC45" s="679">
        <f>IFERROR(MATCH(RD$44,Sheep!$R$281:$R$288,1),0)</f>
        <v>8</v>
      </c>
      <c r="RD45" s="679">
        <f>IFERROR(MATCH(RE$44,Sheep!$R$281:$R$288,1),0)</f>
        <v>8</v>
      </c>
      <c r="RE45" s="679">
        <f>IFERROR(MATCH(RF$44,Sheep!$R$281:$R$288,1),0)</f>
        <v>8</v>
      </c>
      <c r="RF45" s="679">
        <f>IFERROR(MATCH(RG$44,Sheep!$R$281:$R$288,1),0)</f>
        <v>8</v>
      </c>
      <c r="RG45" s="679">
        <f>IFERROR(MATCH(RH$44,Sheep!$R$281:$R$288,1),0)</f>
        <v>8</v>
      </c>
      <c r="RH45" s="679">
        <f>IFERROR(MATCH(RI$44,Sheep!$R$281:$R$288,1),0)</f>
        <v>8</v>
      </c>
      <c r="RI45" s="679">
        <f>IFERROR(MATCH(RJ$44,Sheep!$R$281:$R$288,1),0)</f>
        <v>8</v>
      </c>
      <c r="RJ45" s="679">
        <f>IFERROR(MATCH(RK$44,Sheep!$R$281:$R$288,1),0)</f>
        <v>8</v>
      </c>
      <c r="RK45" s="679">
        <f>IFERROR(MATCH(RL$44,Sheep!$R$281:$R$288,1),0)</f>
        <v>8</v>
      </c>
      <c r="RL45" s="679">
        <f>IFERROR(MATCH(RM$44,Sheep!$R$281:$R$288,1),0)</f>
        <v>8</v>
      </c>
      <c r="RM45" s="679">
        <f>IFERROR(MATCH(RN$44,Sheep!$R$281:$R$288,1),0)</f>
        <v>8</v>
      </c>
      <c r="RN45" s="679">
        <f>IFERROR(MATCH(RO$44,Sheep!$R$281:$R$288,1),0)</f>
        <v>8</v>
      </c>
      <c r="RO45" s="679">
        <f>IFERROR(MATCH(RP$44,Sheep!$R$281:$R$288,1),0)</f>
        <v>8</v>
      </c>
      <c r="RP45" s="679">
        <f>IFERROR(MATCH(RQ$44,Sheep!$R$281:$R$288,1),0)</f>
        <v>8</v>
      </c>
      <c r="RQ45" s="679">
        <f>IFERROR(MATCH(RR$44,Sheep!$R$281:$R$288,1),0)</f>
        <v>8</v>
      </c>
      <c r="RR45" s="679">
        <f>IFERROR(MATCH(RS$44,Sheep!$R$281:$R$288,1),0)</f>
        <v>8</v>
      </c>
      <c r="RS45" s="679">
        <f>IFERROR(MATCH(RT$44,Sheep!$R$281:$R$288,1),0)</f>
        <v>8</v>
      </c>
      <c r="RT45" s="679">
        <f>IFERROR(MATCH(RU$44,Sheep!$R$281:$R$288,1),0)</f>
        <v>8</v>
      </c>
      <c r="RU45" s="679">
        <f>IFERROR(MATCH(RV$44,Sheep!$R$281:$R$288,1),0)</f>
        <v>8</v>
      </c>
      <c r="RV45" s="679">
        <f>IFERROR(MATCH(RW$44,Sheep!$R$281:$R$288,1),0)</f>
        <v>8</v>
      </c>
      <c r="RW45" s="679">
        <f>IFERROR(MATCH(RX$44,Sheep!$R$281:$R$288,1),0)</f>
        <v>8</v>
      </c>
      <c r="RX45" s="679">
        <f>IFERROR(MATCH(RY$44,Sheep!$R$281:$R$288,1),0)</f>
        <v>8</v>
      </c>
      <c r="RY45" s="679">
        <f>IFERROR(MATCH(RZ$44,Sheep!$R$281:$R$288,1),0)</f>
        <v>8</v>
      </c>
      <c r="RZ45" s="679">
        <f>IFERROR(MATCH(SA$44,Sheep!$R$281:$R$288,1),0)</f>
        <v>8</v>
      </c>
      <c r="SA45" s="679">
        <f>IFERROR(MATCH(SB$44,Sheep!$R$281:$R$288,1),0)</f>
        <v>8</v>
      </c>
      <c r="SB45" s="679">
        <f>IFERROR(MATCH(SC$44,Sheep!$R$281:$R$288,1),0)</f>
        <v>8</v>
      </c>
      <c r="SC45" s="679">
        <f>IFERROR(MATCH(SD$44,Sheep!$R$281:$R$288,1),0)</f>
        <v>8</v>
      </c>
      <c r="SD45" s="679">
        <f>IFERROR(MATCH(SE$44,Sheep!$R$281:$R$288,1),0)</f>
        <v>8</v>
      </c>
      <c r="SE45" s="679">
        <f>IFERROR(MATCH(SF$44,Sheep!$R$281:$R$288,1),0)</f>
        <v>8</v>
      </c>
      <c r="SF45" s="679">
        <f>IFERROR(MATCH(SG$44,Sheep!$R$281:$R$288,1),0)</f>
        <v>8</v>
      </c>
      <c r="SG45" s="679">
        <f>IFERROR(MATCH(SH$44,Sheep!$R$281:$R$288,1),0)</f>
        <v>8</v>
      </c>
      <c r="SH45" s="679">
        <f>IFERROR(MATCH(SI$44,Sheep!$R$281:$R$288,1),0)</f>
        <v>0</v>
      </c>
      <c r="SI45" s="454"/>
      <c r="SJ45" s="456"/>
      <c r="SK45" s="444"/>
      <c r="SL45" s="444"/>
      <c r="SM45" s="444"/>
    </row>
    <row r="46" spans="1:507" outlineLevel="3" x14ac:dyDescent="0.35">
      <c r="A46" s="444"/>
      <c r="B46" s="453"/>
      <c r="C46" s="664">
        <f>INT($C$40)+3</f>
        <v>4</v>
      </c>
      <c r="D46" s="454"/>
      <c r="E46" s="534"/>
      <c r="F46" s="534"/>
      <c r="G46" s="454"/>
      <c r="H46" s="473"/>
      <c r="I46" s="473"/>
      <c r="J46" s="678" t="s">
        <v>875</v>
      </c>
      <c r="K46" s="758">
        <f>IFERROR(INDEX(Sheep!$R$281:$R$288,K45,1),0)</f>
        <v>0</v>
      </c>
      <c r="L46" s="758">
        <f>IFERROR(INDEX(Sheep!$R$281:$R$288,L45,1),0)</f>
        <v>0</v>
      </c>
      <c r="M46" s="758">
        <f>IFERROR(INDEX(Sheep!$R$281:$R$288,M45,1),0)</f>
        <v>0</v>
      </c>
      <c r="N46" s="758">
        <f>IFERROR(INDEX(Sheep!$R$281:$R$288,N45,1),0)</f>
        <v>0</v>
      </c>
      <c r="O46" s="758">
        <f>IFERROR(INDEX(Sheep!$R$281:$R$288,O45,1),0)</f>
        <v>0</v>
      </c>
      <c r="P46" s="758">
        <f>IFERROR(INDEX(Sheep!$R$281:$R$288,P45,1),0)</f>
        <v>0</v>
      </c>
      <c r="Q46" s="758">
        <f>IFERROR(INDEX(Sheep!$R$281:$R$288,Q45,1),0)</f>
        <v>0</v>
      </c>
      <c r="R46" s="758">
        <f>IFERROR(INDEX(Sheep!$R$281:$R$288,R45,1),0)</f>
        <v>0</v>
      </c>
      <c r="S46" s="758">
        <f>IFERROR(INDEX(Sheep!$R$281:$R$288,S45,1),0)</f>
        <v>0</v>
      </c>
      <c r="T46" s="758">
        <f>IFERROR(INDEX(Sheep!$R$281:$R$288,T45,1),0)</f>
        <v>0</v>
      </c>
      <c r="U46" s="758">
        <f>IFERROR(INDEX(Sheep!$R$281:$R$288,U45,1),0)</f>
        <v>0</v>
      </c>
      <c r="V46" s="758">
        <f>IFERROR(INDEX(Sheep!$R$281:$R$288,V45,1),0)</f>
        <v>0</v>
      </c>
      <c r="W46" s="758">
        <f>IFERROR(INDEX(Sheep!$R$281:$R$288,W45,1),0)</f>
        <v>0</v>
      </c>
      <c r="X46" s="758">
        <f>IFERROR(INDEX(Sheep!$R$281:$R$288,X45,1),0)</f>
        <v>0</v>
      </c>
      <c r="Y46" s="758">
        <f>IFERROR(INDEX(Sheep!$R$281:$R$288,Y45,1),0)</f>
        <v>0</v>
      </c>
      <c r="Z46" s="758">
        <f>IFERROR(INDEX(Sheep!$R$281:$R$288,Z45,1),0)</f>
        <v>0</v>
      </c>
      <c r="AA46" s="758">
        <f>IFERROR(INDEX(Sheep!$R$281:$R$288,AA45,1),0)</f>
        <v>0</v>
      </c>
      <c r="AB46" s="758">
        <f>IFERROR(INDEX(Sheep!$R$281:$R$288,AB45,1),0)</f>
        <v>0</v>
      </c>
      <c r="AC46" s="758">
        <f>IFERROR(INDEX(Sheep!$R$281:$R$288,AC45,1),0)</f>
        <v>0</v>
      </c>
      <c r="AD46" s="758">
        <f>IFERROR(INDEX(Sheep!$R$281:$R$288,AD45,1),0)</f>
        <v>0</v>
      </c>
      <c r="AE46" s="758">
        <f>IFERROR(INDEX(Sheep!$R$281:$R$288,AE45,1),0)</f>
        <v>0</v>
      </c>
      <c r="AF46" s="758">
        <f>IFERROR(INDEX(Sheep!$R$281:$R$288,AF45,1),0)</f>
        <v>0</v>
      </c>
      <c r="AG46" s="758">
        <f>IFERROR(INDEX(Sheep!$R$281:$R$288,AG45,1),0)</f>
        <v>0</v>
      </c>
      <c r="AH46" s="758">
        <f>IFERROR(INDEX(Sheep!$R$281:$R$288,AH45,1),0)</f>
        <v>0</v>
      </c>
      <c r="AI46" s="758">
        <f>IFERROR(INDEX(Sheep!$R$281:$R$288,AI45,1),0)</f>
        <v>0</v>
      </c>
      <c r="AJ46" s="758">
        <f>IFERROR(INDEX(Sheep!$R$281:$R$288,AJ45,1),0)</f>
        <v>0</v>
      </c>
      <c r="AK46" s="758">
        <f>IFERROR(INDEX(Sheep!$R$281:$R$288,AK45,1),0)</f>
        <v>0</v>
      </c>
      <c r="AL46" s="758">
        <f>IFERROR(INDEX(Sheep!$R$281:$R$288,AL45,1),0)</f>
        <v>0</v>
      </c>
      <c r="AM46" s="758">
        <f>IFERROR(INDEX(Sheep!$R$281:$R$288,AM45,1),0)</f>
        <v>0</v>
      </c>
      <c r="AN46" s="758">
        <f>IFERROR(INDEX(Sheep!$R$281:$R$288,AN45,1),0)</f>
        <v>0</v>
      </c>
      <c r="AO46" s="758">
        <f>IFERROR(INDEX(Sheep!$R$281:$R$288,AO45,1),0)</f>
        <v>0</v>
      </c>
      <c r="AP46" s="758">
        <f>IFERROR(INDEX(Sheep!$R$281:$R$288,AP45,1),0)</f>
        <v>0</v>
      </c>
      <c r="AQ46" s="758">
        <f>IFERROR(INDEX(Sheep!$R$281:$R$288,AQ45,1),0)</f>
        <v>0</v>
      </c>
      <c r="AR46" s="758">
        <f>IFERROR(INDEX(Sheep!$R$281:$R$288,AR45,1),0)</f>
        <v>0</v>
      </c>
      <c r="AS46" s="758">
        <f>IFERROR(INDEX(Sheep!$R$281:$R$288,AS45,1),0)</f>
        <v>0</v>
      </c>
      <c r="AT46" s="758">
        <f>IFERROR(INDEX(Sheep!$R$281:$R$288,AT45,1),0)</f>
        <v>0</v>
      </c>
      <c r="AU46" s="758">
        <f>IFERROR(INDEX(Sheep!$R$281:$R$288,AU45,1),0)</f>
        <v>0</v>
      </c>
      <c r="AV46" s="758">
        <f>IFERROR(INDEX(Sheep!$R$281:$R$288,AV45,1),0)</f>
        <v>0</v>
      </c>
      <c r="AW46" s="758">
        <f>IFERROR(INDEX(Sheep!$R$281:$R$288,AW45,1),0)</f>
        <v>0</v>
      </c>
      <c r="AX46" s="758">
        <f>IFERROR(INDEX(Sheep!$R$281:$R$288,AX45,1),0)</f>
        <v>0</v>
      </c>
      <c r="AY46" s="758">
        <f>IFERROR(INDEX(Sheep!$R$281:$R$288,AY45,1),0)</f>
        <v>0</v>
      </c>
      <c r="AZ46" s="758">
        <f>IFERROR(INDEX(Sheep!$R$281:$R$288,AZ45,1),0)</f>
        <v>0</v>
      </c>
      <c r="BA46" s="758">
        <f>IFERROR(INDEX(Sheep!$R$281:$R$288,BA45,1),0)</f>
        <v>0</v>
      </c>
      <c r="BB46" s="758">
        <f>IFERROR(INDEX(Sheep!$R$281:$R$288,BB45,1),0)</f>
        <v>0</v>
      </c>
      <c r="BC46" s="758">
        <f>IFERROR(INDEX(Sheep!$R$281:$R$288,BC45,1),0)</f>
        <v>0</v>
      </c>
      <c r="BD46" s="758">
        <f>IFERROR(INDEX(Sheep!$R$281:$R$288,BD45,1),0)</f>
        <v>0</v>
      </c>
      <c r="BE46" s="758">
        <f>IFERROR(INDEX(Sheep!$R$281:$R$288,BE45,1),0)</f>
        <v>0</v>
      </c>
      <c r="BF46" s="758">
        <f>IFERROR(INDEX(Sheep!$R$281:$R$288,BF45,1),0)</f>
        <v>0</v>
      </c>
      <c r="BG46" s="758">
        <f>IFERROR(INDEX(Sheep!$R$281:$R$288,BG45,1),0)</f>
        <v>0</v>
      </c>
      <c r="BH46" s="758">
        <f>IFERROR(INDEX(Sheep!$R$281:$R$288,BH45,1),0)</f>
        <v>0</v>
      </c>
      <c r="BI46" s="758">
        <f>IFERROR(INDEX(Sheep!$R$281:$R$288,BI45,1),0)</f>
        <v>0</v>
      </c>
      <c r="BJ46" s="758">
        <f>IFERROR(INDEX(Sheep!$R$281:$R$288,BJ45,1),0)</f>
        <v>0</v>
      </c>
      <c r="BK46" s="758">
        <f>IFERROR(INDEX(Sheep!$R$281:$R$288,BK45,1),0)</f>
        <v>0</v>
      </c>
      <c r="BL46" s="758">
        <f>IFERROR(INDEX(Sheep!$R$281:$R$288,BL45,1),0)</f>
        <v>0</v>
      </c>
      <c r="BM46" s="758">
        <f>IFERROR(INDEX(Sheep!$R$281:$R$288,BM45,1),0)</f>
        <v>0</v>
      </c>
      <c r="BN46" s="758">
        <f>IFERROR(INDEX(Sheep!$R$281:$R$288,BN45,1),0)</f>
        <v>0</v>
      </c>
      <c r="BO46" s="758">
        <f>IFERROR(INDEX(Sheep!$R$281:$R$288,BO45,1),0)</f>
        <v>43863</v>
      </c>
      <c r="BP46" s="758">
        <f>IFERROR(INDEX(Sheep!$R$281:$R$288,BP45,1),0)</f>
        <v>43863</v>
      </c>
      <c r="BQ46" s="758">
        <f>IFERROR(INDEX(Sheep!$R$281:$R$288,BQ45,1),0)</f>
        <v>43863</v>
      </c>
      <c r="BR46" s="758">
        <f>IFERROR(INDEX(Sheep!$R$281:$R$288,BR45,1),0)</f>
        <v>43863</v>
      </c>
      <c r="BS46" s="758">
        <f>IFERROR(INDEX(Sheep!$R$281:$R$288,BS45,1),0)</f>
        <v>43863</v>
      </c>
      <c r="BT46" s="758">
        <f>IFERROR(INDEX(Sheep!$R$281:$R$288,BT45,1),0)</f>
        <v>43863</v>
      </c>
      <c r="BU46" s="758">
        <f>IFERROR(INDEX(Sheep!$R$281:$R$288,BU45,1),0)</f>
        <v>43863</v>
      </c>
      <c r="BV46" s="758">
        <f>IFERROR(INDEX(Sheep!$R$281:$R$288,BV45,1),0)</f>
        <v>43863</v>
      </c>
      <c r="BW46" s="758">
        <f>IFERROR(INDEX(Sheep!$R$281:$R$288,BW45,1),0)</f>
        <v>43863</v>
      </c>
      <c r="BX46" s="758">
        <f>IFERROR(INDEX(Sheep!$R$281:$R$288,BX45,1),0)</f>
        <v>43863</v>
      </c>
      <c r="BY46" s="758">
        <f>IFERROR(INDEX(Sheep!$R$281:$R$288,BY45,1),0)</f>
        <v>43863</v>
      </c>
      <c r="BZ46" s="758">
        <f>IFERROR(INDEX(Sheep!$R$281:$R$288,BZ45,1),0)</f>
        <v>43863</v>
      </c>
      <c r="CA46" s="758">
        <f>IFERROR(INDEX(Sheep!$R$281:$R$288,CA45,1),0)</f>
        <v>43863</v>
      </c>
      <c r="CB46" s="758">
        <f>IFERROR(INDEX(Sheep!$R$281:$R$288,CB45,1),0)</f>
        <v>43863</v>
      </c>
      <c r="CC46" s="758">
        <f>IFERROR(INDEX(Sheep!$R$281:$R$288,CC45,1),0)</f>
        <v>43863</v>
      </c>
      <c r="CD46" s="758">
        <f>IFERROR(INDEX(Sheep!$R$281:$R$288,CD45,1),0)</f>
        <v>43863</v>
      </c>
      <c r="CE46" s="758">
        <f>IFERROR(INDEX(Sheep!$R$281:$R$288,CE45,1),0)</f>
        <v>43863</v>
      </c>
      <c r="CF46" s="758">
        <f>IFERROR(INDEX(Sheep!$R$281:$R$288,CF45,1),0)</f>
        <v>43863</v>
      </c>
      <c r="CG46" s="758">
        <f>IFERROR(INDEX(Sheep!$R$281:$R$288,CG45,1),0)</f>
        <v>43863</v>
      </c>
      <c r="CH46" s="758">
        <f>IFERROR(INDEX(Sheep!$R$281:$R$288,CH45,1),0)</f>
        <v>43863</v>
      </c>
      <c r="CI46" s="758">
        <f>IFERROR(INDEX(Sheep!$R$281:$R$288,CI45,1),0)</f>
        <v>43863</v>
      </c>
      <c r="CJ46" s="758">
        <f>IFERROR(INDEX(Sheep!$R$281:$R$288,CJ45,1),0)</f>
        <v>43863</v>
      </c>
      <c r="CK46" s="758">
        <f>IFERROR(INDEX(Sheep!$R$281:$R$288,CK45,1),0)</f>
        <v>43863</v>
      </c>
      <c r="CL46" s="758">
        <f>IFERROR(INDEX(Sheep!$R$281:$R$288,CL45,1),0)</f>
        <v>43863</v>
      </c>
      <c r="CM46" s="758">
        <f>IFERROR(INDEX(Sheep!$R$281:$R$288,CM45,1),0)</f>
        <v>43863</v>
      </c>
      <c r="CN46" s="758">
        <f>IFERROR(INDEX(Sheep!$R$281:$R$288,CN45,1),0)</f>
        <v>43863</v>
      </c>
      <c r="CO46" s="758">
        <f>IFERROR(INDEX(Sheep!$R$281:$R$288,CO45,1),0)</f>
        <v>43863</v>
      </c>
      <c r="CP46" s="758">
        <f>IFERROR(INDEX(Sheep!$R$281:$R$288,CP45,1),0)</f>
        <v>43863</v>
      </c>
      <c r="CQ46" s="758">
        <f>IFERROR(INDEX(Sheep!$R$281:$R$288,CQ45,1),0)</f>
        <v>43863</v>
      </c>
      <c r="CR46" s="758">
        <f>IFERROR(INDEX(Sheep!$R$281:$R$288,CR45,1),0)</f>
        <v>43863</v>
      </c>
      <c r="CS46" s="758">
        <f>IFERROR(INDEX(Sheep!$R$281:$R$288,CS45,1),0)</f>
        <v>43863</v>
      </c>
      <c r="CT46" s="758">
        <f>IFERROR(INDEX(Sheep!$R$281:$R$288,CT45,1),0)</f>
        <v>43863</v>
      </c>
      <c r="CU46" s="758">
        <f>IFERROR(INDEX(Sheep!$R$281:$R$288,CU45,1),0)</f>
        <v>43863</v>
      </c>
      <c r="CV46" s="758">
        <f>IFERROR(INDEX(Sheep!$R$281:$R$288,CV45,1),0)</f>
        <v>43863</v>
      </c>
      <c r="CW46" s="758">
        <f>IFERROR(INDEX(Sheep!$R$281:$R$288,CW45,1),0)</f>
        <v>43863</v>
      </c>
      <c r="CX46" s="758">
        <f>IFERROR(INDEX(Sheep!$R$281:$R$288,CX45,1),0)</f>
        <v>43863</v>
      </c>
      <c r="CY46" s="758">
        <f>IFERROR(INDEX(Sheep!$R$281:$R$288,CY45,1),0)</f>
        <v>43863</v>
      </c>
      <c r="CZ46" s="758">
        <f>IFERROR(INDEX(Sheep!$R$281:$R$288,CZ45,1),0)</f>
        <v>43863</v>
      </c>
      <c r="DA46" s="758">
        <f>IFERROR(INDEX(Sheep!$R$281:$R$288,DA45,1),0)</f>
        <v>43863</v>
      </c>
      <c r="DB46" s="758">
        <f>IFERROR(INDEX(Sheep!$R$281:$R$288,DB45,1),0)</f>
        <v>43863</v>
      </c>
      <c r="DC46" s="758">
        <f>IFERROR(INDEX(Sheep!$R$281:$R$288,DC45,1),0)</f>
        <v>43863</v>
      </c>
      <c r="DD46" s="758">
        <f>IFERROR(INDEX(Sheep!$R$281:$R$288,DD45,1),0)</f>
        <v>43863</v>
      </c>
      <c r="DE46" s="758">
        <f>IFERROR(INDEX(Sheep!$R$281:$R$288,DE45,1),0)</f>
        <v>43863</v>
      </c>
      <c r="DF46" s="758">
        <f>IFERROR(INDEX(Sheep!$R$281:$R$288,DF45,1),0)</f>
        <v>43863</v>
      </c>
      <c r="DG46" s="758">
        <f>IFERROR(INDEX(Sheep!$R$281:$R$288,DG45,1),0)</f>
        <v>43863</v>
      </c>
      <c r="DH46" s="758">
        <f>IFERROR(INDEX(Sheep!$R$281:$R$288,DH45,1),0)</f>
        <v>44181</v>
      </c>
      <c r="DI46" s="758">
        <f>IFERROR(INDEX(Sheep!$R$281:$R$288,DI45,1),0)</f>
        <v>44181</v>
      </c>
      <c r="DJ46" s="758">
        <f>IFERROR(INDEX(Sheep!$R$281:$R$288,DJ45,1),0)</f>
        <v>44181</v>
      </c>
      <c r="DK46" s="758">
        <f>IFERROR(INDEX(Sheep!$R$281:$R$288,DK45,1),0)</f>
        <v>44181</v>
      </c>
      <c r="DL46" s="758">
        <f>IFERROR(INDEX(Sheep!$R$281:$R$288,DL45,1),0)</f>
        <v>44181</v>
      </c>
      <c r="DM46" s="758">
        <f>IFERROR(INDEX(Sheep!$R$281:$R$288,DM45,1),0)</f>
        <v>44181</v>
      </c>
      <c r="DN46" s="758">
        <f>IFERROR(INDEX(Sheep!$R$281:$R$288,DN45,1),0)</f>
        <v>44181</v>
      </c>
      <c r="DO46" s="758">
        <f>IFERROR(INDEX(Sheep!$R$281:$R$288,DO45,1),0)</f>
        <v>44181</v>
      </c>
      <c r="DP46" s="758">
        <f>IFERROR(INDEX(Sheep!$R$281:$R$288,DP45,1),0)</f>
        <v>44181</v>
      </c>
      <c r="DQ46" s="758">
        <f>IFERROR(INDEX(Sheep!$R$281:$R$288,DQ45,1),0)</f>
        <v>44181</v>
      </c>
      <c r="DR46" s="758">
        <f>IFERROR(INDEX(Sheep!$R$281:$R$288,DR45,1),0)</f>
        <v>44181</v>
      </c>
      <c r="DS46" s="758">
        <f>IFERROR(INDEX(Sheep!$R$281:$R$288,DS45,1),0)</f>
        <v>44181</v>
      </c>
      <c r="DT46" s="758">
        <f>IFERROR(INDEX(Sheep!$R$281:$R$288,DT45,1),0)</f>
        <v>44181</v>
      </c>
      <c r="DU46" s="758">
        <f>IFERROR(INDEX(Sheep!$R$281:$R$288,DU45,1),0)</f>
        <v>44181</v>
      </c>
      <c r="DV46" s="758">
        <f>IFERROR(INDEX(Sheep!$R$281:$R$288,DV45,1),0)</f>
        <v>44181</v>
      </c>
      <c r="DW46" s="758">
        <f>IFERROR(INDEX(Sheep!$R$281:$R$288,DW45,1),0)</f>
        <v>44181</v>
      </c>
      <c r="DX46" s="758">
        <f>IFERROR(INDEX(Sheep!$R$281:$R$288,DX45,1),0)</f>
        <v>44181</v>
      </c>
      <c r="DY46" s="758">
        <f>IFERROR(INDEX(Sheep!$R$281:$R$288,DY45,1),0)</f>
        <v>44181</v>
      </c>
      <c r="DZ46" s="758">
        <f>IFERROR(INDEX(Sheep!$R$281:$R$288,DZ45,1),0)</f>
        <v>44181</v>
      </c>
      <c r="EA46" s="758">
        <f>IFERROR(INDEX(Sheep!$R$281:$R$288,EA45,1),0)</f>
        <v>44181</v>
      </c>
      <c r="EB46" s="758">
        <f>IFERROR(INDEX(Sheep!$R$281:$R$288,EB45,1),0)</f>
        <v>44181</v>
      </c>
      <c r="EC46" s="758">
        <f>IFERROR(INDEX(Sheep!$R$281:$R$288,EC45,1),0)</f>
        <v>44181</v>
      </c>
      <c r="ED46" s="758">
        <f>IFERROR(INDEX(Sheep!$R$281:$R$288,ED45,1),0)</f>
        <v>44181</v>
      </c>
      <c r="EE46" s="758">
        <f>IFERROR(INDEX(Sheep!$R$281:$R$288,EE45,1),0)</f>
        <v>44181</v>
      </c>
      <c r="EF46" s="758">
        <f>IFERROR(INDEX(Sheep!$R$281:$R$288,EF45,1),0)</f>
        <v>44181</v>
      </c>
      <c r="EG46" s="758">
        <f>IFERROR(INDEX(Sheep!$R$281:$R$288,EG45,1),0)</f>
        <v>44181</v>
      </c>
      <c r="EH46" s="758">
        <f>IFERROR(INDEX(Sheep!$R$281:$R$288,EH45,1),0)</f>
        <v>44181</v>
      </c>
      <c r="EI46" s="758">
        <f>IFERROR(INDEX(Sheep!$R$281:$R$288,EI45,1),0)</f>
        <v>44181</v>
      </c>
      <c r="EJ46" s="758">
        <f>IFERROR(INDEX(Sheep!$R$281:$R$288,EJ45,1),0)</f>
        <v>44181</v>
      </c>
      <c r="EK46" s="758">
        <f>IFERROR(INDEX(Sheep!$R$281:$R$288,EK45,1),0)</f>
        <v>44181</v>
      </c>
      <c r="EL46" s="758">
        <f>IFERROR(INDEX(Sheep!$R$281:$R$288,EL45,1),0)</f>
        <v>44181</v>
      </c>
      <c r="EM46" s="758">
        <f>IFERROR(INDEX(Sheep!$R$281:$R$288,EM45,1),0)</f>
        <v>44181</v>
      </c>
      <c r="EN46" s="758">
        <f>IFERROR(INDEX(Sheep!$R$281:$R$288,EN45,1),0)</f>
        <v>44181</v>
      </c>
      <c r="EO46" s="758">
        <f>IFERROR(INDEX(Sheep!$R$281:$R$288,EO45,1),0)</f>
        <v>44181</v>
      </c>
      <c r="EP46" s="758">
        <f>IFERROR(INDEX(Sheep!$R$281:$R$288,EP45,1),0)</f>
        <v>44181</v>
      </c>
      <c r="EQ46" s="758">
        <f>IFERROR(INDEX(Sheep!$R$281:$R$288,EQ45,1),0)</f>
        <v>44181</v>
      </c>
      <c r="ER46" s="758">
        <f>IFERROR(INDEX(Sheep!$R$281:$R$288,ER45,1),0)</f>
        <v>44181</v>
      </c>
      <c r="ES46" s="758">
        <f>IFERROR(INDEX(Sheep!$R$281:$R$288,ES45,1),0)</f>
        <v>44181</v>
      </c>
      <c r="ET46" s="758">
        <f>IFERROR(INDEX(Sheep!$R$281:$R$288,ET45,1),0)</f>
        <v>44181</v>
      </c>
      <c r="EU46" s="758">
        <f>IFERROR(INDEX(Sheep!$R$281:$R$288,EU45,1),0)</f>
        <v>44181</v>
      </c>
      <c r="EV46" s="758">
        <f>IFERROR(INDEX(Sheep!$R$281:$R$288,EV45,1),0)</f>
        <v>44181</v>
      </c>
      <c r="EW46" s="758">
        <f>IFERROR(INDEX(Sheep!$R$281:$R$288,EW45,1),0)</f>
        <v>44181</v>
      </c>
      <c r="EX46" s="758">
        <f>IFERROR(INDEX(Sheep!$R$281:$R$288,EX45,1),0)</f>
        <v>44181</v>
      </c>
      <c r="EY46" s="758">
        <f>IFERROR(INDEX(Sheep!$R$281:$R$288,EY45,1),0)</f>
        <v>44181</v>
      </c>
      <c r="EZ46" s="758">
        <f>IFERROR(INDEX(Sheep!$R$281:$R$288,EZ45,1),0)</f>
        <v>44181</v>
      </c>
      <c r="FA46" s="758">
        <f>IFERROR(INDEX(Sheep!$R$281:$R$288,FA45,1),0)</f>
        <v>44181</v>
      </c>
      <c r="FB46" s="758">
        <f>IFERROR(INDEX(Sheep!$R$281:$R$288,FB45,1),0)</f>
        <v>44181</v>
      </c>
      <c r="FC46" s="758">
        <f>IFERROR(INDEX(Sheep!$R$281:$R$288,FC45,1),0)</f>
        <v>44181</v>
      </c>
      <c r="FD46" s="758">
        <f>IFERROR(INDEX(Sheep!$R$281:$R$288,FD45,1),0)</f>
        <v>44181</v>
      </c>
      <c r="FE46" s="758">
        <f>IFERROR(INDEX(Sheep!$R$281:$R$288,FE45,1),0)</f>
        <v>44181</v>
      </c>
      <c r="FF46" s="758">
        <f>IFERROR(INDEX(Sheep!$R$281:$R$288,FF45,1),0)</f>
        <v>44181</v>
      </c>
      <c r="FG46" s="758">
        <f>IFERROR(INDEX(Sheep!$R$281:$R$288,FG45,1),0)</f>
        <v>44181</v>
      </c>
      <c r="FH46" s="758">
        <f>IFERROR(INDEX(Sheep!$R$281:$R$288,FH45,1),0)</f>
        <v>44546</v>
      </c>
      <c r="FI46" s="758">
        <f>IFERROR(INDEX(Sheep!$R$281:$R$288,FI45,1),0)</f>
        <v>44546</v>
      </c>
      <c r="FJ46" s="758">
        <f>IFERROR(INDEX(Sheep!$R$281:$R$288,FJ45,1),0)</f>
        <v>44546</v>
      </c>
      <c r="FK46" s="758">
        <f>IFERROR(INDEX(Sheep!$R$281:$R$288,FK45,1),0)</f>
        <v>44546</v>
      </c>
      <c r="FL46" s="758">
        <f>IFERROR(INDEX(Sheep!$R$281:$R$288,FL45,1),0)</f>
        <v>44546</v>
      </c>
      <c r="FM46" s="758">
        <f>IFERROR(INDEX(Sheep!$R$281:$R$288,FM45,1),0)</f>
        <v>44546</v>
      </c>
      <c r="FN46" s="758">
        <f>IFERROR(INDEX(Sheep!$R$281:$R$288,FN45,1),0)</f>
        <v>44546</v>
      </c>
      <c r="FO46" s="758">
        <f>IFERROR(INDEX(Sheep!$R$281:$R$288,FO45,1),0)</f>
        <v>44546</v>
      </c>
      <c r="FP46" s="758">
        <f>IFERROR(INDEX(Sheep!$R$281:$R$288,FP45,1),0)</f>
        <v>44546</v>
      </c>
      <c r="FQ46" s="758">
        <f>IFERROR(INDEX(Sheep!$R$281:$R$288,FQ45,1),0)</f>
        <v>44546</v>
      </c>
      <c r="FR46" s="758">
        <f>IFERROR(INDEX(Sheep!$R$281:$R$288,FR45,1),0)</f>
        <v>44546</v>
      </c>
      <c r="FS46" s="758">
        <f>IFERROR(INDEX(Sheep!$R$281:$R$288,FS45,1),0)</f>
        <v>44546</v>
      </c>
      <c r="FT46" s="758">
        <f>IFERROR(INDEX(Sheep!$R$281:$R$288,FT45,1),0)</f>
        <v>44546</v>
      </c>
      <c r="FU46" s="758">
        <f>IFERROR(INDEX(Sheep!$R$281:$R$288,FU45,1),0)</f>
        <v>44546</v>
      </c>
      <c r="FV46" s="758">
        <f>IFERROR(INDEX(Sheep!$R$281:$R$288,FV45,1),0)</f>
        <v>44546</v>
      </c>
      <c r="FW46" s="758">
        <f>IFERROR(INDEX(Sheep!$R$281:$R$288,FW45,1),0)</f>
        <v>44546</v>
      </c>
      <c r="FX46" s="758">
        <f>IFERROR(INDEX(Sheep!$R$281:$R$288,FX45,1),0)</f>
        <v>44546</v>
      </c>
      <c r="FY46" s="758">
        <f>IFERROR(INDEX(Sheep!$R$281:$R$288,FY45,1),0)</f>
        <v>44546</v>
      </c>
      <c r="FZ46" s="758">
        <f>IFERROR(INDEX(Sheep!$R$281:$R$288,FZ45,1),0)</f>
        <v>44546</v>
      </c>
      <c r="GA46" s="758">
        <f>IFERROR(INDEX(Sheep!$R$281:$R$288,GA45,1),0)</f>
        <v>44546</v>
      </c>
      <c r="GB46" s="758">
        <f>IFERROR(INDEX(Sheep!$R$281:$R$288,GB45,1),0)</f>
        <v>44546</v>
      </c>
      <c r="GC46" s="758">
        <f>IFERROR(INDEX(Sheep!$R$281:$R$288,GC45,1),0)</f>
        <v>44546</v>
      </c>
      <c r="GD46" s="758">
        <f>IFERROR(INDEX(Sheep!$R$281:$R$288,GD45,1),0)</f>
        <v>44546</v>
      </c>
      <c r="GE46" s="758">
        <f>IFERROR(INDEX(Sheep!$R$281:$R$288,GE45,1),0)</f>
        <v>44546</v>
      </c>
      <c r="GF46" s="758">
        <f>IFERROR(INDEX(Sheep!$R$281:$R$288,GF45,1),0)</f>
        <v>44546</v>
      </c>
      <c r="GG46" s="758">
        <f>IFERROR(INDEX(Sheep!$R$281:$R$288,GG45,1),0)</f>
        <v>44546</v>
      </c>
      <c r="GH46" s="758">
        <f>IFERROR(INDEX(Sheep!$R$281:$R$288,GH45,1),0)</f>
        <v>44546</v>
      </c>
      <c r="GI46" s="758">
        <f>IFERROR(INDEX(Sheep!$R$281:$R$288,GI45,1),0)</f>
        <v>44546</v>
      </c>
      <c r="GJ46" s="758">
        <f>IFERROR(INDEX(Sheep!$R$281:$R$288,GJ45,1),0)</f>
        <v>44546</v>
      </c>
      <c r="GK46" s="758">
        <f>IFERROR(INDEX(Sheep!$R$281:$R$288,GK45,1),0)</f>
        <v>44546</v>
      </c>
      <c r="GL46" s="758">
        <f>IFERROR(INDEX(Sheep!$R$281:$R$288,GL45,1),0)</f>
        <v>44546</v>
      </c>
      <c r="GM46" s="758">
        <f>IFERROR(INDEX(Sheep!$R$281:$R$288,GM45,1),0)</f>
        <v>44546</v>
      </c>
      <c r="GN46" s="758">
        <f>IFERROR(INDEX(Sheep!$R$281:$R$288,GN45,1),0)</f>
        <v>44546</v>
      </c>
      <c r="GO46" s="758">
        <f>IFERROR(INDEX(Sheep!$R$281:$R$288,GO45,1),0)</f>
        <v>44546</v>
      </c>
      <c r="GP46" s="758">
        <f>IFERROR(INDEX(Sheep!$R$281:$R$288,GP45,1),0)</f>
        <v>44546</v>
      </c>
      <c r="GQ46" s="758">
        <f>IFERROR(INDEX(Sheep!$R$281:$R$288,GQ45,1),0)</f>
        <v>44546</v>
      </c>
      <c r="GR46" s="758">
        <f>IFERROR(INDEX(Sheep!$R$281:$R$288,GR45,1),0)</f>
        <v>44546</v>
      </c>
      <c r="GS46" s="758">
        <f>IFERROR(INDEX(Sheep!$R$281:$R$288,GS45,1),0)</f>
        <v>44546</v>
      </c>
      <c r="GT46" s="758">
        <f>IFERROR(INDEX(Sheep!$R$281:$R$288,GT45,1),0)</f>
        <v>44546</v>
      </c>
      <c r="GU46" s="758">
        <f>IFERROR(INDEX(Sheep!$R$281:$R$288,GU45,1),0)</f>
        <v>44546</v>
      </c>
      <c r="GV46" s="758">
        <f>IFERROR(INDEX(Sheep!$R$281:$R$288,GV45,1),0)</f>
        <v>44546</v>
      </c>
      <c r="GW46" s="758">
        <f>IFERROR(INDEX(Sheep!$R$281:$R$288,GW45,1),0)</f>
        <v>44546</v>
      </c>
      <c r="GX46" s="758">
        <f>IFERROR(INDEX(Sheep!$R$281:$R$288,GX45,1),0)</f>
        <v>44546</v>
      </c>
      <c r="GY46" s="758">
        <f>IFERROR(INDEX(Sheep!$R$281:$R$288,GY45,1),0)</f>
        <v>44546</v>
      </c>
      <c r="GZ46" s="758">
        <f>IFERROR(INDEX(Sheep!$R$281:$R$288,GZ45,1),0)</f>
        <v>44546</v>
      </c>
      <c r="HA46" s="758">
        <f>IFERROR(INDEX(Sheep!$R$281:$R$288,HA45,1),0)</f>
        <v>44546</v>
      </c>
      <c r="HB46" s="758">
        <f>IFERROR(INDEX(Sheep!$R$281:$R$288,HB45,1),0)</f>
        <v>44546</v>
      </c>
      <c r="HC46" s="758">
        <f>IFERROR(INDEX(Sheep!$R$281:$R$288,HC45,1),0)</f>
        <v>44546</v>
      </c>
      <c r="HD46" s="758">
        <f>IFERROR(INDEX(Sheep!$R$281:$R$288,HD45,1),0)</f>
        <v>44546</v>
      </c>
      <c r="HE46" s="758">
        <f>IFERROR(INDEX(Sheep!$R$281:$R$288,HE45,1),0)</f>
        <v>44546</v>
      </c>
      <c r="HF46" s="758">
        <f>IFERROR(INDEX(Sheep!$R$281:$R$288,HF45,1),0)</f>
        <v>44546</v>
      </c>
      <c r="HG46" s="758">
        <f>IFERROR(INDEX(Sheep!$R$281:$R$288,HG45,1),0)</f>
        <v>44546</v>
      </c>
      <c r="HH46" s="758">
        <f>IFERROR(INDEX(Sheep!$R$281:$R$288,HH45,1),0)</f>
        <v>44911</v>
      </c>
      <c r="HI46" s="758">
        <f>IFERROR(INDEX(Sheep!$R$281:$R$288,HI45,1),0)</f>
        <v>44911</v>
      </c>
      <c r="HJ46" s="758">
        <f>IFERROR(INDEX(Sheep!$R$281:$R$288,HJ45,1),0)</f>
        <v>44911</v>
      </c>
      <c r="HK46" s="758">
        <f>IFERROR(INDEX(Sheep!$R$281:$R$288,HK45,1),0)</f>
        <v>44911</v>
      </c>
      <c r="HL46" s="758">
        <f>IFERROR(INDEX(Sheep!$R$281:$R$288,HL45,1),0)</f>
        <v>44911</v>
      </c>
      <c r="HM46" s="758">
        <f>IFERROR(INDEX(Sheep!$R$281:$R$288,HM45,1),0)</f>
        <v>44911</v>
      </c>
      <c r="HN46" s="758">
        <f>IFERROR(INDEX(Sheep!$R$281:$R$288,HN45,1),0)</f>
        <v>44911</v>
      </c>
      <c r="HO46" s="758">
        <f>IFERROR(INDEX(Sheep!$R$281:$R$288,HO45,1),0)</f>
        <v>44911</v>
      </c>
      <c r="HP46" s="758">
        <f>IFERROR(INDEX(Sheep!$R$281:$R$288,HP45,1),0)</f>
        <v>44911</v>
      </c>
      <c r="HQ46" s="758">
        <f>IFERROR(INDEX(Sheep!$R$281:$R$288,HQ45,1),0)</f>
        <v>44911</v>
      </c>
      <c r="HR46" s="758">
        <f>IFERROR(INDEX(Sheep!$R$281:$R$288,HR45,1),0)</f>
        <v>44911</v>
      </c>
      <c r="HS46" s="758">
        <f>IFERROR(INDEX(Sheep!$R$281:$R$288,HS45,1),0)</f>
        <v>44911</v>
      </c>
      <c r="HT46" s="758">
        <f>IFERROR(INDEX(Sheep!$R$281:$R$288,HT45,1),0)</f>
        <v>44911</v>
      </c>
      <c r="HU46" s="758">
        <f>IFERROR(INDEX(Sheep!$R$281:$R$288,HU45,1),0)</f>
        <v>44911</v>
      </c>
      <c r="HV46" s="758">
        <f>IFERROR(INDEX(Sheep!$R$281:$R$288,HV45,1),0)</f>
        <v>44911</v>
      </c>
      <c r="HW46" s="758">
        <f>IFERROR(INDEX(Sheep!$R$281:$R$288,HW45,1),0)</f>
        <v>44911</v>
      </c>
      <c r="HX46" s="758">
        <f>IFERROR(INDEX(Sheep!$R$281:$R$288,HX45,1),0)</f>
        <v>44911</v>
      </c>
      <c r="HY46" s="758">
        <f>IFERROR(INDEX(Sheep!$R$281:$R$288,HY45,1),0)</f>
        <v>44911</v>
      </c>
      <c r="HZ46" s="758">
        <f>IFERROR(INDEX(Sheep!$R$281:$R$288,HZ45,1),0)</f>
        <v>44911</v>
      </c>
      <c r="IA46" s="758">
        <f>IFERROR(INDEX(Sheep!$R$281:$R$288,IA45,1),0)</f>
        <v>44911</v>
      </c>
      <c r="IB46" s="758">
        <f>IFERROR(INDEX(Sheep!$R$281:$R$288,IB45,1),0)</f>
        <v>44911</v>
      </c>
      <c r="IC46" s="758">
        <f>IFERROR(INDEX(Sheep!$R$281:$R$288,IC45,1),0)</f>
        <v>44911</v>
      </c>
      <c r="ID46" s="758">
        <f>IFERROR(INDEX(Sheep!$R$281:$R$288,ID45,1),0)</f>
        <v>44911</v>
      </c>
      <c r="IE46" s="758">
        <f>IFERROR(INDEX(Sheep!$R$281:$R$288,IE45,1),0)</f>
        <v>44911</v>
      </c>
      <c r="IF46" s="758">
        <f>IFERROR(INDEX(Sheep!$R$281:$R$288,IF45,1),0)</f>
        <v>44911</v>
      </c>
      <c r="IG46" s="758">
        <f>IFERROR(INDEX(Sheep!$R$281:$R$288,IG45,1),0)</f>
        <v>44911</v>
      </c>
      <c r="IH46" s="758">
        <f>IFERROR(INDEX(Sheep!$R$281:$R$288,IH45,1),0)</f>
        <v>44911</v>
      </c>
      <c r="II46" s="758">
        <f>IFERROR(INDEX(Sheep!$R$281:$R$288,II45,1),0)</f>
        <v>44911</v>
      </c>
      <c r="IJ46" s="758">
        <f>IFERROR(INDEX(Sheep!$R$281:$R$288,IJ45,1),0)</f>
        <v>44911</v>
      </c>
      <c r="IK46" s="758">
        <f>IFERROR(INDEX(Sheep!$R$281:$R$288,IK45,1),0)</f>
        <v>44911</v>
      </c>
      <c r="IL46" s="758">
        <f>IFERROR(INDEX(Sheep!$R$281:$R$288,IL45,1),0)</f>
        <v>44911</v>
      </c>
      <c r="IM46" s="758">
        <f>IFERROR(INDEX(Sheep!$R$281:$R$288,IM45,1),0)</f>
        <v>44911</v>
      </c>
      <c r="IN46" s="758">
        <f>IFERROR(INDEX(Sheep!$R$281:$R$288,IN45,1),0)</f>
        <v>44911</v>
      </c>
      <c r="IO46" s="758">
        <f>IFERROR(INDEX(Sheep!$R$281:$R$288,IO45,1),0)</f>
        <v>44911</v>
      </c>
      <c r="IP46" s="758">
        <f>IFERROR(INDEX(Sheep!$R$281:$R$288,IP45,1),0)</f>
        <v>44911</v>
      </c>
      <c r="IQ46" s="758">
        <f>IFERROR(INDEX(Sheep!$R$281:$R$288,IQ45,1),0)</f>
        <v>44911</v>
      </c>
      <c r="IR46" s="758">
        <f>IFERROR(INDEX(Sheep!$R$281:$R$288,IR45,1),0)</f>
        <v>44911</v>
      </c>
      <c r="IS46" s="758">
        <f>IFERROR(INDEX(Sheep!$R$281:$R$288,IS45,1),0)</f>
        <v>44911</v>
      </c>
      <c r="IT46" s="758">
        <f>IFERROR(INDEX(Sheep!$R$281:$R$288,IT45,1),0)</f>
        <v>44911</v>
      </c>
      <c r="IU46" s="758">
        <f>IFERROR(INDEX(Sheep!$R$281:$R$288,IU45,1),0)</f>
        <v>44911</v>
      </c>
      <c r="IV46" s="758">
        <f>IFERROR(INDEX(Sheep!$R$281:$R$288,IV45,1),0)</f>
        <v>44911</v>
      </c>
      <c r="IW46" s="758">
        <f>IFERROR(INDEX(Sheep!$R$281:$R$288,IW45,1),0)</f>
        <v>44911</v>
      </c>
      <c r="IX46" s="758">
        <f>IFERROR(INDEX(Sheep!$R$281:$R$288,IX45,1),0)</f>
        <v>44911</v>
      </c>
      <c r="IY46" s="758">
        <f>IFERROR(INDEX(Sheep!$R$281:$R$288,IY45,1),0)</f>
        <v>44911</v>
      </c>
      <c r="IZ46" s="758">
        <f>IFERROR(INDEX(Sheep!$R$281:$R$288,IZ45,1),0)</f>
        <v>44911</v>
      </c>
      <c r="JA46" s="758">
        <f>IFERROR(INDEX(Sheep!$R$281:$R$288,JA45,1),0)</f>
        <v>44911</v>
      </c>
      <c r="JB46" s="758">
        <f>IFERROR(INDEX(Sheep!$R$281:$R$288,JB45,1),0)</f>
        <v>44911</v>
      </c>
      <c r="JC46" s="758">
        <f>IFERROR(INDEX(Sheep!$R$281:$R$288,JC45,1),0)</f>
        <v>44911</v>
      </c>
      <c r="JD46" s="758">
        <f>IFERROR(INDEX(Sheep!$R$281:$R$288,JD45,1),0)</f>
        <v>44911</v>
      </c>
      <c r="JE46" s="758">
        <f>IFERROR(INDEX(Sheep!$R$281:$R$288,JE45,1),0)</f>
        <v>44911</v>
      </c>
      <c r="JF46" s="758">
        <f>IFERROR(INDEX(Sheep!$R$281:$R$288,JF45,1),0)</f>
        <v>44911</v>
      </c>
      <c r="JG46" s="758">
        <f>IFERROR(INDEX(Sheep!$R$281:$R$288,JG45,1),0)</f>
        <v>44911</v>
      </c>
      <c r="JH46" s="758">
        <f>IFERROR(INDEX(Sheep!$R$281:$R$288,JH45,1),0)</f>
        <v>45277</v>
      </c>
      <c r="JI46" s="758">
        <f>IFERROR(INDEX(Sheep!$R$281:$R$288,JI45,1),0)</f>
        <v>45277</v>
      </c>
      <c r="JJ46" s="758">
        <f>IFERROR(INDEX(Sheep!$R$281:$R$288,JJ45,1),0)</f>
        <v>45277</v>
      </c>
      <c r="JK46" s="758">
        <f>IFERROR(INDEX(Sheep!$R$281:$R$288,JK45,1),0)</f>
        <v>45277</v>
      </c>
      <c r="JL46" s="758">
        <f>IFERROR(INDEX(Sheep!$R$281:$R$288,JL45,1),0)</f>
        <v>45277</v>
      </c>
      <c r="JM46" s="758">
        <f>IFERROR(INDEX(Sheep!$R$281:$R$288,JM45,1),0)</f>
        <v>45277</v>
      </c>
      <c r="JN46" s="758">
        <f>IFERROR(INDEX(Sheep!$R$281:$R$288,JN45,1),0)</f>
        <v>45277</v>
      </c>
      <c r="JO46" s="758">
        <f>IFERROR(INDEX(Sheep!$R$281:$R$288,JO45,1),0)</f>
        <v>45277</v>
      </c>
      <c r="JP46" s="758">
        <f>IFERROR(INDEX(Sheep!$R$281:$R$288,JP45,1),0)</f>
        <v>45277</v>
      </c>
      <c r="JQ46" s="758">
        <f>IFERROR(INDEX(Sheep!$R$281:$R$288,JQ45,1),0)</f>
        <v>45277</v>
      </c>
      <c r="JR46" s="758">
        <f>IFERROR(INDEX(Sheep!$R$281:$R$288,JR45,1),0)</f>
        <v>45277</v>
      </c>
      <c r="JS46" s="758">
        <f>IFERROR(INDEX(Sheep!$R$281:$R$288,JS45,1),0)</f>
        <v>45277</v>
      </c>
      <c r="JT46" s="758">
        <f>IFERROR(INDEX(Sheep!$R$281:$R$288,JT45,1),0)</f>
        <v>45277</v>
      </c>
      <c r="JU46" s="758">
        <f>IFERROR(INDEX(Sheep!$R$281:$R$288,JU45,1),0)</f>
        <v>45277</v>
      </c>
      <c r="JV46" s="758">
        <f>IFERROR(INDEX(Sheep!$R$281:$R$288,JV45,1),0)</f>
        <v>45277</v>
      </c>
      <c r="JW46" s="758">
        <f>IFERROR(INDEX(Sheep!$R$281:$R$288,JW45,1),0)</f>
        <v>45277</v>
      </c>
      <c r="JX46" s="758">
        <f>IFERROR(INDEX(Sheep!$R$281:$R$288,JX45,1),0)</f>
        <v>45277</v>
      </c>
      <c r="JY46" s="758">
        <f>IFERROR(INDEX(Sheep!$R$281:$R$288,JY45,1),0)</f>
        <v>45277</v>
      </c>
      <c r="JZ46" s="758">
        <f>IFERROR(INDEX(Sheep!$R$281:$R$288,JZ45,1),0)</f>
        <v>45277</v>
      </c>
      <c r="KA46" s="758">
        <f>IFERROR(INDEX(Sheep!$R$281:$R$288,KA45,1),0)</f>
        <v>45277</v>
      </c>
      <c r="KB46" s="758">
        <f>IFERROR(INDEX(Sheep!$R$281:$R$288,KB45,1),0)</f>
        <v>45277</v>
      </c>
      <c r="KC46" s="758">
        <f>IFERROR(INDEX(Sheep!$R$281:$R$288,KC45,1),0)</f>
        <v>45277</v>
      </c>
      <c r="KD46" s="758">
        <f>IFERROR(INDEX(Sheep!$R$281:$R$288,KD45,1),0)</f>
        <v>45277</v>
      </c>
      <c r="KE46" s="758">
        <f>IFERROR(INDEX(Sheep!$R$281:$R$288,KE45,1),0)</f>
        <v>45277</v>
      </c>
      <c r="KF46" s="758">
        <f>IFERROR(INDEX(Sheep!$R$281:$R$288,KF45,1),0)</f>
        <v>45277</v>
      </c>
      <c r="KG46" s="758">
        <f>IFERROR(INDEX(Sheep!$R$281:$R$288,KG45,1),0)</f>
        <v>45277</v>
      </c>
      <c r="KH46" s="758">
        <f>IFERROR(INDEX(Sheep!$R$281:$R$288,KH45,1),0)</f>
        <v>45277</v>
      </c>
      <c r="KI46" s="758">
        <f>IFERROR(INDEX(Sheep!$R$281:$R$288,KI45,1),0)</f>
        <v>45277</v>
      </c>
      <c r="KJ46" s="758">
        <f>IFERROR(INDEX(Sheep!$R$281:$R$288,KJ45,1),0)</f>
        <v>45277</v>
      </c>
      <c r="KK46" s="758">
        <f>IFERROR(INDEX(Sheep!$R$281:$R$288,KK45,1),0)</f>
        <v>45277</v>
      </c>
      <c r="KL46" s="758">
        <f>IFERROR(INDEX(Sheep!$R$281:$R$288,KL45,1),0)</f>
        <v>45277</v>
      </c>
      <c r="KM46" s="758">
        <f>IFERROR(INDEX(Sheep!$R$281:$R$288,KM45,1),0)</f>
        <v>45277</v>
      </c>
      <c r="KN46" s="758">
        <f>IFERROR(INDEX(Sheep!$R$281:$R$288,KN45,1),0)</f>
        <v>45277</v>
      </c>
      <c r="KO46" s="758">
        <f>IFERROR(INDEX(Sheep!$R$281:$R$288,KO45,1),0)</f>
        <v>45277</v>
      </c>
      <c r="KP46" s="758">
        <f>IFERROR(INDEX(Sheep!$R$281:$R$288,KP45,1),0)</f>
        <v>45277</v>
      </c>
      <c r="KQ46" s="758">
        <f>IFERROR(INDEX(Sheep!$R$281:$R$288,KQ45,1),0)</f>
        <v>45277</v>
      </c>
      <c r="KR46" s="758">
        <f>IFERROR(INDEX(Sheep!$R$281:$R$288,KR45,1),0)</f>
        <v>45277</v>
      </c>
      <c r="KS46" s="758">
        <f>IFERROR(INDEX(Sheep!$R$281:$R$288,KS45,1),0)</f>
        <v>45277</v>
      </c>
      <c r="KT46" s="758">
        <f>IFERROR(INDEX(Sheep!$R$281:$R$288,KT45,1),0)</f>
        <v>45277</v>
      </c>
      <c r="KU46" s="758">
        <f>IFERROR(INDEX(Sheep!$R$281:$R$288,KU45,1),0)</f>
        <v>45277</v>
      </c>
      <c r="KV46" s="758">
        <f>IFERROR(INDEX(Sheep!$R$281:$R$288,KV45,1),0)</f>
        <v>45277</v>
      </c>
      <c r="KW46" s="758">
        <f>IFERROR(INDEX(Sheep!$R$281:$R$288,KW45,1),0)</f>
        <v>45277</v>
      </c>
      <c r="KX46" s="758">
        <f>IFERROR(INDEX(Sheep!$R$281:$R$288,KX45,1),0)</f>
        <v>45277</v>
      </c>
      <c r="KY46" s="758">
        <f>IFERROR(INDEX(Sheep!$R$281:$R$288,KY45,1),0)</f>
        <v>45277</v>
      </c>
      <c r="KZ46" s="758">
        <f>IFERROR(INDEX(Sheep!$R$281:$R$288,KZ45,1),0)</f>
        <v>45277</v>
      </c>
      <c r="LA46" s="758">
        <f>IFERROR(INDEX(Sheep!$R$281:$R$288,LA45,1),0)</f>
        <v>45277</v>
      </c>
      <c r="LB46" s="758">
        <f>IFERROR(INDEX(Sheep!$R$281:$R$288,LB45,1),0)</f>
        <v>45277</v>
      </c>
      <c r="LC46" s="758">
        <f>IFERROR(INDEX(Sheep!$R$281:$R$288,LC45,1),0)</f>
        <v>45277</v>
      </c>
      <c r="LD46" s="758">
        <f>IFERROR(INDEX(Sheep!$R$281:$R$288,LD45,1),0)</f>
        <v>45277</v>
      </c>
      <c r="LE46" s="758">
        <f>IFERROR(INDEX(Sheep!$R$281:$R$288,LE45,1),0)</f>
        <v>45277</v>
      </c>
      <c r="LF46" s="758">
        <f>IFERROR(INDEX(Sheep!$R$281:$R$288,LF45,1),0)</f>
        <v>45277</v>
      </c>
      <c r="LG46" s="758">
        <f>IFERROR(INDEX(Sheep!$R$281:$R$288,LG45,1),0)</f>
        <v>45277</v>
      </c>
      <c r="LH46" s="758">
        <f>IFERROR(INDEX(Sheep!$R$281:$R$288,LH45,1),0)</f>
        <v>45642</v>
      </c>
      <c r="LI46" s="758">
        <f>IFERROR(INDEX(Sheep!$R$281:$R$288,LI45,1),0)</f>
        <v>45642</v>
      </c>
      <c r="LJ46" s="758">
        <f>IFERROR(INDEX(Sheep!$R$281:$R$288,LJ45,1),0)</f>
        <v>45642</v>
      </c>
      <c r="LK46" s="758">
        <f>IFERROR(INDEX(Sheep!$R$281:$R$288,LK45,1),0)</f>
        <v>45642</v>
      </c>
      <c r="LL46" s="758">
        <f>IFERROR(INDEX(Sheep!$R$281:$R$288,LL45,1),0)</f>
        <v>45642</v>
      </c>
      <c r="LM46" s="758">
        <f>IFERROR(INDEX(Sheep!$R$281:$R$288,LM45,1),0)</f>
        <v>45642</v>
      </c>
      <c r="LN46" s="758">
        <f>IFERROR(INDEX(Sheep!$R$281:$R$288,LN45,1),0)</f>
        <v>45642</v>
      </c>
      <c r="LO46" s="758">
        <f>IFERROR(INDEX(Sheep!$R$281:$R$288,LO45,1),0)</f>
        <v>45642</v>
      </c>
      <c r="LP46" s="758">
        <f>IFERROR(INDEX(Sheep!$R$281:$R$288,LP45,1),0)</f>
        <v>45642</v>
      </c>
      <c r="LQ46" s="758">
        <f>IFERROR(INDEX(Sheep!$R$281:$R$288,LQ45,1),0)</f>
        <v>45642</v>
      </c>
      <c r="LR46" s="758">
        <f>IFERROR(INDEX(Sheep!$R$281:$R$288,LR45,1),0)</f>
        <v>45642</v>
      </c>
      <c r="LS46" s="758">
        <f>IFERROR(INDEX(Sheep!$R$281:$R$288,LS45,1),0)</f>
        <v>45642</v>
      </c>
      <c r="LT46" s="758">
        <f>IFERROR(INDEX(Sheep!$R$281:$R$288,LT45,1),0)</f>
        <v>45642</v>
      </c>
      <c r="LU46" s="758">
        <f>IFERROR(INDEX(Sheep!$R$281:$R$288,LU45,1),0)</f>
        <v>45642</v>
      </c>
      <c r="LV46" s="758">
        <f>IFERROR(INDEX(Sheep!$R$281:$R$288,LV45,1),0)</f>
        <v>45642</v>
      </c>
      <c r="LW46" s="758">
        <f>IFERROR(INDEX(Sheep!$R$281:$R$288,LW45,1),0)</f>
        <v>45642</v>
      </c>
      <c r="LX46" s="758">
        <f>IFERROR(INDEX(Sheep!$R$281:$R$288,LX45,1),0)</f>
        <v>45642</v>
      </c>
      <c r="LY46" s="758">
        <f>IFERROR(INDEX(Sheep!$R$281:$R$288,LY45,1),0)</f>
        <v>45642</v>
      </c>
      <c r="LZ46" s="758">
        <f>IFERROR(INDEX(Sheep!$R$281:$R$288,LZ45,1),0)</f>
        <v>45642</v>
      </c>
      <c r="MA46" s="758">
        <f>IFERROR(INDEX(Sheep!$R$281:$R$288,MA45,1),0)</f>
        <v>45642</v>
      </c>
      <c r="MB46" s="758">
        <f>IFERROR(INDEX(Sheep!$R$281:$R$288,MB45,1),0)</f>
        <v>45642</v>
      </c>
      <c r="MC46" s="758">
        <f>IFERROR(INDEX(Sheep!$R$281:$R$288,MC45,1),0)</f>
        <v>45642</v>
      </c>
      <c r="MD46" s="758">
        <f>IFERROR(INDEX(Sheep!$R$281:$R$288,MD45,1),0)</f>
        <v>45642</v>
      </c>
      <c r="ME46" s="758">
        <f>IFERROR(INDEX(Sheep!$R$281:$R$288,ME45,1),0)</f>
        <v>45642</v>
      </c>
      <c r="MF46" s="758">
        <f>IFERROR(INDEX(Sheep!$R$281:$R$288,MF45,1),0)</f>
        <v>45642</v>
      </c>
      <c r="MG46" s="758">
        <f>IFERROR(INDEX(Sheep!$R$281:$R$288,MG45,1),0)</f>
        <v>45642</v>
      </c>
      <c r="MH46" s="758">
        <f>IFERROR(INDEX(Sheep!$R$281:$R$288,MH45,1),0)</f>
        <v>45642</v>
      </c>
      <c r="MI46" s="758">
        <f>IFERROR(INDEX(Sheep!$R$281:$R$288,MI45,1),0)</f>
        <v>45642</v>
      </c>
      <c r="MJ46" s="758">
        <f>IFERROR(INDEX(Sheep!$R$281:$R$288,MJ45,1),0)</f>
        <v>45642</v>
      </c>
      <c r="MK46" s="758">
        <f>IFERROR(INDEX(Sheep!$R$281:$R$288,MK45,1),0)</f>
        <v>45642</v>
      </c>
      <c r="ML46" s="758">
        <f>IFERROR(INDEX(Sheep!$R$281:$R$288,ML45,1),0)</f>
        <v>45642</v>
      </c>
      <c r="MM46" s="758">
        <f>IFERROR(INDEX(Sheep!$R$281:$R$288,MM45,1),0)</f>
        <v>45642</v>
      </c>
      <c r="MN46" s="758">
        <f>IFERROR(INDEX(Sheep!$R$281:$R$288,MN45,1),0)</f>
        <v>45642</v>
      </c>
      <c r="MO46" s="758">
        <f>IFERROR(INDEX(Sheep!$R$281:$R$288,MO45,1),0)</f>
        <v>45642</v>
      </c>
      <c r="MP46" s="758">
        <f>IFERROR(INDEX(Sheep!$R$281:$R$288,MP45,1),0)</f>
        <v>45642</v>
      </c>
      <c r="MQ46" s="758">
        <f>IFERROR(INDEX(Sheep!$R$281:$R$288,MQ45,1),0)</f>
        <v>45642</v>
      </c>
      <c r="MR46" s="758">
        <f>IFERROR(INDEX(Sheep!$R$281:$R$288,MR45,1),0)</f>
        <v>45642</v>
      </c>
      <c r="MS46" s="758">
        <f>IFERROR(INDEX(Sheep!$R$281:$R$288,MS45,1),0)</f>
        <v>45642</v>
      </c>
      <c r="MT46" s="758">
        <f>IFERROR(INDEX(Sheep!$R$281:$R$288,MT45,1),0)</f>
        <v>45642</v>
      </c>
      <c r="MU46" s="758">
        <f>IFERROR(INDEX(Sheep!$R$281:$R$288,MU45,1),0)</f>
        <v>45642</v>
      </c>
      <c r="MV46" s="758">
        <f>IFERROR(INDEX(Sheep!$R$281:$R$288,MV45,1),0)</f>
        <v>45642</v>
      </c>
      <c r="MW46" s="758">
        <f>IFERROR(INDEX(Sheep!$R$281:$R$288,MW45,1),0)</f>
        <v>45642</v>
      </c>
      <c r="MX46" s="758">
        <f>IFERROR(INDEX(Sheep!$R$281:$R$288,MX45,1),0)</f>
        <v>45642</v>
      </c>
      <c r="MY46" s="758">
        <f>IFERROR(INDEX(Sheep!$R$281:$R$288,MY45,1),0)</f>
        <v>45642</v>
      </c>
      <c r="MZ46" s="758">
        <f>IFERROR(INDEX(Sheep!$R$281:$R$288,MZ45,1),0)</f>
        <v>45642</v>
      </c>
      <c r="NA46" s="758">
        <f>IFERROR(INDEX(Sheep!$R$281:$R$288,NA45,1),0)</f>
        <v>45642</v>
      </c>
      <c r="NB46" s="758">
        <f>IFERROR(INDEX(Sheep!$R$281:$R$288,NB45,1),0)</f>
        <v>45642</v>
      </c>
      <c r="NC46" s="758">
        <f>IFERROR(INDEX(Sheep!$R$281:$R$288,NC45,1),0)</f>
        <v>45642</v>
      </c>
      <c r="ND46" s="758">
        <f>IFERROR(INDEX(Sheep!$R$281:$R$288,ND45,1),0)</f>
        <v>45642</v>
      </c>
      <c r="NE46" s="758">
        <f>IFERROR(INDEX(Sheep!$R$281:$R$288,NE45,1),0)</f>
        <v>45642</v>
      </c>
      <c r="NF46" s="758">
        <f>IFERROR(INDEX(Sheep!$R$281:$R$288,NF45,1),0)</f>
        <v>45642</v>
      </c>
      <c r="NG46" s="758">
        <f>IFERROR(INDEX(Sheep!$R$281:$R$288,NG45,1),0)</f>
        <v>45642</v>
      </c>
      <c r="NH46" s="758">
        <f>IFERROR(INDEX(Sheep!$R$281:$R$288,NH45,1),0)</f>
        <v>46007</v>
      </c>
      <c r="NI46" s="758">
        <f>IFERROR(INDEX(Sheep!$R$281:$R$288,NI45,1),0)</f>
        <v>46007</v>
      </c>
      <c r="NJ46" s="758">
        <f>IFERROR(INDEX(Sheep!$R$281:$R$288,NJ45,1),0)</f>
        <v>46007</v>
      </c>
      <c r="NK46" s="758">
        <f>IFERROR(INDEX(Sheep!$R$281:$R$288,NK45,1),0)</f>
        <v>46007</v>
      </c>
      <c r="NL46" s="758">
        <f>IFERROR(INDEX(Sheep!$R$281:$R$288,NL45,1),0)</f>
        <v>46007</v>
      </c>
      <c r="NM46" s="758">
        <f>IFERROR(INDEX(Sheep!$R$281:$R$288,NM45,1),0)</f>
        <v>46007</v>
      </c>
      <c r="NN46" s="758">
        <f>IFERROR(INDEX(Sheep!$R$281:$R$288,NN45,1),0)</f>
        <v>46007</v>
      </c>
      <c r="NO46" s="758">
        <f>IFERROR(INDEX(Sheep!$R$281:$R$288,NO45,1),0)</f>
        <v>46007</v>
      </c>
      <c r="NP46" s="758">
        <f>IFERROR(INDEX(Sheep!$R$281:$R$288,NP45,1),0)</f>
        <v>46007</v>
      </c>
      <c r="NQ46" s="758">
        <f>IFERROR(INDEX(Sheep!$R$281:$R$288,NQ45,1),0)</f>
        <v>46007</v>
      </c>
      <c r="NR46" s="758">
        <f>IFERROR(INDEX(Sheep!$R$281:$R$288,NR45,1),0)</f>
        <v>46007</v>
      </c>
      <c r="NS46" s="758">
        <f>IFERROR(INDEX(Sheep!$R$281:$R$288,NS45,1),0)</f>
        <v>46007</v>
      </c>
      <c r="NT46" s="758">
        <f>IFERROR(INDEX(Sheep!$R$281:$R$288,NT45,1),0)</f>
        <v>46007</v>
      </c>
      <c r="NU46" s="758">
        <f>IFERROR(INDEX(Sheep!$R$281:$R$288,NU45,1),0)</f>
        <v>46007</v>
      </c>
      <c r="NV46" s="758">
        <f>IFERROR(INDEX(Sheep!$R$281:$R$288,NV45,1),0)</f>
        <v>46007</v>
      </c>
      <c r="NW46" s="758">
        <f>IFERROR(INDEX(Sheep!$R$281:$R$288,NW45,1),0)</f>
        <v>46007</v>
      </c>
      <c r="NX46" s="758">
        <f>IFERROR(INDEX(Sheep!$R$281:$R$288,NX45,1),0)</f>
        <v>46007</v>
      </c>
      <c r="NY46" s="758">
        <f>IFERROR(INDEX(Sheep!$R$281:$R$288,NY45,1),0)</f>
        <v>46007</v>
      </c>
      <c r="NZ46" s="758">
        <f>IFERROR(INDEX(Sheep!$R$281:$R$288,NZ45,1),0)</f>
        <v>46007</v>
      </c>
      <c r="OA46" s="758">
        <f>IFERROR(INDEX(Sheep!$R$281:$R$288,OA45,1),0)</f>
        <v>46007</v>
      </c>
      <c r="OB46" s="758">
        <f>IFERROR(INDEX(Sheep!$R$281:$R$288,OB45,1),0)</f>
        <v>46007</v>
      </c>
      <c r="OC46" s="758">
        <f>IFERROR(INDEX(Sheep!$R$281:$R$288,OC45,1),0)</f>
        <v>46007</v>
      </c>
      <c r="OD46" s="758">
        <f>IFERROR(INDEX(Sheep!$R$281:$R$288,OD45,1),0)</f>
        <v>46007</v>
      </c>
      <c r="OE46" s="758">
        <f>IFERROR(INDEX(Sheep!$R$281:$R$288,OE45,1),0)</f>
        <v>46007</v>
      </c>
      <c r="OF46" s="758">
        <f>IFERROR(INDEX(Sheep!$R$281:$R$288,OF45,1),0)</f>
        <v>46007</v>
      </c>
      <c r="OG46" s="758">
        <f>IFERROR(INDEX(Sheep!$R$281:$R$288,OG45,1),0)</f>
        <v>46007</v>
      </c>
      <c r="OH46" s="758">
        <f>IFERROR(INDEX(Sheep!$R$281:$R$288,OH45,1),0)</f>
        <v>46007</v>
      </c>
      <c r="OI46" s="758">
        <f>IFERROR(INDEX(Sheep!$R$281:$R$288,OI45,1),0)</f>
        <v>46007</v>
      </c>
      <c r="OJ46" s="758">
        <f>IFERROR(INDEX(Sheep!$R$281:$R$288,OJ45,1),0)</f>
        <v>46007</v>
      </c>
      <c r="OK46" s="758">
        <f>IFERROR(INDEX(Sheep!$R$281:$R$288,OK45,1),0)</f>
        <v>46007</v>
      </c>
      <c r="OL46" s="758">
        <f>IFERROR(INDEX(Sheep!$R$281:$R$288,OL45,1),0)</f>
        <v>46007</v>
      </c>
      <c r="OM46" s="758">
        <f>IFERROR(INDEX(Sheep!$R$281:$R$288,OM45,1),0)</f>
        <v>46007</v>
      </c>
      <c r="ON46" s="758">
        <f>IFERROR(INDEX(Sheep!$R$281:$R$288,ON45,1),0)</f>
        <v>46007</v>
      </c>
      <c r="OO46" s="758">
        <f>IFERROR(INDEX(Sheep!$R$281:$R$288,OO45,1),0)</f>
        <v>46007</v>
      </c>
      <c r="OP46" s="758">
        <f>IFERROR(INDEX(Sheep!$R$281:$R$288,OP45,1),0)</f>
        <v>46007</v>
      </c>
      <c r="OQ46" s="758">
        <f>IFERROR(INDEX(Sheep!$R$281:$R$288,OQ45,1),0)</f>
        <v>46007</v>
      </c>
      <c r="OR46" s="758">
        <f>IFERROR(INDEX(Sheep!$R$281:$R$288,OR45,1),0)</f>
        <v>46007</v>
      </c>
      <c r="OS46" s="758">
        <f>IFERROR(INDEX(Sheep!$R$281:$R$288,OS45,1),0)</f>
        <v>46007</v>
      </c>
      <c r="OT46" s="758">
        <f>IFERROR(INDEX(Sheep!$R$281:$R$288,OT45,1),0)</f>
        <v>46007</v>
      </c>
      <c r="OU46" s="758">
        <f>IFERROR(INDEX(Sheep!$R$281:$R$288,OU45,1),0)</f>
        <v>46007</v>
      </c>
      <c r="OV46" s="758">
        <f>IFERROR(INDEX(Sheep!$R$281:$R$288,OV45,1),0)</f>
        <v>46007</v>
      </c>
      <c r="OW46" s="758">
        <f>IFERROR(INDEX(Sheep!$R$281:$R$288,OW45,1),0)</f>
        <v>46007</v>
      </c>
      <c r="OX46" s="758">
        <f>IFERROR(INDEX(Sheep!$R$281:$R$288,OX45,1),0)</f>
        <v>46007</v>
      </c>
      <c r="OY46" s="758">
        <f>IFERROR(INDEX(Sheep!$R$281:$R$288,OY45,1),0)</f>
        <v>46007</v>
      </c>
      <c r="OZ46" s="758">
        <f>IFERROR(INDEX(Sheep!$R$281:$R$288,OZ45,1),0)</f>
        <v>46007</v>
      </c>
      <c r="PA46" s="758">
        <f>IFERROR(INDEX(Sheep!$R$281:$R$288,PA45,1),0)</f>
        <v>46007</v>
      </c>
      <c r="PB46" s="758">
        <f>IFERROR(INDEX(Sheep!$R$281:$R$288,PB45,1),0)</f>
        <v>46007</v>
      </c>
      <c r="PC46" s="758">
        <f>IFERROR(INDEX(Sheep!$R$281:$R$288,PC45,1),0)</f>
        <v>46007</v>
      </c>
      <c r="PD46" s="758">
        <f>IFERROR(INDEX(Sheep!$R$281:$R$288,PD45,1),0)</f>
        <v>46007</v>
      </c>
      <c r="PE46" s="758">
        <f>IFERROR(INDEX(Sheep!$R$281:$R$288,PE45,1),0)</f>
        <v>46007</v>
      </c>
      <c r="PF46" s="758">
        <f>IFERROR(INDEX(Sheep!$R$281:$R$288,PF45,1),0)</f>
        <v>46007</v>
      </c>
      <c r="PG46" s="758">
        <f>IFERROR(INDEX(Sheep!$R$281:$R$288,PG45,1),0)</f>
        <v>46007</v>
      </c>
      <c r="PH46" s="758">
        <f>IFERROR(INDEX(Sheep!$R$281:$R$288,PH45,1),0)</f>
        <v>46372</v>
      </c>
      <c r="PI46" s="758">
        <f>IFERROR(INDEX(Sheep!$R$281:$R$288,PI45,1),0)</f>
        <v>46372</v>
      </c>
      <c r="PJ46" s="758">
        <f>IFERROR(INDEX(Sheep!$R$281:$R$288,PJ45,1),0)</f>
        <v>46372</v>
      </c>
      <c r="PK46" s="758">
        <f>IFERROR(INDEX(Sheep!$R$281:$R$288,PK45,1),0)</f>
        <v>46372</v>
      </c>
      <c r="PL46" s="758">
        <f>IFERROR(INDEX(Sheep!$R$281:$R$288,PL45,1),0)</f>
        <v>46372</v>
      </c>
      <c r="PM46" s="758">
        <f>IFERROR(INDEX(Sheep!$R$281:$R$288,PM45,1),0)</f>
        <v>46372</v>
      </c>
      <c r="PN46" s="758">
        <f>IFERROR(INDEX(Sheep!$R$281:$R$288,PN45,1),0)</f>
        <v>46372</v>
      </c>
      <c r="PO46" s="758">
        <f>IFERROR(INDEX(Sheep!$R$281:$R$288,PO45,1),0)</f>
        <v>46372</v>
      </c>
      <c r="PP46" s="758">
        <f>IFERROR(INDEX(Sheep!$R$281:$R$288,PP45,1),0)</f>
        <v>46372</v>
      </c>
      <c r="PQ46" s="758">
        <f>IFERROR(INDEX(Sheep!$R$281:$R$288,PQ45,1),0)</f>
        <v>46372</v>
      </c>
      <c r="PR46" s="758">
        <f>IFERROR(INDEX(Sheep!$R$281:$R$288,PR45,1),0)</f>
        <v>46372</v>
      </c>
      <c r="PS46" s="758">
        <f>IFERROR(INDEX(Sheep!$R$281:$R$288,PS45,1),0)</f>
        <v>46372</v>
      </c>
      <c r="PT46" s="758">
        <f>IFERROR(INDEX(Sheep!$R$281:$R$288,PT45,1),0)</f>
        <v>46372</v>
      </c>
      <c r="PU46" s="758">
        <f>IFERROR(INDEX(Sheep!$R$281:$R$288,PU45,1),0)</f>
        <v>46372</v>
      </c>
      <c r="PV46" s="758">
        <f>IFERROR(INDEX(Sheep!$R$281:$R$288,PV45,1),0)</f>
        <v>46372</v>
      </c>
      <c r="PW46" s="758">
        <f>IFERROR(INDEX(Sheep!$R$281:$R$288,PW45,1),0)</f>
        <v>46372</v>
      </c>
      <c r="PX46" s="758">
        <f>IFERROR(INDEX(Sheep!$R$281:$R$288,PX45,1),0)</f>
        <v>46372</v>
      </c>
      <c r="PY46" s="758">
        <f>IFERROR(INDEX(Sheep!$R$281:$R$288,PY45,1),0)</f>
        <v>46372</v>
      </c>
      <c r="PZ46" s="758">
        <f>IFERROR(INDEX(Sheep!$R$281:$R$288,PZ45,1),0)</f>
        <v>46372</v>
      </c>
      <c r="QA46" s="758">
        <f>IFERROR(INDEX(Sheep!$R$281:$R$288,QA45,1),0)</f>
        <v>46372</v>
      </c>
      <c r="QB46" s="758">
        <f>IFERROR(INDEX(Sheep!$R$281:$R$288,QB45,1),0)</f>
        <v>46372</v>
      </c>
      <c r="QC46" s="758">
        <f>IFERROR(INDEX(Sheep!$R$281:$R$288,QC45,1),0)</f>
        <v>46372</v>
      </c>
      <c r="QD46" s="758">
        <f>IFERROR(INDEX(Sheep!$R$281:$R$288,QD45,1),0)</f>
        <v>46372</v>
      </c>
      <c r="QE46" s="758">
        <f>IFERROR(INDEX(Sheep!$R$281:$R$288,QE45,1),0)</f>
        <v>46372</v>
      </c>
      <c r="QF46" s="758">
        <f>IFERROR(INDEX(Sheep!$R$281:$R$288,QF45,1),0)</f>
        <v>46372</v>
      </c>
      <c r="QG46" s="758">
        <f>IFERROR(INDEX(Sheep!$R$281:$R$288,QG45,1),0)</f>
        <v>46372</v>
      </c>
      <c r="QH46" s="758">
        <f>IFERROR(INDEX(Sheep!$R$281:$R$288,QH45,1),0)</f>
        <v>46372</v>
      </c>
      <c r="QI46" s="758">
        <f>IFERROR(INDEX(Sheep!$R$281:$R$288,QI45,1),0)</f>
        <v>46372</v>
      </c>
      <c r="QJ46" s="758">
        <f>IFERROR(INDEX(Sheep!$R$281:$R$288,QJ45,1),0)</f>
        <v>46372</v>
      </c>
      <c r="QK46" s="758">
        <f>IFERROR(INDEX(Sheep!$R$281:$R$288,QK45,1),0)</f>
        <v>46372</v>
      </c>
      <c r="QL46" s="758">
        <f>IFERROR(INDEX(Sheep!$R$281:$R$288,QL45,1),0)</f>
        <v>46372</v>
      </c>
      <c r="QM46" s="758">
        <f>IFERROR(INDEX(Sheep!$R$281:$R$288,QM45,1),0)</f>
        <v>46372</v>
      </c>
      <c r="QN46" s="758">
        <f>IFERROR(INDEX(Sheep!$R$281:$R$288,QN45,1),0)</f>
        <v>46372</v>
      </c>
      <c r="QO46" s="758">
        <f>IFERROR(INDEX(Sheep!$R$281:$R$288,QO45,1),0)</f>
        <v>46372</v>
      </c>
      <c r="QP46" s="758">
        <f>IFERROR(INDEX(Sheep!$R$281:$R$288,QP45,1),0)</f>
        <v>46372</v>
      </c>
      <c r="QQ46" s="758">
        <f>IFERROR(INDEX(Sheep!$R$281:$R$288,QQ45,1),0)</f>
        <v>46372</v>
      </c>
      <c r="QR46" s="758">
        <f>IFERROR(INDEX(Sheep!$R$281:$R$288,QR45,1),0)</f>
        <v>46372</v>
      </c>
      <c r="QS46" s="758">
        <f>IFERROR(INDEX(Sheep!$R$281:$R$288,QS45,1),0)</f>
        <v>46372</v>
      </c>
      <c r="QT46" s="758">
        <f>IFERROR(INDEX(Sheep!$R$281:$R$288,QT45,1),0)</f>
        <v>46372</v>
      </c>
      <c r="QU46" s="758">
        <f>IFERROR(INDEX(Sheep!$R$281:$R$288,QU45,1),0)</f>
        <v>46372</v>
      </c>
      <c r="QV46" s="758">
        <f>IFERROR(INDEX(Sheep!$R$281:$R$288,QV45,1),0)</f>
        <v>46372</v>
      </c>
      <c r="QW46" s="758">
        <f>IFERROR(INDEX(Sheep!$R$281:$R$288,QW45,1),0)</f>
        <v>46372</v>
      </c>
      <c r="QX46" s="758">
        <f>IFERROR(INDEX(Sheep!$R$281:$R$288,QX45,1),0)</f>
        <v>46372</v>
      </c>
      <c r="QY46" s="758">
        <f>IFERROR(INDEX(Sheep!$R$281:$R$288,QY45,1),0)</f>
        <v>46372</v>
      </c>
      <c r="QZ46" s="758">
        <f>IFERROR(INDEX(Sheep!$R$281:$R$288,QZ45,1),0)</f>
        <v>46372</v>
      </c>
      <c r="RA46" s="758">
        <f>IFERROR(INDEX(Sheep!$R$281:$R$288,RA45,1),0)</f>
        <v>46372</v>
      </c>
      <c r="RB46" s="758">
        <f>IFERROR(INDEX(Sheep!$R$281:$R$288,RB45,1),0)</f>
        <v>46372</v>
      </c>
      <c r="RC46" s="758">
        <f>IFERROR(INDEX(Sheep!$R$281:$R$288,RC45,1),0)</f>
        <v>46372</v>
      </c>
      <c r="RD46" s="758">
        <f>IFERROR(INDEX(Sheep!$R$281:$R$288,RD45,1),0)</f>
        <v>46372</v>
      </c>
      <c r="RE46" s="758">
        <f>IFERROR(INDEX(Sheep!$R$281:$R$288,RE45,1),0)</f>
        <v>46372</v>
      </c>
      <c r="RF46" s="758">
        <f>IFERROR(INDEX(Sheep!$R$281:$R$288,RF45,1),0)</f>
        <v>46372</v>
      </c>
      <c r="RG46" s="758">
        <f>IFERROR(INDEX(Sheep!$R$281:$R$288,RG45,1),0)</f>
        <v>46372</v>
      </c>
      <c r="RH46" s="758">
        <f>IFERROR(INDEX(Sheep!$R$281:$R$288,RH45,1),0)</f>
        <v>46372</v>
      </c>
      <c r="RI46" s="758">
        <f>IFERROR(INDEX(Sheep!$R$281:$R$288,RI45,1),0)</f>
        <v>46372</v>
      </c>
      <c r="RJ46" s="758">
        <f>IFERROR(INDEX(Sheep!$R$281:$R$288,RJ45,1),0)</f>
        <v>46372</v>
      </c>
      <c r="RK46" s="758">
        <f>IFERROR(INDEX(Sheep!$R$281:$R$288,RK45,1),0)</f>
        <v>46372</v>
      </c>
      <c r="RL46" s="758">
        <f>IFERROR(INDEX(Sheep!$R$281:$R$288,RL45,1),0)</f>
        <v>46372</v>
      </c>
      <c r="RM46" s="758">
        <f>IFERROR(INDEX(Sheep!$R$281:$R$288,RM45,1),0)</f>
        <v>46372</v>
      </c>
      <c r="RN46" s="758">
        <f>IFERROR(INDEX(Sheep!$R$281:$R$288,RN45,1),0)</f>
        <v>46372</v>
      </c>
      <c r="RO46" s="758">
        <f>IFERROR(INDEX(Sheep!$R$281:$R$288,RO45,1),0)</f>
        <v>46372</v>
      </c>
      <c r="RP46" s="758">
        <f>IFERROR(INDEX(Sheep!$R$281:$R$288,RP45,1),0)</f>
        <v>46372</v>
      </c>
      <c r="RQ46" s="758">
        <f>IFERROR(INDEX(Sheep!$R$281:$R$288,RQ45,1),0)</f>
        <v>46372</v>
      </c>
      <c r="RR46" s="758">
        <f>IFERROR(INDEX(Sheep!$R$281:$R$288,RR45,1),0)</f>
        <v>46372</v>
      </c>
      <c r="RS46" s="758">
        <f>IFERROR(INDEX(Sheep!$R$281:$R$288,RS45,1),0)</f>
        <v>46372</v>
      </c>
      <c r="RT46" s="758">
        <f>IFERROR(INDEX(Sheep!$R$281:$R$288,RT45,1),0)</f>
        <v>46372</v>
      </c>
      <c r="RU46" s="758">
        <f>IFERROR(INDEX(Sheep!$R$281:$R$288,RU45,1),0)</f>
        <v>46372</v>
      </c>
      <c r="RV46" s="758">
        <f>IFERROR(INDEX(Sheep!$R$281:$R$288,RV45,1),0)</f>
        <v>46372</v>
      </c>
      <c r="RW46" s="758">
        <f>IFERROR(INDEX(Sheep!$R$281:$R$288,RW45,1),0)</f>
        <v>46372</v>
      </c>
      <c r="RX46" s="758">
        <f>IFERROR(INDEX(Sheep!$R$281:$R$288,RX45,1),0)</f>
        <v>46372</v>
      </c>
      <c r="RY46" s="758">
        <f>IFERROR(INDEX(Sheep!$R$281:$R$288,RY45,1),0)</f>
        <v>46372</v>
      </c>
      <c r="RZ46" s="758">
        <f>IFERROR(INDEX(Sheep!$R$281:$R$288,RZ45,1),0)</f>
        <v>46372</v>
      </c>
      <c r="SA46" s="758">
        <f>IFERROR(INDEX(Sheep!$R$281:$R$288,SA45,1),0)</f>
        <v>46372</v>
      </c>
      <c r="SB46" s="758">
        <f>IFERROR(INDEX(Sheep!$R$281:$R$288,SB45,1),0)</f>
        <v>46372</v>
      </c>
      <c r="SC46" s="758">
        <f>IFERROR(INDEX(Sheep!$R$281:$R$288,SC45,1),0)</f>
        <v>46372</v>
      </c>
      <c r="SD46" s="758">
        <f>IFERROR(INDEX(Sheep!$R$281:$R$288,SD45,1),0)</f>
        <v>46372</v>
      </c>
      <c r="SE46" s="758">
        <f>IFERROR(INDEX(Sheep!$R$281:$R$288,SE45,1),0)</f>
        <v>46372</v>
      </c>
      <c r="SF46" s="758">
        <f>IFERROR(INDEX(Sheep!$R$281:$R$288,SF45,1),0)</f>
        <v>46372</v>
      </c>
      <c r="SG46" s="758">
        <f>IFERROR(INDEX(Sheep!$R$281:$R$288,SG45,1),0)</f>
        <v>46372</v>
      </c>
      <c r="SH46" s="758">
        <f>IFERROR(INDEX(Sheep!$R$281:$R$288,SH45,1),0)</f>
        <v>0</v>
      </c>
      <c r="SI46" s="454"/>
      <c r="SJ46" s="456"/>
      <c r="SK46" s="444"/>
      <c r="SL46" s="444"/>
      <c r="SM46" s="444"/>
    </row>
    <row r="47" spans="1:507" outlineLevel="2" x14ac:dyDescent="0.35">
      <c r="A47" s="444"/>
      <c r="B47" s="453"/>
      <c r="C47" s="664">
        <f>INT($C$40)+2</f>
        <v>3</v>
      </c>
      <c r="D47" s="454"/>
      <c r="E47" s="534"/>
      <c r="F47" s="534"/>
      <c r="G47" s="454"/>
      <c r="H47" s="473"/>
      <c r="I47" s="473" t="s">
        <v>876</v>
      </c>
      <c r="J47" s="473" t="str">
        <f>Sheep!$H258</f>
        <v>May</v>
      </c>
      <c r="K47" s="473"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3"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3"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3"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3"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3"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3"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3"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3"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3"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3"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3"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3"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3"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3"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3"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3"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3"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3"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3"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3"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3"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3"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3"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3"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3"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3"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3"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3"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3"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3"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3"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3"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3"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3"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3"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3"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3"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3"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3"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3"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3"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3"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3"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3"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3"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3"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3"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3"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3"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3"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3"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3"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3"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3"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3"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3"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3"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3"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3"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3"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3"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3"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3"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3"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3"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3"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3"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3"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3"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3"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3"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3"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3"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3"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3"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3"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3"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3"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3"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3"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3"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3"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3"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3"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3"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3"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3"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3"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3"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3"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3"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3"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3"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3"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3"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3"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3"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3"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3"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3"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3"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3"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3"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3"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3"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3"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3"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3"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3"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3"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3"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3"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3"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3"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3"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3"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3"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3"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3"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3"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3"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3"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3"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3"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3"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3"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3"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3"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3"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3"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3"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3"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3"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3"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3"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3"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3"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3"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3"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3"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3"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3"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3"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3"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3"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3"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3"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3"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3"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3"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3"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3"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3"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3"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3"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3"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3"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3"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3"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3"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3"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3"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3"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3"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3"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3"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3"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3"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3"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3"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3"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3"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3"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3"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3"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3"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3"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3"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3"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3"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3"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3"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3"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3"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3"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3"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3"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3"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3"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3"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3"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3"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3"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3"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3"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3"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3"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3"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3"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3"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3"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3"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3"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3"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3"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3"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3"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3"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3"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3"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3"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3"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3"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3"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3"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3"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3"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3"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3"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3"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3"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3"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3"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3"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3"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3"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3"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3"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3"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3"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3"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3"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3"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3"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3"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3"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3"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3"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3"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3"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3"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3"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3"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3"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3"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3"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3"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3"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3"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3"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3"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3"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3"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3"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3"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3"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3"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3"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3"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3"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3"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3"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3"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3"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3"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3"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3"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3"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3"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3"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3"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3"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3"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3"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3"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3"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3"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3"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3"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3"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3"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3"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3"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3"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3"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3"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3"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3"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3"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3"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3"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3"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3"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3"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3"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3"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3"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3"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3"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3"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3"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3"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3"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3"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3"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3"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3"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3"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3"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3"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3"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3"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3"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3"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3"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3"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3"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3"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3"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3"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3"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3"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3"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3"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3"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3"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3"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3"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3"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3"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3"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3"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3"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3"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3"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3"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3"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3"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3"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3"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3"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3"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3"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3"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3"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3"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3"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3"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3"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3"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3"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3"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3"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3"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3"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3"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3"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3"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3"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3"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3"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3"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3"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3"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3"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3"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3"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3"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3"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3"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3"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3"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3"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3"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3"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3"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3"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3"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3"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3"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3"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3"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3"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3"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3"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3"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3"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3"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3"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3"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3"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3"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3"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3"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3"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3"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3"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3"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3"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3"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3"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3"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3"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3"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3"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3"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3"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3"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3"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3"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3"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3"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3"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3"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3"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3"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3"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3"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3"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3"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3"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3"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3"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3"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3"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3"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3"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3"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3"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3"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3"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3"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3"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3"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3"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3"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3"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3"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3"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3"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3"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3"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3"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3"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3"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3"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3"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3"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3"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3"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3"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3"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3"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3"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3"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3"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3"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3"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3"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3"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3"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3"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3"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3"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3"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3"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3"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3"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3"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3"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3"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3"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3"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3"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3"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3"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3"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3"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3"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3"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3"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3"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3"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3"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3"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3"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3"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3"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3"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3"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4"/>
      <c r="SJ47" s="456"/>
      <c r="SK47" s="444"/>
      <c r="SL47" s="444"/>
      <c r="SM47" s="444"/>
    </row>
    <row r="48" spans="1:507" outlineLevel="3" x14ac:dyDescent="0.35">
      <c r="A48" s="444"/>
      <c r="B48" s="453"/>
      <c r="C48" s="664">
        <f>INT($C$40)+3</f>
        <v>4</v>
      </c>
      <c r="D48" s="454"/>
      <c r="E48" s="534"/>
      <c r="F48" s="534"/>
      <c r="G48" s="454"/>
      <c r="H48" s="473"/>
      <c r="I48" s="473"/>
      <c r="J48" s="678" t="s">
        <v>874</v>
      </c>
      <c r="K48" s="679">
        <f>IFERROR(MATCH(L$44,Sheep!$R$289:$R$296,1),0)</f>
        <v>0</v>
      </c>
      <c r="L48" s="679">
        <f>IFERROR(MATCH(M$44,Sheep!$R$289:$R$296,1),0)</f>
        <v>0</v>
      </c>
      <c r="M48" s="679">
        <f>IFERROR(MATCH(N$44,Sheep!$R$289:$R$296,1),0)</f>
        <v>0</v>
      </c>
      <c r="N48" s="679">
        <f>IFERROR(MATCH(O$44,Sheep!$R$289:$R$296,1),0)</f>
        <v>0</v>
      </c>
      <c r="O48" s="679">
        <f>IFERROR(MATCH(P$44,Sheep!$R$289:$R$296,1),0)</f>
        <v>0</v>
      </c>
      <c r="P48" s="679">
        <f>IFERROR(MATCH(Q$44,Sheep!$R$289:$R$296,1),0)</f>
        <v>0</v>
      </c>
      <c r="Q48" s="679">
        <f>IFERROR(MATCH(R$44,Sheep!$R$289:$R$296,1),0)</f>
        <v>0</v>
      </c>
      <c r="R48" s="679">
        <f>IFERROR(MATCH(S$44,Sheep!$R$289:$R$296,1),0)</f>
        <v>0</v>
      </c>
      <c r="S48" s="679">
        <f>IFERROR(MATCH(T$44,Sheep!$R$289:$R$296,1),0)</f>
        <v>0</v>
      </c>
      <c r="T48" s="679">
        <f>IFERROR(MATCH(U$44,Sheep!$R$289:$R$296,1),0)</f>
        <v>0</v>
      </c>
      <c r="U48" s="679">
        <f>IFERROR(MATCH(V$44,Sheep!$R$289:$R$296,1),0)</f>
        <v>0</v>
      </c>
      <c r="V48" s="679">
        <f>IFERROR(MATCH(W$44,Sheep!$R$289:$R$296,1),0)</f>
        <v>0</v>
      </c>
      <c r="W48" s="679">
        <f>IFERROR(MATCH(X$44,Sheep!$R$289:$R$296,1),0)</f>
        <v>0</v>
      </c>
      <c r="X48" s="679">
        <f>IFERROR(MATCH(Y$44,Sheep!$R$289:$R$296,1),0)</f>
        <v>0</v>
      </c>
      <c r="Y48" s="679">
        <f>IFERROR(MATCH(Z$44,Sheep!$R$289:$R$296,1),0)</f>
        <v>0</v>
      </c>
      <c r="Z48" s="679">
        <f>IFERROR(MATCH(AA$44,Sheep!$R$289:$R$296,1),0)</f>
        <v>0</v>
      </c>
      <c r="AA48" s="679">
        <f>IFERROR(MATCH(AB$44,Sheep!$R$289:$R$296,1),0)</f>
        <v>0</v>
      </c>
      <c r="AB48" s="679">
        <f>IFERROR(MATCH(AC$44,Sheep!$R$289:$R$296,1),0)</f>
        <v>0</v>
      </c>
      <c r="AC48" s="679">
        <f>IFERROR(MATCH(AD$44,Sheep!$R$289:$R$296,1),0)</f>
        <v>0</v>
      </c>
      <c r="AD48" s="679">
        <f>IFERROR(MATCH(AE$44,Sheep!$R$289:$R$296,1),0)</f>
        <v>0</v>
      </c>
      <c r="AE48" s="679">
        <f>IFERROR(MATCH(AF$44,Sheep!$R$289:$R$296,1),0)</f>
        <v>0</v>
      </c>
      <c r="AF48" s="679">
        <f>IFERROR(MATCH(AG$44,Sheep!$R$289:$R$296,1),0)</f>
        <v>0</v>
      </c>
      <c r="AG48" s="679">
        <f>IFERROR(MATCH(AH$44,Sheep!$R$289:$R$296,1),0)</f>
        <v>0</v>
      </c>
      <c r="AH48" s="679">
        <f>IFERROR(MATCH(AI$44,Sheep!$R$289:$R$296,1),0)</f>
        <v>0</v>
      </c>
      <c r="AI48" s="679">
        <f>IFERROR(MATCH(AJ$44,Sheep!$R$289:$R$296,1),0)</f>
        <v>0</v>
      </c>
      <c r="AJ48" s="679">
        <f>IFERROR(MATCH(AK$44,Sheep!$R$289:$R$296,1),0)</f>
        <v>0</v>
      </c>
      <c r="AK48" s="679">
        <f>IFERROR(MATCH(AL$44,Sheep!$R$289:$R$296,1),0)</f>
        <v>0</v>
      </c>
      <c r="AL48" s="679">
        <f>IFERROR(MATCH(AM$44,Sheep!$R$289:$R$296,1),0)</f>
        <v>0</v>
      </c>
      <c r="AM48" s="679">
        <f>IFERROR(MATCH(AN$44,Sheep!$R$289:$R$296,1),0)</f>
        <v>0</v>
      </c>
      <c r="AN48" s="679">
        <f>IFERROR(MATCH(AO$44,Sheep!$R$289:$R$296,1),0)</f>
        <v>0</v>
      </c>
      <c r="AO48" s="679">
        <f>IFERROR(MATCH(AP$44,Sheep!$R$289:$R$296,1),0)</f>
        <v>0</v>
      </c>
      <c r="AP48" s="679">
        <f>IFERROR(MATCH(AQ$44,Sheep!$R$289:$R$296,1),0)</f>
        <v>0</v>
      </c>
      <c r="AQ48" s="679">
        <f>IFERROR(MATCH(AR$44,Sheep!$R$289:$R$296,1),0)</f>
        <v>0</v>
      </c>
      <c r="AR48" s="679">
        <f>IFERROR(MATCH(AS$44,Sheep!$R$289:$R$296,1),0)</f>
        <v>0</v>
      </c>
      <c r="AS48" s="679">
        <f>IFERROR(MATCH(AT$44,Sheep!$R$289:$R$296,1),0)</f>
        <v>0</v>
      </c>
      <c r="AT48" s="679">
        <f>IFERROR(MATCH(AU$44,Sheep!$R$289:$R$296,1),0)</f>
        <v>0</v>
      </c>
      <c r="AU48" s="679">
        <f>IFERROR(MATCH(AV$44,Sheep!$R$289:$R$296,1),0)</f>
        <v>0</v>
      </c>
      <c r="AV48" s="679">
        <f>IFERROR(MATCH(AW$44,Sheep!$R$289:$R$296,1),0)</f>
        <v>0</v>
      </c>
      <c r="AW48" s="679">
        <f>IFERROR(MATCH(AX$44,Sheep!$R$289:$R$296,1),0)</f>
        <v>0</v>
      </c>
      <c r="AX48" s="679">
        <f>IFERROR(MATCH(AY$44,Sheep!$R$289:$R$296,1),0)</f>
        <v>0</v>
      </c>
      <c r="AY48" s="679">
        <f>IFERROR(MATCH(AZ$44,Sheep!$R$289:$R$296,1),0)</f>
        <v>0</v>
      </c>
      <c r="AZ48" s="679">
        <f>IFERROR(MATCH(BA$44,Sheep!$R$289:$R$296,1),0)</f>
        <v>0</v>
      </c>
      <c r="BA48" s="679">
        <f>IFERROR(MATCH(BB$44,Sheep!$R$289:$R$296,1),0)</f>
        <v>0</v>
      </c>
      <c r="BB48" s="679">
        <f>IFERROR(MATCH(BC$44,Sheep!$R$289:$R$296,1),0)</f>
        <v>0</v>
      </c>
      <c r="BC48" s="679">
        <f>IFERROR(MATCH(BD$44,Sheep!$R$289:$R$296,1),0)</f>
        <v>0</v>
      </c>
      <c r="BD48" s="679">
        <f>IFERROR(MATCH(BE$44,Sheep!$R$289:$R$296,1),0)</f>
        <v>0</v>
      </c>
      <c r="BE48" s="679">
        <f>IFERROR(MATCH(BF$44,Sheep!$R$289:$R$296,1),0)</f>
        <v>0</v>
      </c>
      <c r="BF48" s="679">
        <f>IFERROR(MATCH(BG$44,Sheep!$R$289:$R$296,1),0)</f>
        <v>0</v>
      </c>
      <c r="BG48" s="679">
        <f>IFERROR(MATCH(BH$44,Sheep!$R$289:$R$296,1),0)</f>
        <v>0</v>
      </c>
      <c r="BH48" s="679">
        <f>IFERROR(MATCH(BI$44,Sheep!$R$289:$R$296,1),0)</f>
        <v>0</v>
      </c>
      <c r="BI48" s="679">
        <f>IFERROR(MATCH(BJ$44,Sheep!$R$289:$R$296,1),0)</f>
        <v>0</v>
      </c>
      <c r="BJ48" s="679">
        <f>IFERROR(MATCH(BK$44,Sheep!$R$289:$R$296,1),0)</f>
        <v>0</v>
      </c>
      <c r="BK48" s="679">
        <f>IFERROR(MATCH(BL$44,Sheep!$R$289:$R$296,1),0)</f>
        <v>0</v>
      </c>
      <c r="BL48" s="679">
        <f>IFERROR(MATCH(BM$44,Sheep!$R$289:$R$296,1),0)</f>
        <v>0</v>
      </c>
      <c r="BM48" s="679">
        <f>IFERROR(MATCH(BN$44,Sheep!$R$289:$R$296,1),0)</f>
        <v>0</v>
      </c>
      <c r="BN48" s="679">
        <f>IFERROR(MATCH(BO$44,Sheep!$R$289:$R$296,1),0)</f>
        <v>0</v>
      </c>
      <c r="BO48" s="679">
        <f>IFERROR(MATCH(BP$44,Sheep!$R$289:$R$296,1),0)</f>
        <v>0</v>
      </c>
      <c r="BP48" s="679">
        <f>IFERROR(MATCH(BQ$44,Sheep!$R$289:$R$296,1),0)</f>
        <v>0</v>
      </c>
      <c r="BQ48" s="679">
        <f>IFERROR(MATCH(BR$44,Sheep!$R$289:$R$296,1),0)</f>
        <v>0</v>
      </c>
      <c r="BR48" s="679">
        <f>IFERROR(MATCH(BS$44,Sheep!$R$289:$R$296,1),0)</f>
        <v>1</v>
      </c>
      <c r="BS48" s="679">
        <f>IFERROR(MATCH(BT$44,Sheep!$R$289:$R$296,1),0)</f>
        <v>1</v>
      </c>
      <c r="BT48" s="679">
        <f>IFERROR(MATCH(BU$44,Sheep!$R$289:$R$296,1),0)</f>
        <v>1</v>
      </c>
      <c r="BU48" s="679">
        <f>IFERROR(MATCH(BV$44,Sheep!$R$289:$R$296,1),0)</f>
        <v>1</v>
      </c>
      <c r="BV48" s="679">
        <f>IFERROR(MATCH(BW$44,Sheep!$R$289:$R$296,1),0)</f>
        <v>1</v>
      </c>
      <c r="BW48" s="679">
        <f>IFERROR(MATCH(BX$44,Sheep!$R$289:$R$296,1),0)</f>
        <v>1</v>
      </c>
      <c r="BX48" s="679">
        <f>IFERROR(MATCH(BY$44,Sheep!$R$289:$R$296,1),0)</f>
        <v>1</v>
      </c>
      <c r="BY48" s="679">
        <f>IFERROR(MATCH(BZ$44,Sheep!$R$289:$R$296,1),0)</f>
        <v>1</v>
      </c>
      <c r="BZ48" s="679">
        <f>IFERROR(MATCH(CA$44,Sheep!$R$289:$R$296,1),0)</f>
        <v>1</v>
      </c>
      <c r="CA48" s="679">
        <f>IFERROR(MATCH(CB$44,Sheep!$R$289:$R$296,1),0)</f>
        <v>1</v>
      </c>
      <c r="CB48" s="679">
        <f>IFERROR(MATCH(CC$44,Sheep!$R$289:$R$296,1),0)</f>
        <v>1</v>
      </c>
      <c r="CC48" s="679">
        <f>IFERROR(MATCH(CD$44,Sheep!$R$289:$R$296,1),0)</f>
        <v>1</v>
      </c>
      <c r="CD48" s="679">
        <f>IFERROR(MATCH(CE$44,Sheep!$R$289:$R$296,1),0)</f>
        <v>1</v>
      </c>
      <c r="CE48" s="679">
        <f>IFERROR(MATCH(CF$44,Sheep!$R$289:$R$296,1),0)</f>
        <v>1</v>
      </c>
      <c r="CF48" s="679">
        <f>IFERROR(MATCH(CG$44,Sheep!$R$289:$R$296,1),0)</f>
        <v>1</v>
      </c>
      <c r="CG48" s="679">
        <f>IFERROR(MATCH(CH$44,Sheep!$R$289:$R$296,1),0)</f>
        <v>1</v>
      </c>
      <c r="CH48" s="679">
        <f>IFERROR(MATCH(CI$44,Sheep!$R$289:$R$296,1),0)</f>
        <v>1</v>
      </c>
      <c r="CI48" s="679">
        <f>IFERROR(MATCH(CJ$44,Sheep!$R$289:$R$296,1),0)</f>
        <v>1</v>
      </c>
      <c r="CJ48" s="679">
        <f>IFERROR(MATCH(CK$44,Sheep!$R$289:$R$296,1),0)</f>
        <v>1</v>
      </c>
      <c r="CK48" s="679">
        <f>IFERROR(MATCH(CL$44,Sheep!$R$289:$R$296,1),0)</f>
        <v>1</v>
      </c>
      <c r="CL48" s="679">
        <f>IFERROR(MATCH(CM$44,Sheep!$R$289:$R$296,1),0)</f>
        <v>1</v>
      </c>
      <c r="CM48" s="679">
        <f>IFERROR(MATCH(CN$44,Sheep!$R$289:$R$296,1),0)</f>
        <v>1</v>
      </c>
      <c r="CN48" s="679">
        <f>IFERROR(MATCH(CO$44,Sheep!$R$289:$R$296,1),0)</f>
        <v>1</v>
      </c>
      <c r="CO48" s="679">
        <f>IFERROR(MATCH(CP$44,Sheep!$R$289:$R$296,1),0)</f>
        <v>1</v>
      </c>
      <c r="CP48" s="679">
        <f>IFERROR(MATCH(CQ$44,Sheep!$R$289:$R$296,1),0)</f>
        <v>1</v>
      </c>
      <c r="CQ48" s="679">
        <f>IFERROR(MATCH(CR$44,Sheep!$R$289:$R$296,1),0)</f>
        <v>1</v>
      </c>
      <c r="CR48" s="679">
        <f>IFERROR(MATCH(CS$44,Sheep!$R$289:$R$296,1),0)</f>
        <v>1</v>
      </c>
      <c r="CS48" s="679">
        <f>IFERROR(MATCH(CT$44,Sheep!$R$289:$R$296,1),0)</f>
        <v>1</v>
      </c>
      <c r="CT48" s="679">
        <f>IFERROR(MATCH(CU$44,Sheep!$R$289:$R$296,1),0)</f>
        <v>1</v>
      </c>
      <c r="CU48" s="679">
        <f>IFERROR(MATCH(CV$44,Sheep!$R$289:$R$296,1),0)</f>
        <v>1</v>
      </c>
      <c r="CV48" s="679">
        <f>IFERROR(MATCH(CW$44,Sheep!$R$289:$R$296,1),0)</f>
        <v>1</v>
      </c>
      <c r="CW48" s="679">
        <f>IFERROR(MATCH(CX$44,Sheep!$R$289:$R$296,1),0)</f>
        <v>1</v>
      </c>
      <c r="CX48" s="679">
        <f>IFERROR(MATCH(CY$44,Sheep!$R$289:$R$296,1),0)</f>
        <v>1</v>
      </c>
      <c r="CY48" s="679">
        <f>IFERROR(MATCH(CZ$44,Sheep!$R$289:$R$296,1),0)</f>
        <v>1</v>
      </c>
      <c r="CZ48" s="679">
        <f>IFERROR(MATCH(DA$44,Sheep!$R$289:$R$296,1),0)</f>
        <v>1</v>
      </c>
      <c r="DA48" s="679">
        <f>IFERROR(MATCH(DB$44,Sheep!$R$289:$R$296,1),0)</f>
        <v>1</v>
      </c>
      <c r="DB48" s="679">
        <f>IFERROR(MATCH(DC$44,Sheep!$R$289:$R$296,1),0)</f>
        <v>1</v>
      </c>
      <c r="DC48" s="679">
        <f>IFERROR(MATCH(DD$44,Sheep!$R$289:$R$296,1),0)</f>
        <v>1</v>
      </c>
      <c r="DD48" s="679">
        <f>IFERROR(MATCH(DE$44,Sheep!$R$289:$R$296,1),0)</f>
        <v>1</v>
      </c>
      <c r="DE48" s="679">
        <f>IFERROR(MATCH(DF$44,Sheep!$R$289:$R$296,1),0)</f>
        <v>1</v>
      </c>
      <c r="DF48" s="679">
        <f>IFERROR(MATCH(DG$44,Sheep!$R$289:$R$296,1),0)</f>
        <v>1</v>
      </c>
      <c r="DG48" s="679">
        <f>IFERROR(MATCH(DH$44,Sheep!$R$289:$R$296,1),0)</f>
        <v>1</v>
      </c>
      <c r="DH48" s="679">
        <f>IFERROR(MATCH(DI$44,Sheep!$R$289:$R$296,1),0)</f>
        <v>1</v>
      </c>
      <c r="DI48" s="679">
        <f>IFERROR(MATCH(DJ$44,Sheep!$R$289:$R$296,1),0)</f>
        <v>1</v>
      </c>
      <c r="DJ48" s="679">
        <f>IFERROR(MATCH(DK$44,Sheep!$R$289:$R$296,1),0)</f>
        <v>1</v>
      </c>
      <c r="DK48" s="679">
        <f>IFERROR(MATCH(DL$44,Sheep!$R$289:$R$296,1),0)</f>
        <v>1</v>
      </c>
      <c r="DL48" s="679">
        <f>IFERROR(MATCH(DM$44,Sheep!$R$289:$R$296,1),0)</f>
        <v>1</v>
      </c>
      <c r="DM48" s="679">
        <f>IFERROR(MATCH(DN$44,Sheep!$R$289:$R$296,1),0)</f>
        <v>1</v>
      </c>
      <c r="DN48" s="679">
        <f>IFERROR(MATCH(DO$44,Sheep!$R$289:$R$296,1),0)</f>
        <v>1</v>
      </c>
      <c r="DO48" s="679">
        <f>IFERROR(MATCH(DP$44,Sheep!$R$289:$R$296,1),0)</f>
        <v>1</v>
      </c>
      <c r="DP48" s="679">
        <f>IFERROR(MATCH(DQ$44,Sheep!$R$289:$R$296,1),0)</f>
        <v>1</v>
      </c>
      <c r="DQ48" s="679">
        <f>IFERROR(MATCH(DR$44,Sheep!$R$289:$R$296,1),0)</f>
        <v>1</v>
      </c>
      <c r="DR48" s="679">
        <f>IFERROR(MATCH(DS$44,Sheep!$R$289:$R$296,1),0)</f>
        <v>2</v>
      </c>
      <c r="DS48" s="679">
        <f>IFERROR(MATCH(DT$44,Sheep!$R$289:$R$296,1),0)</f>
        <v>2</v>
      </c>
      <c r="DT48" s="679">
        <f>IFERROR(MATCH(DU$44,Sheep!$R$289:$R$296,1),0)</f>
        <v>2</v>
      </c>
      <c r="DU48" s="679">
        <f>IFERROR(MATCH(DV$44,Sheep!$R$289:$R$296,1),0)</f>
        <v>2</v>
      </c>
      <c r="DV48" s="679">
        <f>IFERROR(MATCH(DW$44,Sheep!$R$289:$R$296,1),0)</f>
        <v>2</v>
      </c>
      <c r="DW48" s="679">
        <f>IFERROR(MATCH(DX$44,Sheep!$R$289:$R$296,1),0)</f>
        <v>2</v>
      </c>
      <c r="DX48" s="679">
        <f>IFERROR(MATCH(DY$44,Sheep!$R$289:$R$296,1),0)</f>
        <v>2</v>
      </c>
      <c r="DY48" s="679">
        <f>IFERROR(MATCH(DZ$44,Sheep!$R$289:$R$296,1),0)</f>
        <v>2</v>
      </c>
      <c r="DZ48" s="679">
        <f>IFERROR(MATCH(EA$44,Sheep!$R$289:$R$296,1),0)</f>
        <v>2</v>
      </c>
      <c r="EA48" s="679">
        <f>IFERROR(MATCH(EB$44,Sheep!$R$289:$R$296,1),0)</f>
        <v>2</v>
      </c>
      <c r="EB48" s="679">
        <f>IFERROR(MATCH(EC$44,Sheep!$R$289:$R$296,1),0)</f>
        <v>2</v>
      </c>
      <c r="EC48" s="679">
        <f>IFERROR(MATCH(ED$44,Sheep!$R$289:$R$296,1),0)</f>
        <v>2</v>
      </c>
      <c r="ED48" s="679">
        <f>IFERROR(MATCH(EE$44,Sheep!$R$289:$R$296,1),0)</f>
        <v>2</v>
      </c>
      <c r="EE48" s="679">
        <f>IFERROR(MATCH(EF$44,Sheep!$R$289:$R$296,1),0)</f>
        <v>2</v>
      </c>
      <c r="EF48" s="679">
        <f>IFERROR(MATCH(EG$44,Sheep!$R$289:$R$296,1),0)</f>
        <v>2</v>
      </c>
      <c r="EG48" s="679">
        <f>IFERROR(MATCH(EH$44,Sheep!$R$289:$R$296,1),0)</f>
        <v>2</v>
      </c>
      <c r="EH48" s="679">
        <f>IFERROR(MATCH(EI$44,Sheep!$R$289:$R$296,1),0)</f>
        <v>2</v>
      </c>
      <c r="EI48" s="679">
        <f>IFERROR(MATCH(EJ$44,Sheep!$R$289:$R$296,1),0)</f>
        <v>2</v>
      </c>
      <c r="EJ48" s="679">
        <f>IFERROR(MATCH(EK$44,Sheep!$R$289:$R$296,1),0)</f>
        <v>2</v>
      </c>
      <c r="EK48" s="679">
        <f>IFERROR(MATCH(EL$44,Sheep!$R$289:$R$296,1),0)</f>
        <v>2</v>
      </c>
      <c r="EL48" s="679">
        <f>IFERROR(MATCH(EM$44,Sheep!$R$289:$R$296,1),0)</f>
        <v>2</v>
      </c>
      <c r="EM48" s="679">
        <f>IFERROR(MATCH(EN$44,Sheep!$R$289:$R$296,1),0)</f>
        <v>2</v>
      </c>
      <c r="EN48" s="679">
        <f>IFERROR(MATCH(EO$44,Sheep!$R$289:$R$296,1),0)</f>
        <v>2</v>
      </c>
      <c r="EO48" s="679">
        <f>IFERROR(MATCH(EP$44,Sheep!$R$289:$R$296,1),0)</f>
        <v>2</v>
      </c>
      <c r="EP48" s="679">
        <f>IFERROR(MATCH(EQ$44,Sheep!$R$289:$R$296,1),0)</f>
        <v>2</v>
      </c>
      <c r="EQ48" s="679">
        <f>IFERROR(MATCH(ER$44,Sheep!$R$289:$R$296,1),0)</f>
        <v>2</v>
      </c>
      <c r="ER48" s="679">
        <f>IFERROR(MATCH(ES$44,Sheep!$R$289:$R$296,1),0)</f>
        <v>2</v>
      </c>
      <c r="ES48" s="679">
        <f>IFERROR(MATCH(ET$44,Sheep!$R$289:$R$296,1),0)</f>
        <v>2</v>
      </c>
      <c r="ET48" s="679">
        <f>IFERROR(MATCH(EU$44,Sheep!$R$289:$R$296,1),0)</f>
        <v>2</v>
      </c>
      <c r="EU48" s="679">
        <f>IFERROR(MATCH(EV$44,Sheep!$R$289:$R$296,1),0)</f>
        <v>2</v>
      </c>
      <c r="EV48" s="679">
        <f>IFERROR(MATCH(EW$44,Sheep!$R$289:$R$296,1),0)</f>
        <v>2</v>
      </c>
      <c r="EW48" s="679">
        <f>IFERROR(MATCH(EX$44,Sheep!$R$289:$R$296,1),0)</f>
        <v>2</v>
      </c>
      <c r="EX48" s="679">
        <f>IFERROR(MATCH(EY$44,Sheep!$R$289:$R$296,1),0)</f>
        <v>2</v>
      </c>
      <c r="EY48" s="679">
        <f>IFERROR(MATCH(EZ$44,Sheep!$R$289:$R$296,1),0)</f>
        <v>2</v>
      </c>
      <c r="EZ48" s="679">
        <f>IFERROR(MATCH(FA$44,Sheep!$R$289:$R$296,1),0)</f>
        <v>2</v>
      </c>
      <c r="FA48" s="679">
        <f>IFERROR(MATCH(FB$44,Sheep!$R$289:$R$296,1),0)</f>
        <v>2</v>
      </c>
      <c r="FB48" s="679">
        <f>IFERROR(MATCH(FC$44,Sheep!$R$289:$R$296,1),0)</f>
        <v>2</v>
      </c>
      <c r="FC48" s="679">
        <f>IFERROR(MATCH(FD$44,Sheep!$R$289:$R$296,1),0)</f>
        <v>2</v>
      </c>
      <c r="FD48" s="679">
        <f>IFERROR(MATCH(FE$44,Sheep!$R$289:$R$296,1),0)</f>
        <v>2</v>
      </c>
      <c r="FE48" s="679">
        <f>IFERROR(MATCH(FF$44,Sheep!$R$289:$R$296,1),0)</f>
        <v>2</v>
      </c>
      <c r="FF48" s="679">
        <f>IFERROR(MATCH(FG$44,Sheep!$R$289:$R$296,1),0)</f>
        <v>2</v>
      </c>
      <c r="FG48" s="679">
        <f>IFERROR(MATCH(FH$44,Sheep!$R$289:$R$296,1),0)</f>
        <v>2</v>
      </c>
      <c r="FH48" s="679">
        <f>IFERROR(MATCH(FI$44,Sheep!$R$289:$R$296,1),0)</f>
        <v>2</v>
      </c>
      <c r="FI48" s="679">
        <f>IFERROR(MATCH(FJ$44,Sheep!$R$289:$R$296,1),0)</f>
        <v>2</v>
      </c>
      <c r="FJ48" s="679">
        <f>IFERROR(MATCH(FK$44,Sheep!$R$289:$R$296,1),0)</f>
        <v>2</v>
      </c>
      <c r="FK48" s="679">
        <f>IFERROR(MATCH(FL$44,Sheep!$R$289:$R$296,1),0)</f>
        <v>2</v>
      </c>
      <c r="FL48" s="679">
        <f>IFERROR(MATCH(FM$44,Sheep!$R$289:$R$296,1),0)</f>
        <v>2</v>
      </c>
      <c r="FM48" s="679">
        <f>IFERROR(MATCH(FN$44,Sheep!$R$289:$R$296,1),0)</f>
        <v>2</v>
      </c>
      <c r="FN48" s="679">
        <f>IFERROR(MATCH(FO$44,Sheep!$R$289:$R$296,1),0)</f>
        <v>2</v>
      </c>
      <c r="FO48" s="679">
        <f>IFERROR(MATCH(FP$44,Sheep!$R$289:$R$296,1),0)</f>
        <v>2</v>
      </c>
      <c r="FP48" s="679">
        <f>IFERROR(MATCH(FQ$44,Sheep!$R$289:$R$296,1),0)</f>
        <v>2</v>
      </c>
      <c r="FQ48" s="679">
        <f>IFERROR(MATCH(FR$44,Sheep!$R$289:$R$296,1),0)</f>
        <v>2</v>
      </c>
      <c r="FR48" s="679">
        <f>IFERROR(MATCH(FS$44,Sheep!$R$289:$R$296,1),0)</f>
        <v>3</v>
      </c>
      <c r="FS48" s="679">
        <f>IFERROR(MATCH(FT$44,Sheep!$R$289:$R$296,1),0)</f>
        <v>3</v>
      </c>
      <c r="FT48" s="679">
        <f>IFERROR(MATCH(FU$44,Sheep!$R$289:$R$296,1),0)</f>
        <v>3</v>
      </c>
      <c r="FU48" s="679">
        <f>IFERROR(MATCH(FV$44,Sheep!$R$289:$R$296,1),0)</f>
        <v>3</v>
      </c>
      <c r="FV48" s="679">
        <f>IFERROR(MATCH(FW$44,Sheep!$R$289:$R$296,1),0)</f>
        <v>3</v>
      </c>
      <c r="FW48" s="679">
        <f>IFERROR(MATCH(FX$44,Sheep!$R$289:$R$296,1),0)</f>
        <v>3</v>
      </c>
      <c r="FX48" s="679">
        <f>IFERROR(MATCH(FY$44,Sheep!$R$289:$R$296,1),0)</f>
        <v>3</v>
      </c>
      <c r="FY48" s="679">
        <f>IFERROR(MATCH(FZ$44,Sheep!$R$289:$R$296,1),0)</f>
        <v>3</v>
      </c>
      <c r="FZ48" s="679">
        <f>IFERROR(MATCH(GA$44,Sheep!$R$289:$R$296,1),0)</f>
        <v>3</v>
      </c>
      <c r="GA48" s="679">
        <f>IFERROR(MATCH(GB$44,Sheep!$R$289:$R$296,1),0)</f>
        <v>3</v>
      </c>
      <c r="GB48" s="679">
        <f>IFERROR(MATCH(GC$44,Sheep!$R$289:$R$296,1),0)</f>
        <v>3</v>
      </c>
      <c r="GC48" s="679">
        <f>IFERROR(MATCH(GD$44,Sheep!$R$289:$R$296,1),0)</f>
        <v>3</v>
      </c>
      <c r="GD48" s="679">
        <f>IFERROR(MATCH(GE$44,Sheep!$R$289:$R$296,1),0)</f>
        <v>3</v>
      </c>
      <c r="GE48" s="679">
        <f>IFERROR(MATCH(GF$44,Sheep!$R$289:$R$296,1),0)</f>
        <v>3</v>
      </c>
      <c r="GF48" s="679">
        <f>IFERROR(MATCH(GG$44,Sheep!$R$289:$R$296,1),0)</f>
        <v>3</v>
      </c>
      <c r="GG48" s="679">
        <f>IFERROR(MATCH(GH$44,Sheep!$R$289:$R$296,1),0)</f>
        <v>3</v>
      </c>
      <c r="GH48" s="679">
        <f>IFERROR(MATCH(GI$44,Sheep!$R$289:$R$296,1),0)</f>
        <v>3</v>
      </c>
      <c r="GI48" s="679">
        <f>IFERROR(MATCH(GJ$44,Sheep!$R$289:$R$296,1),0)</f>
        <v>3</v>
      </c>
      <c r="GJ48" s="679">
        <f>IFERROR(MATCH(GK$44,Sheep!$R$289:$R$296,1),0)</f>
        <v>3</v>
      </c>
      <c r="GK48" s="679">
        <f>IFERROR(MATCH(GL$44,Sheep!$R$289:$R$296,1),0)</f>
        <v>3</v>
      </c>
      <c r="GL48" s="679">
        <f>IFERROR(MATCH(GM$44,Sheep!$R$289:$R$296,1),0)</f>
        <v>3</v>
      </c>
      <c r="GM48" s="679">
        <f>IFERROR(MATCH(GN$44,Sheep!$R$289:$R$296,1),0)</f>
        <v>3</v>
      </c>
      <c r="GN48" s="679">
        <f>IFERROR(MATCH(GO$44,Sheep!$R$289:$R$296,1),0)</f>
        <v>3</v>
      </c>
      <c r="GO48" s="679">
        <f>IFERROR(MATCH(GP$44,Sheep!$R$289:$R$296,1),0)</f>
        <v>3</v>
      </c>
      <c r="GP48" s="679">
        <f>IFERROR(MATCH(GQ$44,Sheep!$R$289:$R$296,1),0)</f>
        <v>3</v>
      </c>
      <c r="GQ48" s="679">
        <f>IFERROR(MATCH(GR$44,Sheep!$R$289:$R$296,1),0)</f>
        <v>3</v>
      </c>
      <c r="GR48" s="679">
        <f>IFERROR(MATCH(GS$44,Sheep!$R$289:$R$296,1),0)</f>
        <v>3</v>
      </c>
      <c r="GS48" s="679">
        <f>IFERROR(MATCH(GT$44,Sheep!$R$289:$R$296,1),0)</f>
        <v>3</v>
      </c>
      <c r="GT48" s="679">
        <f>IFERROR(MATCH(GU$44,Sheep!$R$289:$R$296,1),0)</f>
        <v>3</v>
      </c>
      <c r="GU48" s="679">
        <f>IFERROR(MATCH(GV$44,Sheep!$R$289:$R$296,1),0)</f>
        <v>3</v>
      </c>
      <c r="GV48" s="679">
        <f>IFERROR(MATCH(GW$44,Sheep!$R$289:$R$296,1),0)</f>
        <v>3</v>
      </c>
      <c r="GW48" s="679">
        <f>IFERROR(MATCH(GX$44,Sheep!$R$289:$R$296,1),0)</f>
        <v>3</v>
      </c>
      <c r="GX48" s="679">
        <f>IFERROR(MATCH(GY$44,Sheep!$R$289:$R$296,1),0)</f>
        <v>3</v>
      </c>
      <c r="GY48" s="679">
        <f>IFERROR(MATCH(GZ$44,Sheep!$R$289:$R$296,1),0)</f>
        <v>3</v>
      </c>
      <c r="GZ48" s="679">
        <f>IFERROR(MATCH(HA$44,Sheep!$R$289:$R$296,1),0)</f>
        <v>3</v>
      </c>
      <c r="HA48" s="679">
        <f>IFERROR(MATCH(HB$44,Sheep!$R$289:$R$296,1),0)</f>
        <v>3</v>
      </c>
      <c r="HB48" s="679">
        <f>IFERROR(MATCH(HC$44,Sheep!$R$289:$R$296,1),0)</f>
        <v>3</v>
      </c>
      <c r="HC48" s="679">
        <f>IFERROR(MATCH(HD$44,Sheep!$R$289:$R$296,1),0)</f>
        <v>3</v>
      </c>
      <c r="HD48" s="679">
        <f>IFERROR(MATCH(HE$44,Sheep!$R$289:$R$296,1),0)</f>
        <v>3</v>
      </c>
      <c r="HE48" s="679">
        <f>IFERROR(MATCH(HF$44,Sheep!$R$289:$R$296,1),0)</f>
        <v>3</v>
      </c>
      <c r="HF48" s="679">
        <f>IFERROR(MATCH(HG$44,Sheep!$R$289:$R$296,1),0)</f>
        <v>3</v>
      </c>
      <c r="HG48" s="679">
        <f>IFERROR(MATCH(HH$44,Sheep!$R$289:$R$296,1),0)</f>
        <v>3</v>
      </c>
      <c r="HH48" s="679">
        <f>IFERROR(MATCH(HI$44,Sheep!$R$289:$R$296,1),0)</f>
        <v>3</v>
      </c>
      <c r="HI48" s="679">
        <f>IFERROR(MATCH(HJ$44,Sheep!$R$289:$R$296,1),0)</f>
        <v>3</v>
      </c>
      <c r="HJ48" s="679">
        <f>IFERROR(MATCH(HK$44,Sheep!$R$289:$R$296,1),0)</f>
        <v>3</v>
      </c>
      <c r="HK48" s="679">
        <f>IFERROR(MATCH(HL$44,Sheep!$R$289:$R$296,1),0)</f>
        <v>3</v>
      </c>
      <c r="HL48" s="679">
        <f>IFERROR(MATCH(HM$44,Sheep!$R$289:$R$296,1),0)</f>
        <v>3</v>
      </c>
      <c r="HM48" s="679">
        <f>IFERROR(MATCH(HN$44,Sheep!$R$289:$R$296,1),0)</f>
        <v>3</v>
      </c>
      <c r="HN48" s="679">
        <f>IFERROR(MATCH(HO$44,Sheep!$R$289:$R$296,1),0)</f>
        <v>3</v>
      </c>
      <c r="HO48" s="679">
        <f>IFERROR(MATCH(HP$44,Sheep!$R$289:$R$296,1),0)</f>
        <v>3</v>
      </c>
      <c r="HP48" s="679">
        <f>IFERROR(MATCH(HQ$44,Sheep!$R$289:$R$296,1),0)</f>
        <v>3</v>
      </c>
      <c r="HQ48" s="679">
        <f>IFERROR(MATCH(HR$44,Sheep!$R$289:$R$296,1),0)</f>
        <v>3</v>
      </c>
      <c r="HR48" s="679">
        <f>IFERROR(MATCH(HS$44,Sheep!$R$289:$R$296,1),0)</f>
        <v>4</v>
      </c>
      <c r="HS48" s="679">
        <f>IFERROR(MATCH(HT$44,Sheep!$R$289:$R$296,1),0)</f>
        <v>4</v>
      </c>
      <c r="HT48" s="679">
        <f>IFERROR(MATCH(HU$44,Sheep!$R$289:$R$296,1),0)</f>
        <v>4</v>
      </c>
      <c r="HU48" s="679">
        <f>IFERROR(MATCH(HV$44,Sheep!$R$289:$R$296,1),0)</f>
        <v>4</v>
      </c>
      <c r="HV48" s="679">
        <f>IFERROR(MATCH(HW$44,Sheep!$R$289:$R$296,1),0)</f>
        <v>4</v>
      </c>
      <c r="HW48" s="679">
        <f>IFERROR(MATCH(HX$44,Sheep!$R$289:$R$296,1),0)</f>
        <v>4</v>
      </c>
      <c r="HX48" s="679">
        <f>IFERROR(MATCH(HY$44,Sheep!$R$289:$R$296,1),0)</f>
        <v>4</v>
      </c>
      <c r="HY48" s="679">
        <f>IFERROR(MATCH(HZ$44,Sheep!$R$289:$R$296,1),0)</f>
        <v>4</v>
      </c>
      <c r="HZ48" s="679">
        <f>IFERROR(MATCH(IA$44,Sheep!$R$289:$R$296,1),0)</f>
        <v>4</v>
      </c>
      <c r="IA48" s="679">
        <f>IFERROR(MATCH(IB$44,Sheep!$R$289:$R$296,1),0)</f>
        <v>4</v>
      </c>
      <c r="IB48" s="679">
        <f>IFERROR(MATCH(IC$44,Sheep!$R$289:$R$296,1),0)</f>
        <v>4</v>
      </c>
      <c r="IC48" s="679">
        <f>IFERROR(MATCH(ID$44,Sheep!$R$289:$R$296,1),0)</f>
        <v>4</v>
      </c>
      <c r="ID48" s="679">
        <f>IFERROR(MATCH(IE$44,Sheep!$R$289:$R$296,1),0)</f>
        <v>4</v>
      </c>
      <c r="IE48" s="679">
        <f>IFERROR(MATCH(IF$44,Sheep!$R$289:$R$296,1),0)</f>
        <v>4</v>
      </c>
      <c r="IF48" s="679">
        <f>IFERROR(MATCH(IG$44,Sheep!$R$289:$R$296,1),0)</f>
        <v>4</v>
      </c>
      <c r="IG48" s="679">
        <f>IFERROR(MATCH(IH$44,Sheep!$R$289:$R$296,1),0)</f>
        <v>4</v>
      </c>
      <c r="IH48" s="679">
        <f>IFERROR(MATCH(II$44,Sheep!$R$289:$R$296,1),0)</f>
        <v>4</v>
      </c>
      <c r="II48" s="679">
        <f>IFERROR(MATCH(IJ$44,Sheep!$R$289:$R$296,1),0)</f>
        <v>4</v>
      </c>
      <c r="IJ48" s="679">
        <f>IFERROR(MATCH(IK$44,Sheep!$R$289:$R$296,1),0)</f>
        <v>4</v>
      </c>
      <c r="IK48" s="679">
        <f>IFERROR(MATCH(IL$44,Sheep!$R$289:$R$296,1),0)</f>
        <v>4</v>
      </c>
      <c r="IL48" s="679">
        <f>IFERROR(MATCH(IM$44,Sheep!$R$289:$R$296,1),0)</f>
        <v>4</v>
      </c>
      <c r="IM48" s="679">
        <f>IFERROR(MATCH(IN$44,Sheep!$R$289:$R$296,1),0)</f>
        <v>4</v>
      </c>
      <c r="IN48" s="679">
        <f>IFERROR(MATCH(IO$44,Sheep!$R$289:$R$296,1),0)</f>
        <v>4</v>
      </c>
      <c r="IO48" s="679">
        <f>IFERROR(MATCH(IP$44,Sheep!$R$289:$R$296,1),0)</f>
        <v>4</v>
      </c>
      <c r="IP48" s="679">
        <f>IFERROR(MATCH(IQ$44,Sheep!$R$289:$R$296,1),0)</f>
        <v>4</v>
      </c>
      <c r="IQ48" s="679">
        <f>IFERROR(MATCH(IR$44,Sheep!$R$289:$R$296,1),0)</f>
        <v>4</v>
      </c>
      <c r="IR48" s="679">
        <f>IFERROR(MATCH(IS$44,Sheep!$R$289:$R$296,1),0)</f>
        <v>4</v>
      </c>
      <c r="IS48" s="679">
        <f>IFERROR(MATCH(IT$44,Sheep!$R$289:$R$296,1),0)</f>
        <v>4</v>
      </c>
      <c r="IT48" s="679">
        <f>IFERROR(MATCH(IU$44,Sheep!$R$289:$R$296,1),0)</f>
        <v>4</v>
      </c>
      <c r="IU48" s="679">
        <f>IFERROR(MATCH(IV$44,Sheep!$R$289:$R$296,1),0)</f>
        <v>4</v>
      </c>
      <c r="IV48" s="679">
        <f>IFERROR(MATCH(IW$44,Sheep!$R$289:$R$296,1),0)</f>
        <v>4</v>
      </c>
      <c r="IW48" s="679">
        <f>IFERROR(MATCH(IX$44,Sheep!$R$289:$R$296,1),0)</f>
        <v>4</v>
      </c>
      <c r="IX48" s="679">
        <f>IFERROR(MATCH(IY$44,Sheep!$R$289:$R$296,1),0)</f>
        <v>4</v>
      </c>
      <c r="IY48" s="679">
        <f>IFERROR(MATCH(IZ$44,Sheep!$R$289:$R$296,1),0)</f>
        <v>4</v>
      </c>
      <c r="IZ48" s="679">
        <f>IFERROR(MATCH(JA$44,Sheep!$R$289:$R$296,1),0)</f>
        <v>4</v>
      </c>
      <c r="JA48" s="679">
        <f>IFERROR(MATCH(JB$44,Sheep!$R$289:$R$296,1),0)</f>
        <v>4</v>
      </c>
      <c r="JB48" s="679">
        <f>IFERROR(MATCH(JC$44,Sheep!$R$289:$R$296,1),0)</f>
        <v>4</v>
      </c>
      <c r="JC48" s="679">
        <f>IFERROR(MATCH(JD$44,Sheep!$R$289:$R$296,1),0)</f>
        <v>4</v>
      </c>
      <c r="JD48" s="679">
        <f>IFERROR(MATCH(JE$44,Sheep!$R$289:$R$296,1),0)</f>
        <v>4</v>
      </c>
      <c r="JE48" s="679">
        <f>IFERROR(MATCH(JF$44,Sheep!$R$289:$R$296,1),0)</f>
        <v>4</v>
      </c>
      <c r="JF48" s="679">
        <f>IFERROR(MATCH(JG$44,Sheep!$R$289:$R$296,1),0)</f>
        <v>4</v>
      </c>
      <c r="JG48" s="679">
        <f>IFERROR(MATCH(JH$44,Sheep!$R$289:$R$296,1),0)</f>
        <v>4</v>
      </c>
      <c r="JH48" s="679">
        <f>IFERROR(MATCH(JI$44,Sheep!$R$289:$R$296,1),0)</f>
        <v>4</v>
      </c>
      <c r="JI48" s="679">
        <f>IFERROR(MATCH(JJ$44,Sheep!$R$289:$R$296,1),0)</f>
        <v>4</v>
      </c>
      <c r="JJ48" s="679">
        <f>IFERROR(MATCH(JK$44,Sheep!$R$289:$R$296,1),0)</f>
        <v>4</v>
      </c>
      <c r="JK48" s="679">
        <f>IFERROR(MATCH(JL$44,Sheep!$R$289:$R$296,1),0)</f>
        <v>4</v>
      </c>
      <c r="JL48" s="679">
        <f>IFERROR(MATCH(JM$44,Sheep!$R$289:$R$296,1),0)</f>
        <v>4</v>
      </c>
      <c r="JM48" s="679">
        <f>IFERROR(MATCH(JN$44,Sheep!$R$289:$R$296,1),0)</f>
        <v>4</v>
      </c>
      <c r="JN48" s="679">
        <f>IFERROR(MATCH(JO$44,Sheep!$R$289:$R$296,1),0)</f>
        <v>4</v>
      </c>
      <c r="JO48" s="679">
        <f>IFERROR(MATCH(JP$44,Sheep!$R$289:$R$296,1),0)</f>
        <v>4</v>
      </c>
      <c r="JP48" s="679">
        <f>IFERROR(MATCH(JQ$44,Sheep!$R$289:$R$296,1),0)</f>
        <v>4</v>
      </c>
      <c r="JQ48" s="679">
        <f>IFERROR(MATCH(JR$44,Sheep!$R$289:$R$296,1),0)</f>
        <v>4</v>
      </c>
      <c r="JR48" s="679">
        <f>IFERROR(MATCH(JS$44,Sheep!$R$289:$R$296,1),0)</f>
        <v>5</v>
      </c>
      <c r="JS48" s="679">
        <f>IFERROR(MATCH(JT$44,Sheep!$R$289:$R$296,1),0)</f>
        <v>5</v>
      </c>
      <c r="JT48" s="679">
        <f>IFERROR(MATCH(JU$44,Sheep!$R$289:$R$296,1),0)</f>
        <v>5</v>
      </c>
      <c r="JU48" s="679">
        <f>IFERROR(MATCH(JV$44,Sheep!$R$289:$R$296,1),0)</f>
        <v>5</v>
      </c>
      <c r="JV48" s="679">
        <f>IFERROR(MATCH(JW$44,Sheep!$R$289:$R$296,1),0)</f>
        <v>5</v>
      </c>
      <c r="JW48" s="679">
        <f>IFERROR(MATCH(JX$44,Sheep!$R$289:$R$296,1),0)</f>
        <v>5</v>
      </c>
      <c r="JX48" s="679">
        <f>IFERROR(MATCH(JY$44,Sheep!$R$289:$R$296,1),0)</f>
        <v>5</v>
      </c>
      <c r="JY48" s="679">
        <f>IFERROR(MATCH(JZ$44,Sheep!$R$289:$R$296,1),0)</f>
        <v>5</v>
      </c>
      <c r="JZ48" s="679">
        <f>IFERROR(MATCH(KA$44,Sheep!$R$289:$R$296,1),0)</f>
        <v>5</v>
      </c>
      <c r="KA48" s="679">
        <f>IFERROR(MATCH(KB$44,Sheep!$R$289:$R$296,1),0)</f>
        <v>5</v>
      </c>
      <c r="KB48" s="679">
        <f>IFERROR(MATCH(KC$44,Sheep!$R$289:$R$296,1),0)</f>
        <v>5</v>
      </c>
      <c r="KC48" s="679">
        <f>IFERROR(MATCH(KD$44,Sheep!$R$289:$R$296,1),0)</f>
        <v>5</v>
      </c>
      <c r="KD48" s="679">
        <f>IFERROR(MATCH(KE$44,Sheep!$R$289:$R$296,1),0)</f>
        <v>5</v>
      </c>
      <c r="KE48" s="679">
        <f>IFERROR(MATCH(KF$44,Sheep!$R$289:$R$296,1),0)</f>
        <v>5</v>
      </c>
      <c r="KF48" s="679">
        <f>IFERROR(MATCH(KG$44,Sheep!$R$289:$R$296,1),0)</f>
        <v>5</v>
      </c>
      <c r="KG48" s="679">
        <f>IFERROR(MATCH(KH$44,Sheep!$R$289:$R$296,1),0)</f>
        <v>5</v>
      </c>
      <c r="KH48" s="679">
        <f>IFERROR(MATCH(KI$44,Sheep!$R$289:$R$296,1),0)</f>
        <v>5</v>
      </c>
      <c r="KI48" s="679">
        <f>IFERROR(MATCH(KJ$44,Sheep!$R$289:$R$296,1),0)</f>
        <v>5</v>
      </c>
      <c r="KJ48" s="679">
        <f>IFERROR(MATCH(KK$44,Sheep!$R$289:$R$296,1),0)</f>
        <v>5</v>
      </c>
      <c r="KK48" s="679">
        <f>IFERROR(MATCH(KL$44,Sheep!$R$289:$R$296,1),0)</f>
        <v>5</v>
      </c>
      <c r="KL48" s="679">
        <f>IFERROR(MATCH(KM$44,Sheep!$R$289:$R$296,1),0)</f>
        <v>5</v>
      </c>
      <c r="KM48" s="679">
        <f>IFERROR(MATCH(KN$44,Sheep!$R$289:$R$296,1),0)</f>
        <v>5</v>
      </c>
      <c r="KN48" s="679">
        <f>IFERROR(MATCH(KO$44,Sheep!$R$289:$R$296,1),0)</f>
        <v>5</v>
      </c>
      <c r="KO48" s="679">
        <f>IFERROR(MATCH(KP$44,Sheep!$R$289:$R$296,1),0)</f>
        <v>5</v>
      </c>
      <c r="KP48" s="679">
        <f>IFERROR(MATCH(KQ$44,Sheep!$R$289:$R$296,1),0)</f>
        <v>5</v>
      </c>
      <c r="KQ48" s="679">
        <f>IFERROR(MATCH(KR$44,Sheep!$R$289:$R$296,1),0)</f>
        <v>5</v>
      </c>
      <c r="KR48" s="679">
        <f>IFERROR(MATCH(KS$44,Sheep!$R$289:$R$296,1),0)</f>
        <v>5</v>
      </c>
      <c r="KS48" s="679">
        <f>IFERROR(MATCH(KT$44,Sheep!$R$289:$R$296,1),0)</f>
        <v>5</v>
      </c>
      <c r="KT48" s="679">
        <f>IFERROR(MATCH(KU$44,Sheep!$R$289:$R$296,1),0)</f>
        <v>5</v>
      </c>
      <c r="KU48" s="679">
        <f>IFERROR(MATCH(KV$44,Sheep!$R$289:$R$296,1),0)</f>
        <v>5</v>
      </c>
      <c r="KV48" s="679">
        <f>IFERROR(MATCH(KW$44,Sheep!$R$289:$R$296,1),0)</f>
        <v>5</v>
      </c>
      <c r="KW48" s="679">
        <f>IFERROR(MATCH(KX$44,Sheep!$R$289:$R$296,1),0)</f>
        <v>5</v>
      </c>
      <c r="KX48" s="679">
        <f>IFERROR(MATCH(KY$44,Sheep!$R$289:$R$296,1),0)</f>
        <v>5</v>
      </c>
      <c r="KY48" s="679">
        <f>IFERROR(MATCH(KZ$44,Sheep!$R$289:$R$296,1),0)</f>
        <v>5</v>
      </c>
      <c r="KZ48" s="679">
        <f>IFERROR(MATCH(LA$44,Sheep!$R$289:$R$296,1),0)</f>
        <v>5</v>
      </c>
      <c r="LA48" s="679">
        <f>IFERROR(MATCH(LB$44,Sheep!$R$289:$R$296,1),0)</f>
        <v>5</v>
      </c>
      <c r="LB48" s="679">
        <f>IFERROR(MATCH(LC$44,Sheep!$R$289:$R$296,1),0)</f>
        <v>5</v>
      </c>
      <c r="LC48" s="679">
        <f>IFERROR(MATCH(LD$44,Sheep!$R$289:$R$296,1),0)</f>
        <v>5</v>
      </c>
      <c r="LD48" s="679">
        <f>IFERROR(MATCH(LE$44,Sheep!$R$289:$R$296,1),0)</f>
        <v>5</v>
      </c>
      <c r="LE48" s="679">
        <f>IFERROR(MATCH(LF$44,Sheep!$R$289:$R$296,1),0)</f>
        <v>5</v>
      </c>
      <c r="LF48" s="679">
        <f>IFERROR(MATCH(LG$44,Sheep!$R$289:$R$296,1),0)</f>
        <v>5</v>
      </c>
      <c r="LG48" s="679">
        <f>IFERROR(MATCH(LH$44,Sheep!$R$289:$R$296,1),0)</f>
        <v>5</v>
      </c>
      <c r="LH48" s="679">
        <f>IFERROR(MATCH(LI$44,Sheep!$R$289:$R$296,1),0)</f>
        <v>5</v>
      </c>
      <c r="LI48" s="679">
        <f>IFERROR(MATCH(LJ$44,Sheep!$R$289:$R$296,1),0)</f>
        <v>5</v>
      </c>
      <c r="LJ48" s="679">
        <f>IFERROR(MATCH(LK$44,Sheep!$R$289:$R$296,1),0)</f>
        <v>5</v>
      </c>
      <c r="LK48" s="679">
        <f>IFERROR(MATCH(LL$44,Sheep!$R$289:$R$296,1),0)</f>
        <v>5</v>
      </c>
      <c r="LL48" s="679">
        <f>IFERROR(MATCH(LM$44,Sheep!$R$289:$R$296,1),0)</f>
        <v>5</v>
      </c>
      <c r="LM48" s="679">
        <f>IFERROR(MATCH(LN$44,Sheep!$R$289:$R$296,1),0)</f>
        <v>5</v>
      </c>
      <c r="LN48" s="679">
        <f>IFERROR(MATCH(LO$44,Sheep!$R$289:$R$296,1),0)</f>
        <v>5</v>
      </c>
      <c r="LO48" s="679">
        <f>IFERROR(MATCH(LP$44,Sheep!$R$289:$R$296,1),0)</f>
        <v>5</v>
      </c>
      <c r="LP48" s="679">
        <f>IFERROR(MATCH(LQ$44,Sheep!$R$289:$R$296,1),0)</f>
        <v>5</v>
      </c>
      <c r="LQ48" s="679">
        <f>IFERROR(MATCH(LR$44,Sheep!$R$289:$R$296,1),0)</f>
        <v>5</v>
      </c>
      <c r="LR48" s="679">
        <f>IFERROR(MATCH(LS$44,Sheep!$R$289:$R$296,1),0)</f>
        <v>6</v>
      </c>
      <c r="LS48" s="679">
        <f>IFERROR(MATCH(LT$44,Sheep!$R$289:$R$296,1),0)</f>
        <v>6</v>
      </c>
      <c r="LT48" s="679">
        <f>IFERROR(MATCH(LU$44,Sheep!$R$289:$R$296,1),0)</f>
        <v>6</v>
      </c>
      <c r="LU48" s="679">
        <f>IFERROR(MATCH(LV$44,Sheep!$R$289:$R$296,1),0)</f>
        <v>6</v>
      </c>
      <c r="LV48" s="679">
        <f>IFERROR(MATCH(LW$44,Sheep!$R$289:$R$296,1),0)</f>
        <v>6</v>
      </c>
      <c r="LW48" s="679">
        <f>IFERROR(MATCH(LX$44,Sheep!$R$289:$R$296,1),0)</f>
        <v>6</v>
      </c>
      <c r="LX48" s="679">
        <f>IFERROR(MATCH(LY$44,Sheep!$R$289:$R$296,1),0)</f>
        <v>6</v>
      </c>
      <c r="LY48" s="679">
        <f>IFERROR(MATCH(LZ$44,Sheep!$R$289:$R$296,1),0)</f>
        <v>6</v>
      </c>
      <c r="LZ48" s="679">
        <f>IFERROR(MATCH(MA$44,Sheep!$R$289:$R$296,1),0)</f>
        <v>6</v>
      </c>
      <c r="MA48" s="679">
        <f>IFERROR(MATCH(MB$44,Sheep!$R$289:$R$296,1),0)</f>
        <v>6</v>
      </c>
      <c r="MB48" s="679">
        <f>IFERROR(MATCH(MC$44,Sheep!$R$289:$R$296,1),0)</f>
        <v>6</v>
      </c>
      <c r="MC48" s="679">
        <f>IFERROR(MATCH(MD$44,Sheep!$R$289:$R$296,1),0)</f>
        <v>6</v>
      </c>
      <c r="MD48" s="679">
        <f>IFERROR(MATCH(ME$44,Sheep!$R$289:$R$296,1),0)</f>
        <v>6</v>
      </c>
      <c r="ME48" s="679">
        <f>IFERROR(MATCH(MF$44,Sheep!$R$289:$R$296,1),0)</f>
        <v>6</v>
      </c>
      <c r="MF48" s="679">
        <f>IFERROR(MATCH(MG$44,Sheep!$R$289:$R$296,1),0)</f>
        <v>6</v>
      </c>
      <c r="MG48" s="679">
        <f>IFERROR(MATCH(MH$44,Sheep!$R$289:$R$296,1),0)</f>
        <v>6</v>
      </c>
      <c r="MH48" s="679">
        <f>IFERROR(MATCH(MI$44,Sheep!$R$289:$R$296,1),0)</f>
        <v>6</v>
      </c>
      <c r="MI48" s="679">
        <f>IFERROR(MATCH(MJ$44,Sheep!$R$289:$R$296,1),0)</f>
        <v>6</v>
      </c>
      <c r="MJ48" s="679">
        <f>IFERROR(MATCH(MK$44,Sheep!$R$289:$R$296,1),0)</f>
        <v>6</v>
      </c>
      <c r="MK48" s="679">
        <f>IFERROR(MATCH(ML$44,Sheep!$R$289:$R$296,1),0)</f>
        <v>6</v>
      </c>
      <c r="ML48" s="679">
        <f>IFERROR(MATCH(MM$44,Sheep!$R$289:$R$296,1),0)</f>
        <v>6</v>
      </c>
      <c r="MM48" s="679">
        <f>IFERROR(MATCH(MN$44,Sheep!$R$289:$R$296,1),0)</f>
        <v>6</v>
      </c>
      <c r="MN48" s="679">
        <f>IFERROR(MATCH(MO$44,Sheep!$R$289:$R$296,1),0)</f>
        <v>6</v>
      </c>
      <c r="MO48" s="679">
        <f>IFERROR(MATCH(MP$44,Sheep!$R$289:$R$296,1),0)</f>
        <v>6</v>
      </c>
      <c r="MP48" s="679">
        <f>IFERROR(MATCH(MQ$44,Sheep!$R$289:$R$296,1),0)</f>
        <v>6</v>
      </c>
      <c r="MQ48" s="679">
        <f>IFERROR(MATCH(MR$44,Sheep!$R$289:$R$296,1),0)</f>
        <v>6</v>
      </c>
      <c r="MR48" s="679">
        <f>IFERROR(MATCH(MS$44,Sheep!$R$289:$R$296,1),0)</f>
        <v>6</v>
      </c>
      <c r="MS48" s="679">
        <f>IFERROR(MATCH(MT$44,Sheep!$R$289:$R$296,1),0)</f>
        <v>6</v>
      </c>
      <c r="MT48" s="679">
        <f>IFERROR(MATCH(MU$44,Sheep!$R$289:$R$296,1),0)</f>
        <v>6</v>
      </c>
      <c r="MU48" s="679">
        <f>IFERROR(MATCH(MV$44,Sheep!$R$289:$R$296,1),0)</f>
        <v>6</v>
      </c>
      <c r="MV48" s="679">
        <f>IFERROR(MATCH(MW$44,Sheep!$R$289:$R$296,1),0)</f>
        <v>6</v>
      </c>
      <c r="MW48" s="679">
        <f>IFERROR(MATCH(MX$44,Sheep!$R$289:$R$296,1),0)</f>
        <v>6</v>
      </c>
      <c r="MX48" s="679">
        <f>IFERROR(MATCH(MY$44,Sheep!$R$289:$R$296,1),0)</f>
        <v>6</v>
      </c>
      <c r="MY48" s="679">
        <f>IFERROR(MATCH(MZ$44,Sheep!$R$289:$R$296,1),0)</f>
        <v>6</v>
      </c>
      <c r="MZ48" s="679">
        <f>IFERROR(MATCH(NA$44,Sheep!$R$289:$R$296,1),0)</f>
        <v>6</v>
      </c>
      <c r="NA48" s="679">
        <f>IFERROR(MATCH(NB$44,Sheep!$R$289:$R$296,1),0)</f>
        <v>6</v>
      </c>
      <c r="NB48" s="679">
        <f>IFERROR(MATCH(NC$44,Sheep!$R$289:$R$296,1),0)</f>
        <v>6</v>
      </c>
      <c r="NC48" s="679">
        <f>IFERROR(MATCH(ND$44,Sheep!$R$289:$R$296,1),0)</f>
        <v>6</v>
      </c>
      <c r="ND48" s="679">
        <f>IFERROR(MATCH(NE$44,Sheep!$R$289:$R$296,1),0)</f>
        <v>6</v>
      </c>
      <c r="NE48" s="679">
        <f>IFERROR(MATCH(NF$44,Sheep!$R$289:$R$296,1),0)</f>
        <v>6</v>
      </c>
      <c r="NF48" s="679">
        <f>IFERROR(MATCH(NG$44,Sheep!$R$289:$R$296,1),0)</f>
        <v>6</v>
      </c>
      <c r="NG48" s="679">
        <f>IFERROR(MATCH(NH$44,Sheep!$R$289:$R$296,1),0)</f>
        <v>6</v>
      </c>
      <c r="NH48" s="679">
        <f>IFERROR(MATCH(NI$44,Sheep!$R$289:$R$296,1),0)</f>
        <v>6</v>
      </c>
      <c r="NI48" s="679">
        <f>IFERROR(MATCH(NJ$44,Sheep!$R$289:$R$296,1),0)</f>
        <v>6</v>
      </c>
      <c r="NJ48" s="679">
        <f>IFERROR(MATCH(NK$44,Sheep!$R$289:$R$296,1),0)</f>
        <v>6</v>
      </c>
      <c r="NK48" s="679">
        <f>IFERROR(MATCH(NL$44,Sheep!$R$289:$R$296,1),0)</f>
        <v>6</v>
      </c>
      <c r="NL48" s="679">
        <f>IFERROR(MATCH(NM$44,Sheep!$R$289:$R$296,1),0)</f>
        <v>6</v>
      </c>
      <c r="NM48" s="679">
        <f>IFERROR(MATCH(NN$44,Sheep!$R$289:$R$296,1),0)</f>
        <v>6</v>
      </c>
      <c r="NN48" s="679">
        <f>IFERROR(MATCH(NO$44,Sheep!$R$289:$R$296,1),0)</f>
        <v>6</v>
      </c>
      <c r="NO48" s="679">
        <f>IFERROR(MATCH(NP$44,Sheep!$R$289:$R$296,1),0)</f>
        <v>6</v>
      </c>
      <c r="NP48" s="679">
        <f>IFERROR(MATCH(NQ$44,Sheep!$R$289:$R$296,1),0)</f>
        <v>6</v>
      </c>
      <c r="NQ48" s="679">
        <f>IFERROR(MATCH(NR$44,Sheep!$R$289:$R$296,1),0)</f>
        <v>6</v>
      </c>
      <c r="NR48" s="679">
        <f>IFERROR(MATCH(NS$44,Sheep!$R$289:$R$296,1),0)</f>
        <v>7</v>
      </c>
      <c r="NS48" s="679">
        <f>IFERROR(MATCH(NT$44,Sheep!$R$289:$R$296,1),0)</f>
        <v>7</v>
      </c>
      <c r="NT48" s="679">
        <f>IFERROR(MATCH(NU$44,Sheep!$R$289:$R$296,1),0)</f>
        <v>7</v>
      </c>
      <c r="NU48" s="679">
        <f>IFERROR(MATCH(NV$44,Sheep!$R$289:$R$296,1),0)</f>
        <v>7</v>
      </c>
      <c r="NV48" s="679">
        <f>IFERROR(MATCH(NW$44,Sheep!$R$289:$R$296,1),0)</f>
        <v>7</v>
      </c>
      <c r="NW48" s="679">
        <f>IFERROR(MATCH(NX$44,Sheep!$R$289:$R$296,1),0)</f>
        <v>7</v>
      </c>
      <c r="NX48" s="679">
        <f>IFERROR(MATCH(NY$44,Sheep!$R$289:$R$296,1),0)</f>
        <v>7</v>
      </c>
      <c r="NY48" s="679">
        <f>IFERROR(MATCH(NZ$44,Sheep!$R$289:$R$296,1),0)</f>
        <v>7</v>
      </c>
      <c r="NZ48" s="679">
        <f>IFERROR(MATCH(OA$44,Sheep!$R$289:$R$296,1),0)</f>
        <v>7</v>
      </c>
      <c r="OA48" s="679">
        <f>IFERROR(MATCH(OB$44,Sheep!$R$289:$R$296,1),0)</f>
        <v>7</v>
      </c>
      <c r="OB48" s="679">
        <f>IFERROR(MATCH(OC$44,Sheep!$R$289:$R$296,1),0)</f>
        <v>7</v>
      </c>
      <c r="OC48" s="679">
        <f>IFERROR(MATCH(OD$44,Sheep!$R$289:$R$296,1),0)</f>
        <v>7</v>
      </c>
      <c r="OD48" s="679">
        <f>IFERROR(MATCH(OE$44,Sheep!$R$289:$R$296,1),0)</f>
        <v>7</v>
      </c>
      <c r="OE48" s="679">
        <f>IFERROR(MATCH(OF$44,Sheep!$R$289:$R$296,1),0)</f>
        <v>7</v>
      </c>
      <c r="OF48" s="679">
        <f>IFERROR(MATCH(OG$44,Sheep!$R$289:$R$296,1),0)</f>
        <v>7</v>
      </c>
      <c r="OG48" s="679">
        <f>IFERROR(MATCH(OH$44,Sheep!$R$289:$R$296,1),0)</f>
        <v>7</v>
      </c>
      <c r="OH48" s="679">
        <f>IFERROR(MATCH(OI$44,Sheep!$R$289:$R$296,1),0)</f>
        <v>7</v>
      </c>
      <c r="OI48" s="679">
        <f>IFERROR(MATCH(OJ$44,Sheep!$R$289:$R$296,1),0)</f>
        <v>7</v>
      </c>
      <c r="OJ48" s="679">
        <f>IFERROR(MATCH(OK$44,Sheep!$R$289:$R$296,1),0)</f>
        <v>7</v>
      </c>
      <c r="OK48" s="679">
        <f>IFERROR(MATCH(OL$44,Sheep!$R$289:$R$296,1),0)</f>
        <v>7</v>
      </c>
      <c r="OL48" s="679">
        <f>IFERROR(MATCH(OM$44,Sheep!$R$289:$R$296,1),0)</f>
        <v>7</v>
      </c>
      <c r="OM48" s="679">
        <f>IFERROR(MATCH(ON$44,Sheep!$R$289:$R$296,1),0)</f>
        <v>7</v>
      </c>
      <c r="ON48" s="679">
        <f>IFERROR(MATCH(OO$44,Sheep!$R$289:$R$296,1),0)</f>
        <v>7</v>
      </c>
      <c r="OO48" s="679">
        <f>IFERROR(MATCH(OP$44,Sheep!$R$289:$R$296,1),0)</f>
        <v>7</v>
      </c>
      <c r="OP48" s="679">
        <f>IFERROR(MATCH(OQ$44,Sheep!$R$289:$R$296,1),0)</f>
        <v>7</v>
      </c>
      <c r="OQ48" s="679">
        <f>IFERROR(MATCH(OR$44,Sheep!$R$289:$R$296,1),0)</f>
        <v>7</v>
      </c>
      <c r="OR48" s="679">
        <f>IFERROR(MATCH(OS$44,Sheep!$R$289:$R$296,1),0)</f>
        <v>7</v>
      </c>
      <c r="OS48" s="679">
        <f>IFERROR(MATCH(OT$44,Sheep!$R$289:$R$296,1),0)</f>
        <v>7</v>
      </c>
      <c r="OT48" s="679">
        <f>IFERROR(MATCH(OU$44,Sheep!$R$289:$R$296,1),0)</f>
        <v>7</v>
      </c>
      <c r="OU48" s="679">
        <f>IFERROR(MATCH(OV$44,Sheep!$R$289:$R$296,1),0)</f>
        <v>7</v>
      </c>
      <c r="OV48" s="679">
        <f>IFERROR(MATCH(OW$44,Sheep!$R$289:$R$296,1),0)</f>
        <v>7</v>
      </c>
      <c r="OW48" s="679">
        <f>IFERROR(MATCH(OX$44,Sheep!$R$289:$R$296,1),0)</f>
        <v>7</v>
      </c>
      <c r="OX48" s="679">
        <f>IFERROR(MATCH(OY$44,Sheep!$R$289:$R$296,1),0)</f>
        <v>7</v>
      </c>
      <c r="OY48" s="679">
        <f>IFERROR(MATCH(OZ$44,Sheep!$R$289:$R$296,1),0)</f>
        <v>7</v>
      </c>
      <c r="OZ48" s="679">
        <f>IFERROR(MATCH(PA$44,Sheep!$R$289:$R$296,1),0)</f>
        <v>7</v>
      </c>
      <c r="PA48" s="679">
        <f>IFERROR(MATCH(PB$44,Sheep!$R$289:$R$296,1),0)</f>
        <v>7</v>
      </c>
      <c r="PB48" s="679">
        <f>IFERROR(MATCH(PC$44,Sheep!$R$289:$R$296,1),0)</f>
        <v>7</v>
      </c>
      <c r="PC48" s="679">
        <f>IFERROR(MATCH(PD$44,Sheep!$R$289:$R$296,1),0)</f>
        <v>7</v>
      </c>
      <c r="PD48" s="679">
        <f>IFERROR(MATCH(PE$44,Sheep!$R$289:$R$296,1),0)</f>
        <v>7</v>
      </c>
      <c r="PE48" s="679">
        <f>IFERROR(MATCH(PF$44,Sheep!$R$289:$R$296,1),0)</f>
        <v>7</v>
      </c>
      <c r="PF48" s="679">
        <f>IFERROR(MATCH(PG$44,Sheep!$R$289:$R$296,1),0)</f>
        <v>7</v>
      </c>
      <c r="PG48" s="679">
        <f>IFERROR(MATCH(PH$44,Sheep!$R$289:$R$296,1),0)</f>
        <v>7</v>
      </c>
      <c r="PH48" s="679">
        <f>IFERROR(MATCH(PI$44,Sheep!$R$289:$R$296,1),0)</f>
        <v>7</v>
      </c>
      <c r="PI48" s="679">
        <f>IFERROR(MATCH(PJ$44,Sheep!$R$289:$R$296,1),0)</f>
        <v>7</v>
      </c>
      <c r="PJ48" s="679">
        <f>IFERROR(MATCH(PK$44,Sheep!$R$289:$R$296,1),0)</f>
        <v>7</v>
      </c>
      <c r="PK48" s="679">
        <f>IFERROR(MATCH(PL$44,Sheep!$R$289:$R$296,1),0)</f>
        <v>7</v>
      </c>
      <c r="PL48" s="679">
        <f>IFERROR(MATCH(PM$44,Sheep!$R$289:$R$296,1),0)</f>
        <v>7</v>
      </c>
      <c r="PM48" s="679">
        <f>IFERROR(MATCH(PN$44,Sheep!$R$289:$R$296,1),0)</f>
        <v>7</v>
      </c>
      <c r="PN48" s="679">
        <f>IFERROR(MATCH(PO$44,Sheep!$R$289:$R$296,1),0)</f>
        <v>7</v>
      </c>
      <c r="PO48" s="679">
        <f>IFERROR(MATCH(PP$44,Sheep!$R$289:$R$296,1),0)</f>
        <v>7</v>
      </c>
      <c r="PP48" s="679">
        <f>IFERROR(MATCH(PQ$44,Sheep!$R$289:$R$296,1),0)</f>
        <v>7</v>
      </c>
      <c r="PQ48" s="679">
        <f>IFERROR(MATCH(PR$44,Sheep!$R$289:$R$296,1),0)</f>
        <v>7</v>
      </c>
      <c r="PR48" s="679">
        <f>IFERROR(MATCH(PS$44,Sheep!$R$289:$R$296,1),0)</f>
        <v>8</v>
      </c>
      <c r="PS48" s="679">
        <f>IFERROR(MATCH(PT$44,Sheep!$R$289:$R$296,1),0)</f>
        <v>8</v>
      </c>
      <c r="PT48" s="679">
        <f>IFERROR(MATCH(PU$44,Sheep!$R$289:$R$296,1),0)</f>
        <v>8</v>
      </c>
      <c r="PU48" s="679">
        <f>IFERROR(MATCH(PV$44,Sheep!$R$289:$R$296,1),0)</f>
        <v>8</v>
      </c>
      <c r="PV48" s="679">
        <f>IFERROR(MATCH(PW$44,Sheep!$R$289:$R$296,1),0)</f>
        <v>8</v>
      </c>
      <c r="PW48" s="679">
        <f>IFERROR(MATCH(PX$44,Sheep!$R$289:$R$296,1),0)</f>
        <v>8</v>
      </c>
      <c r="PX48" s="679">
        <f>IFERROR(MATCH(PY$44,Sheep!$R$289:$R$296,1),0)</f>
        <v>8</v>
      </c>
      <c r="PY48" s="679">
        <f>IFERROR(MATCH(PZ$44,Sheep!$R$289:$R$296,1),0)</f>
        <v>8</v>
      </c>
      <c r="PZ48" s="679">
        <f>IFERROR(MATCH(QA$44,Sheep!$R$289:$R$296,1),0)</f>
        <v>8</v>
      </c>
      <c r="QA48" s="679">
        <f>IFERROR(MATCH(QB$44,Sheep!$R$289:$R$296,1),0)</f>
        <v>8</v>
      </c>
      <c r="QB48" s="679">
        <f>IFERROR(MATCH(QC$44,Sheep!$R$289:$R$296,1),0)</f>
        <v>8</v>
      </c>
      <c r="QC48" s="679">
        <f>IFERROR(MATCH(QD$44,Sheep!$R$289:$R$296,1),0)</f>
        <v>8</v>
      </c>
      <c r="QD48" s="679">
        <f>IFERROR(MATCH(QE$44,Sheep!$R$289:$R$296,1),0)</f>
        <v>8</v>
      </c>
      <c r="QE48" s="679">
        <f>IFERROR(MATCH(QF$44,Sheep!$R$289:$R$296,1),0)</f>
        <v>8</v>
      </c>
      <c r="QF48" s="679">
        <f>IFERROR(MATCH(QG$44,Sheep!$R$289:$R$296,1),0)</f>
        <v>8</v>
      </c>
      <c r="QG48" s="679">
        <f>IFERROR(MATCH(QH$44,Sheep!$R$289:$R$296,1),0)</f>
        <v>8</v>
      </c>
      <c r="QH48" s="679">
        <f>IFERROR(MATCH(QI$44,Sheep!$R$289:$R$296,1),0)</f>
        <v>8</v>
      </c>
      <c r="QI48" s="679">
        <f>IFERROR(MATCH(QJ$44,Sheep!$R$289:$R$296,1),0)</f>
        <v>8</v>
      </c>
      <c r="QJ48" s="679">
        <f>IFERROR(MATCH(QK$44,Sheep!$R$289:$R$296,1),0)</f>
        <v>8</v>
      </c>
      <c r="QK48" s="679">
        <f>IFERROR(MATCH(QL$44,Sheep!$R$289:$R$296,1),0)</f>
        <v>8</v>
      </c>
      <c r="QL48" s="679">
        <f>IFERROR(MATCH(QM$44,Sheep!$R$289:$R$296,1),0)</f>
        <v>8</v>
      </c>
      <c r="QM48" s="679">
        <f>IFERROR(MATCH(QN$44,Sheep!$R$289:$R$296,1),0)</f>
        <v>8</v>
      </c>
      <c r="QN48" s="679">
        <f>IFERROR(MATCH(QO$44,Sheep!$R$289:$R$296,1),0)</f>
        <v>8</v>
      </c>
      <c r="QO48" s="679">
        <f>IFERROR(MATCH(QP$44,Sheep!$R$289:$R$296,1),0)</f>
        <v>8</v>
      </c>
      <c r="QP48" s="679">
        <f>IFERROR(MATCH(QQ$44,Sheep!$R$289:$R$296,1),0)</f>
        <v>8</v>
      </c>
      <c r="QQ48" s="679">
        <f>IFERROR(MATCH(QR$44,Sheep!$R$289:$R$296,1),0)</f>
        <v>8</v>
      </c>
      <c r="QR48" s="679">
        <f>IFERROR(MATCH(QS$44,Sheep!$R$289:$R$296,1),0)</f>
        <v>8</v>
      </c>
      <c r="QS48" s="679">
        <f>IFERROR(MATCH(QT$44,Sheep!$R$289:$R$296,1),0)</f>
        <v>8</v>
      </c>
      <c r="QT48" s="679">
        <f>IFERROR(MATCH(QU$44,Sheep!$R$289:$R$296,1),0)</f>
        <v>8</v>
      </c>
      <c r="QU48" s="679">
        <f>IFERROR(MATCH(QV$44,Sheep!$R$289:$R$296,1),0)</f>
        <v>8</v>
      </c>
      <c r="QV48" s="679">
        <f>IFERROR(MATCH(QW$44,Sheep!$R$289:$R$296,1),0)</f>
        <v>8</v>
      </c>
      <c r="QW48" s="679">
        <f>IFERROR(MATCH(QX$44,Sheep!$R$289:$R$296,1),0)</f>
        <v>8</v>
      </c>
      <c r="QX48" s="679">
        <f>IFERROR(MATCH(QY$44,Sheep!$R$289:$R$296,1),0)</f>
        <v>8</v>
      </c>
      <c r="QY48" s="679">
        <f>IFERROR(MATCH(QZ$44,Sheep!$R$289:$R$296,1),0)</f>
        <v>8</v>
      </c>
      <c r="QZ48" s="679">
        <f>IFERROR(MATCH(RA$44,Sheep!$R$289:$R$296,1),0)</f>
        <v>8</v>
      </c>
      <c r="RA48" s="679">
        <f>IFERROR(MATCH(RB$44,Sheep!$R$289:$R$296,1),0)</f>
        <v>8</v>
      </c>
      <c r="RB48" s="679">
        <f>IFERROR(MATCH(RC$44,Sheep!$R$289:$R$296,1),0)</f>
        <v>8</v>
      </c>
      <c r="RC48" s="679">
        <f>IFERROR(MATCH(RD$44,Sheep!$R$289:$R$296,1),0)</f>
        <v>8</v>
      </c>
      <c r="RD48" s="679">
        <f>IFERROR(MATCH(RE$44,Sheep!$R$289:$R$296,1),0)</f>
        <v>8</v>
      </c>
      <c r="RE48" s="679">
        <f>IFERROR(MATCH(RF$44,Sheep!$R$289:$R$296,1),0)</f>
        <v>8</v>
      </c>
      <c r="RF48" s="679">
        <f>IFERROR(MATCH(RG$44,Sheep!$R$289:$R$296,1),0)</f>
        <v>8</v>
      </c>
      <c r="RG48" s="679">
        <f>IFERROR(MATCH(RH$44,Sheep!$R$289:$R$296,1),0)</f>
        <v>8</v>
      </c>
      <c r="RH48" s="679">
        <f>IFERROR(MATCH(RI$44,Sheep!$R$289:$R$296,1),0)</f>
        <v>8</v>
      </c>
      <c r="RI48" s="679">
        <f>IFERROR(MATCH(RJ$44,Sheep!$R$289:$R$296,1),0)</f>
        <v>8</v>
      </c>
      <c r="RJ48" s="679">
        <f>IFERROR(MATCH(RK$44,Sheep!$R$289:$R$296,1),0)</f>
        <v>8</v>
      </c>
      <c r="RK48" s="679">
        <f>IFERROR(MATCH(RL$44,Sheep!$R$289:$R$296,1),0)</f>
        <v>8</v>
      </c>
      <c r="RL48" s="679">
        <f>IFERROR(MATCH(RM$44,Sheep!$R$289:$R$296,1),0)</f>
        <v>8</v>
      </c>
      <c r="RM48" s="679">
        <f>IFERROR(MATCH(RN$44,Sheep!$R$289:$R$296,1),0)</f>
        <v>8</v>
      </c>
      <c r="RN48" s="679">
        <f>IFERROR(MATCH(RO$44,Sheep!$R$289:$R$296,1),0)</f>
        <v>8</v>
      </c>
      <c r="RO48" s="679">
        <f>IFERROR(MATCH(RP$44,Sheep!$R$289:$R$296,1),0)</f>
        <v>8</v>
      </c>
      <c r="RP48" s="679">
        <f>IFERROR(MATCH(RQ$44,Sheep!$R$289:$R$296,1),0)</f>
        <v>8</v>
      </c>
      <c r="RQ48" s="679">
        <f>IFERROR(MATCH(RR$44,Sheep!$R$289:$R$296,1),0)</f>
        <v>8</v>
      </c>
      <c r="RR48" s="679">
        <f>IFERROR(MATCH(RS$44,Sheep!$R$289:$R$296,1),0)</f>
        <v>8</v>
      </c>
      <c r="RS48" s="679">
        <f>IFERROR(MATCH(RT$44,Sheep!$R$289:$R$296,1),0)</f>
        <v>8</v>
      </c>
      <c r="RT48" s="679">
        <f>IFERROR(MATCH(RU$44,Sheep!$R$289:$R$296,1),0)</f>
        <v>8</v>
      </c>
      <c r="RU48" s="679">
        <f>IFERROR(MATCH(RV$44,Sheep!$R$289:$R$296,1),0)</f>
        <v>8</v>
      </c>
      <c r="RV48" s="679">
        <f>IFERROR(MATCH(RW$44,Sheep!$R$289:$R$296,1),0)</f>
        <v>8</v>
      </c>
      <c r="RW48" s="679">
        <f>IFERROR(MATCH(RX$44,Sheep!$R$289:$R$296,1),0)</f>
        <v>8</v>
      </c>
      <c r="RX48" s="679">
        <f>IFERROR(MATCH(RY$44,Sheep!$R$289:$R$296,1),0)</f>
        <v>8</v>
      </c>
      <c r="RY48" s="679">
        <f>IFERROR(MATCH(RZ$44,Sheep!$R$289:$R$296,1),0)</f>
        <v>8</v>
      </c>
      <c r="RZ48" s="679">
        <f>IFERROR(MATCH(SA$44,Sheep!$R$289:$R$296,1),0)</f>
        <v>8</v>
      </c>
      <c r="SA48" s="679">
        <f>IFERROR(MATCH(SB$44,Sheep!$R$289:$R$296,1),0)</f>
        <v>8</v>
      </c>
      <c r="SB48" s="679">
        <f>IFERROR(MATCH(SC$44,Sheep!$R$289:$R$296,1),0)</f>
        <v>8</v>
      </c>
      <c r="SC48" s="679">
        <f>IFERROR(MATCH(SD$44,Sheep!$R$289:$R$296,1),0)</f>
        <v>8</v>
      </c>
      <c r="SD48" s="679">
        <f>IFERROR(MATCH(SE$44,Sheep!$R$289:$R$296,1),0)</f>
        <v>8</v>
      </c>
      <c r="SE48" s="679">
        <f>IFERROR(MATCH(SF$44,Sheep!$R$289:$R$296,1),0)</f>
        <v>8</v>
      </c>
      <c r="SF48" s="679">
        <f>IFERROR(MATCH(SG$44,Sheep!$R$289:$R$296,1),0)</f>
        <v>8</v>
      </c>
      <c r="SG48" s="679">
        <f>IFERROR(MATCH(SH$44,Sheep!$R$289:$R$296,1),0)</f>
        <v>8</v>
      </c>
      <c r="SH48" s="679">
        <f>IFERROR(MATCH(SI$44,Sheep!$R$289:$R$296,1),0)</f>
        <v>0</v>
      </c>
      <c r="SI48" s="454"/>
      <c r="SJ48" s="456"/>
      <c r="SK48" s="444"/>
      <c r="SL48" s="444"/>
      <c r="SM48" s="444"/>
    </row>
    <row r="49" spans="1:507" outlineLevel="3" x14ac:dyDescent="0.35">
      <c r="A49" s="444"/>
      <c r="B49" s="453"/>
      <c r="C49" s="664">
        <f>INT($C$40)+3</f>
        <v>4</v>
      </c>
      <c r="D49" s="454"/>
      <c r="E49" s="534"/>
      <c r="F49" s="534"/>
      <c r="G49" s="454"/>
      <c r="H49" s="473"/>
      <c r="I49" s="473"/>
      <c r="J49" s="678" t="s">
        <v>875</v>
      </c>
      <c r="K49" s="758">
        <f>IFERROR(INDEX(Sheep!$R$289:$R$296,K48,1),0)</f>
        <v>0</v>
      </c>
      <c r="L49" s="758">
        <f>IFERROR(INDEX(Sheep!$R$289:$R$296,L48,1),0)</f>
        <v>0</v>
      </c>
      <c r="M49" s="758">
        <f>IFERROR(INDEX(Sheep!$R$289:$R$296,M48,1),0)</f>
        <v>0</v>
      </c>
      <c r="N49" s="758">
        <f>IFERROR(INDEX(Sheep!$R$289:$R$296,N48,1),0)</f>
        <v>0</v>
      </c>
      <c r="O49" s="758">
        <f>IFERROR(INDEX(Sheep!$R$289:$R$296,O48,1),0)</f>
        <v>0</v>
      </c>
      <c r="P49" s="758">
        <f>IFERROR(INDEX(Sheep!$R$289:$R$296,P48,1),0)</f>
        <v>0</v>
      </c>
      <c r="Q49" s="758">
        <f>IFERROR(INDEX(Sheep!$R$289:$R$296,Q48,1),0)</f>
        <v>0</v>
      </c>
      <c r="R49" s="758">
        <f>IFERROR(INDEX(Sheep!$R$289:$R$296,R48,1),0)</f>
        <v>0</v>
      </c>
      <c r="S49" s="758">
        <f>IFERROR(INDEX(Sheep!$R$289:$R$296,S48,1),0)</f>
        <v>0</v>
      </c>
      <c r="T49" s="758">
        <f>IFERROR(INDEX(Sheep!$R$289:$R$296,T48,1),0)</f>
        <v>0</v>
      </c>
      <c r="U49" s="758">
        <f>IFERROR(INDEX(Sheep!$R$289:$R$296,U48,1),0)</f>
        <v>0</v>
      </c>
      <c r="V49" s="758">
        <f>IFERROR(INDEX(Sheep!$R$289:$R$296,V48,1),0)</f>
        <v>0</v>
      </c>
      <c r="W49" s="758">
        <f>IFERROR(INDEX(Sheep!$R$289:$R$296,W48,1),0)</f>
        <v>0</v>
      </c>
      <c r="X49" s="758">
        <f>IFERROR(INDEX(Sheep!$R$289:$R$296,X48,1),0)</f>
        <v>0</v>
      </c>
      <c r="Y49" s="758">
        <f>IFERROR(INDEX(Sheep!$R$289:$R$296,Y48,1),0)</f>
        <v>0</v>
      </c>
      <c r="Z49" s="758">
        <f>IFERROR(INDEX(Sheep!$R$289:$R$296,Z48,1),0)</f>
        <v>0</v>
      </c>
      <c r="AA49" s="758">
        <f>IFERROR(INDEX(Sheep!$R$289:$R$296,AA48,1),0)</f>
        <v>0</v>
      </c>
      <c r="AB49" s="758">
        <f>IFERROR(INDEX(Sheep!$R$289:$R$296,AB48,1),0)</f>
        <v>0</v>
      </c>
      <c r="AC49" s="758">
        <f>IFERROR(INDEX(Sheep!$R$289:$R$296,AC48,1),0)</f>
        <v>0</v>
      </c>
      <c r="AD49" s="758">
        <f>IFERROR(INDEX(Sheep!$R$289:$R$296,AD48,1),0)</f>
        <v>0</v>
      </c>
      <c r="AE49" s="758">
        <f>IFERROR(INDEX(Sheep!$R$289:$R$296,AE48,1),0)</f>
        <v>0</v>
      </c>
      <c r="AF49" s="758">
        <f>IFERROR(INDEX(Sheep!$R$289:$R$296,AF48,1),0)</f>
        <v>0</v>
      </c>
      <c r="AG49" s="758">
        <f>IFERROR(INDEX(Sheep!$R$289:$R$296,AG48,1),0)</f>
        <v>0</v>
      </c>
      <c r="AH49" s="758">
        <f>IFERROR(INDEX(Sheep!$R$289:$R$296,AH48,1),0)</f>
        <v>0</v>
      </c>
      <c r="AI49" s="758">
        <f>IFERROR(INDEX(Sheep!$R$289:$R$296,AI48,1),0)</f>
        <v>0</v>
      </c>
      <c r="AJ49" s="758">
        <f>IFERROR(INDEX(Sheep!$R$289:$R$296,AJ48,1),0)</f>
        <v>0</v>
      </c>
      <c r="AK49" s="758">
        <f>IFERROR(INDEX(Sheep!$R$289:$R$296,AK48,1),0)</f>
        <v>0</v>
      </c>
      <c r="AL49" s="758">
        <f>IFERROR(INDEX(Sheep!$R$289:$R$296,AL48,1),0)</f>
        <v>0</v>
      </c>
      <c r="AM49" s="758">
        <f>IFERROR(INDEX(Sheep!$R$289:$R$296,AM48,1),0)</f>
        <v>0</v>
      </c>
      <c r="AN49" s="758">
        <f>IFERROR(INDEX(Sheep!$R$289:$R$296,AN48,1),0)</f>
        <v>0</v>
      </c>
      <c r="AO49" s="758">
        <f>IFERROR(INDEX(Sheep!$R$289:$R$296,AO48,1),0)</f>
        <v>0</v>
      </c>
      <c r="AP49" s="758">
        <f>IFERROR(INDEX(Sheep!$R$289:$R$296,AP48,1),0)</f>
        <v>0</v>
      </c>
      <c r="AQ49" s="758">
        <f>IFERROR(INDEX(Sheep!$R$289:$R$296,AQ48,1),0)</f>
        <v>0</v>
      </c>
      <c r="AR49" s="758">
        <f>IFERROR(INDEX(Sheep!$R$289:$R$296,AR48,1),0)</f>
        <v>0</v>
      </c>
      <c r="AS49" s="758">
        <f>IFERROR(INDEX(Sheep!$R$289:$R$296,AS48,1),0)</f>
        <v>0</v>
      </c>
      <c r="AT49" s="758">
        <f>IFERROR(INDEX(Sheep!$R$289:$R$296,AT48,1),0)</f>
        <v>0</v>
      </c>
      <c r="AU49" s="758">
        <f>IFERROR(INDEX(Sheep!$R$289:$R$296,AU48,1),0)</f>
        <v>0</v>
      </c>
      <c r="AV49" s="758">
        <f>IFERROR(INDEX(Sheep!$R$289:$R$296,AV48,1),0)</f>
        <v>0</v>
      </c>
      <c r="AW49" s="758">
        <f>IFERROR(INDEX(Sheep!$R$289:$R$296,AW48,1),0)</f>
        <v>0</v>
      </c>
      <c r="AX49" s="758">
        <f>IFERROR(INDEX(Sheep!$R$289:$R$296,AX48,1),0)</f>
        <v>0</v>
      </c>
      <c r="AY49" s="758">
        <f>IFERROR(INDEX(Sheep!$R$289:$R$296,AY48,1),0)</f>
        <v>0</v>
      </c>
      <c r="AZ49" s="758">
        <f>IFERROR(INDEX(Sheep!$R$289:$R$296,AZ48,1),0)</f>
        <v>0</v>
      </c>
      <c r="BA49" s="758">
        <f>IFERROR(INDEX(Sheep!$R$289:$R$296,BA48,1),0)</f>
        <v>0</v>
      </c>
      <c r="BB49" s="758">
        <f>IFERROR(INDEX(Sheep!$R$289:$R$296,BB48,1),0)</f>
        <v>0</v>
      </c>
      <c r="BC49" s="758">
        <f>IFERROR(INDEX(Sheep!$R$289:$R$296,BC48,1),0)</f>
        <v>0</v>
      </c>
      <c r="BD49" s="758">
        <f>IFERROR(INDEX(Sheep!$R$289:$R$296,BD48,1),0)</f>
        <v>0</v>
      </c>
      <c r="BE49" s="758">
        <f>IFERROR(INDEX(Sheep!$R$289:$R$296,BE48,1),0)</f>
        <v>0</v>
      </c>
      <c r="BF49" s="758">
        <f>IFERROR(INDEX(Sheep!$R$289:$R$296,BF48,1),0)</f>
        <v>0</v>
      </c>
      <c r="BG49" s="758">
        <f>IFERROR(INDEX(Sheep!$R$289:$R$296,BG48,1),0)</f>
        <v>0</v>
      </c>
      <c r="BH49" s="758">
        <f>IFERROR(INDEX(Sheep!$R$289:$R$296,BH48,1),0)</f>
        <v>0</v>
      </c>
      <c r="BI49" s="758">
        <f>IFERROR(INDEX(Sheep!$R$289:$R$296,BI48,1),0)</f>
        <v>0</v>
      </c>
      <c r="BJ49" s="758">
        <f>IFERROR(INDEX(Sheep!$R$289:$R$296,BJ48,1),0)</f>
        <v>0</v>
      </c>
      <c r="BK49" s="758">
        <f>IFERROR(INDEX(Sheep!$R$289:$R$296,BK48,1),0)</f>
        <v>0</v>
      </c>
      <c r="BL49" s="758">
        <f>IFERROR(INDEX(Sheep!$R$289:$R$296,BL48,1),0)</f>
        <v>0</v>
      </c>
      <c r="BM49" s="758">
        <f>IFERROR(INDEX(Sheep!$R$289:$R$296,BM48,1),0)</f>
        <v>0</v>
      </c>
      <c r="BN49" s="758">
        <f>IFERROR(INDEX(Sheep!$R$289:$R$296,BN48,1),0)</f>
        <v>0</v>
      </c>
      <c r="BO49" s="758">
        <f>IFERROR(INDEX(Sheep!$R$289:$R$296,BO48,1),0)</f>
        <v>0</v>
      </c>
      <c r="BP49" s="758">
        <f>IFERROR(INDEX(Sheep!$R$289:$R$296,BP48,1),0)</f>
        <v>0</v>
      </c>
      <c r="BQ49" s="758">
        <f>IFERROR(INDEX(Sheep!$R$289:$R$296,BQ48,1),0)</f>
        <v>0</v>
      </c>
      <c r="BR49" s="758">
        <f>IFERROR(INDEX(Sheep!$R$289:$R$296,BR48,1),0)</f>
        <v>43885</v>
      </c>
      <c r="BS49" s="758">
        <f>IFERROR(INDEX(Sheep!$R$289:$R$296,BS48,1),0)</f>
        <v>43885</v>
      </c>
      <c r="BT49" s="758">
        <f>IFERROR(INDEX(Sheep!$R$289:$R$296,BT48,1),0)</f>
        <v>43885</v>
      </c>
      <c r="BU49" s="758">
        <f>IFERROR(INDEX(Sheep!$R$289:$R$296,BU48,1),0)</f>
        <v>43885</v>
      </c>
      <c r="BV49" s="758">
        <f>IFERROR(INDEX(Sheep!$R$289:$R$296,BV48,1),0)</f>
        <v>43885</v>
      </c>
      <c r="BW49" s="758">
        <f>IFERROR(INDEX(Sheep!$R$289:$R$296,BW48,1),0)</f>
        <v>43885</v>
      </c>
      <c r="BX49" s="758">
        <f>IFERROR(INDEX(Sheep!$R$289:$R$296,BX48,1),0)</f>
        <v>43885</v>
      </c>
      <c r="BY49" s="758">
        <f>IFERROR(INDEX(Sheep!$R$289:$R$296,BY48,1),0)</f>
        <v>43885</v>
      </c>
      <c r="BZ49" s="758">
        <f>IFERROR(INDEX(Sheep!$R$289:$R$296,BZ48,1),0)</f>
        <v>43885</v>
      </c>
      <c r="CA49" s="758">
        <f>IFERROR(INDEX(Sheep!$R$289:$R$296,CA48,1),0)</f>
        <v>43885</v>
      </c>
      <c r="CB49" s="758">
        <f>IFERROR(INDEX(Sheep!$R$289:$R$296,CB48,1),0)</f>
        <v>43885</v>
      </c>
      <c r="CC49" s="758">
        <f>IFERROR(INDEX(Sheep!$R$289:$R$296,CC48,1),0)</f>
        <v>43885</v>
      </c>
      <c r="CD49" s="758">
        <f>IFERROR(INDEX(Sheep!$R$289:$R$296,CD48,1),0)</f>
        <v>43885</v>
      </c>
      <c r="CE49" s="758">
        <f>IFERROR(INDEX(Sheep!$R$289:$R$296,CE48,1),0)</f>
        <v>43885</v>
      </c>
      <c r="CF49" s="758">
        <f>IFERROR(INDEX(Sheep!$R$289:$R$296,CF48,1),0)</f>
        <v>43885</v>
      </c>
      <c r="CG49" s="758">
        <f>IFERROR(INDEX(Sheep!$R$289:$R$296,CG48,1),0)</f>
        <v>43885</v>
      </c>
      <c r="CH49" s="758">
        <f>IFERROR(INDEX(Sheep!$R$289:$R$296,CH48,1),0)</f>
        <v>43885</v>
      </c>
      <c r="CI49" s="758">
        <f>IFERROR(INDEX(Sheep!$R$289:$R$296,CI48,1),0)</f>
        <v>43885</v>
      </c>
      <c r="CJ49" s="758">
        <f>IFERROR(INDEX(Sheep!$R$289:$R$296,CJ48,1),0)</f>
        <v>43885</v>
      </c>
      <c r="CK49" s="758">
        <f>IFERROR(INDEX(Sheep!$R$289:$R$296,CK48,1),0)</f>
        <v>43885</v>
      </c>
      <c r="CL49" s="758">
        <f>IFERROR(INDEX(Sheep!$R$289:$R$296,CL48,1),0)</f>
        <v>43885</v>
      </c>
      <c r="CM49" s="758">
        <f>IFERROR(INDEX(Sheep!$R$289:$R$296,CM48,1),0)</f>
        <v>43885</v>
      </c>
      <c r="CN49" s="758">
        <f>IFERROR(INDEX(Sheep!$R$289:$R$296,CN48,1),0)</f>
        <v>43885</v>
      </c>
      <c r="CO49" s="758">
        <f>IFERROR(INDEX(Sheep!$R$289:$R$296,CO48,1),0)</f>
        <v>43885</v>
      </c>
      <c r="CP49" s="758">
        <f>IFERROR(INDEX(Sheep!$R$289:$R$296,CP48,1),0)</f>
        <v>43885</v>
      </c>
      <c r="CQ49" s="758">
        <f>IFERROR(INDEX(Sheep!$R$289:$R$296,CQ48,1),0)</f>
        <v>43885</v>
      </c>
      <c r="CR49" s="758">
        <f>IFERROR(INDEX(Sheep!$R$289:$R$296,CR48,1),0)</f>
        <v>43885</v>
      </c>
      <c r="CS49" s="758">
        <f>IFERROR(INDEX(Sheep!$R$289:$R$296,CS48,1),0)</f>
        <v>43885</v>
      </c>
      <c r="CT49" s="758">
        <f>IFERROR(INDEX(Sheep!$R$289:$R$296,CT48,1),0)</f>
        <v>43885</v>
      </c>
      <c r="CU49" s="758">
        <f>IFERROR(INDEX(Sheep!$R$289:$R$296,CU48,1),0)</f>
        <v>43885</v>
      </c>
      <c r="CV49" s="758">
        <f>IFERROR(INDEX(Sheep!$R$289:$R$296,CV48,1),0)</f>
        <v>43885</v>
      </c>
      <c r="CW49" s="758">
        <f>IFERROR(INDEX(Sheep!$R$289:$R$296,CW48,1),0)</f>
        <v>43885</v>
      </c>
      <c r="CX49" s="758">
        <f>IFERROR(INDEX(Sheep!$R$289:$R$296,CX48,1),0)</f>
        <v>43885</v>
      </c>
      <c r="CY49" s="758">
        <f>IFERROR(INDEX(Sheep!$R$289:$R$296,CY48,1),0)</f>
        <v>43885</v>
      </c>
      <c r="CZ49" s="758">
        <f>IFERROR(INDEX(Sheep!$R$289:$R$296,CZ48,1),0)</f>
        <v>43885</v>
      </c>
      <c r="DA49" s="758">
        <f>IFERROR(INDEX(Sheep!$R$289:$R$296,DA48,1),0)</f>
        <v>43885</v>
      </c>
      <c r="DB49" s="758">
        <f>IFERROR(INDEX(Sheep!$R$289:$R$296,DB48,1),0)</f>
        <v>43885</v>
      </c>
      <c r="DC49" s="758">
        <f>IFERROR(INDEX(Sheep!$R$289:$R$296,DC48,1),0)</f>
        <v>43885</v>
      </c>
      <c r="DD49" s="758">
        <f>IFERROR(INDEX(Sheep!$R$289:$R$296,DD48,1),0)</f>
        <v>43885</v>
      </c>
      <c r="DE49" s="758">
        <f>IFERROR(INDEX(Sheep!$R$289:$R$296,DE48,1),0)</f>
        <v>43885</v>
      </c>
      <c r="DF49" s="758">
        <f>IFERROR(INDEX(Sheep!$R$289:$R$296,DF48,1),0)</f>
        <v>43885</v>
      </c>
      <c r="DG49" s="758">
        <f>IFERROR(INDEX(Sheep!$R$289:$R$296,DG48,1),0)</f>
        <v>43885</v>
      </c>
      <c r="DH49" s="758">
        <f>IFERROR(INDEX(Sheep!$R$289:$R$296,DH48,1),0)</f>
        <v>43885</v>
      </c>
      <c r="DI49" s="758">
        <f>IFERROR(INDEX(Sheep!$R$289:$R$296,DI48,1),0)</f>
        <v>43885</v>
      </c>
      <c r="DJ49" s="758">
        <f>IFERROR(INDEX(Sheep!$R$289:$R$296,DJ48,1),0)</f>
        <v>43885</v>
      </c>
      <c r="DK49" s="758">
        <f>IFERROR(INDEX(Sheep!$R$289:$R$296,DK48,1),0)</f>
        <v>43885</v>
      </c>
      <c r="DL49" s="758">
        <f>IFERROR(INDEX(Sheep!$R$289:$R$296,DL48,1),0)</f>
        <v>43885</v>
      </c>
      <c r="DM49" s="758">
        <f>IFERROR(INDEX(Sheep!$R$289:$R$296,DM48,1),0)</f>
        <v>43885</v>
      </c>
      <c r="DN49" s="758">
        <f>IFERROR(INDEX(Sheep!$R$289:$R$296,DN48,1),0)</f>
        <v>43885</v>
      </c>
      <c r="DO49" s="758">
        <f>IFERROR(INDEX(Sheep!$R$289:$R$296,DO48,1),0)</f>
        <v>43885</v>
      </c>
      <c r="DP49" s="758">
        <f>IFERROR(INDEX(Sheep!$R$289:$R$296,DP48,1),0)</f>
        <v>43885</v>
      </c>
      <c r="DQ49" s="758">
        <f>IFERROR(INDEX(Sheep!$R$289:$R$296,DQ48,1),0)</f>
        <v>43885</v>
      </c>
      <c r="DR49" s="758">
        <f>IFERROR(INDEX(Sheep!$R$289:$R$296,DR48,1),0)</f>
        <v>44250</v>
      </c>
      <c r="DS49" s="758">
        <f>IFERROR(INDEX(Sheep!$R$289:$R$296,DS48,1),0)</f>
        <v>44250</v>
      </c>
      <c r="DT49" s="758">
        <f>IFERROR(INDEX(Sheep!$R$289:$R$296,DT48,1),0)</f>
        <v>44250</v>
      </c>
      <c r="DU49" s="758">
        <f>IFERROR(INDEX(Sheep!$R$289:$R$296,DU48,1),0)</f>
        <v>44250</v>
      </c>
      <c r="DV49" s="758">
        <f>IFERROR(INDEX(Sheep!$R$289:$R$296,DV48,1),0)</f>
        <v>44250</v>
      </c>
      <c r="DW49" s="758">
        <f>IFERROR(INDEX(Sheep!$R$289:$R$296,DW48,1),0)</f>
        <v>44250</v>
      </c>
      <c r="DX49" s="758">
        <f>IFERROR(INDEX(Sheep!$R$289:$R$296,DX48,1),0)</f>
        <v>44250</v>
      </c>
      <c r="DY49" s="758">
        <f>IFERROR(INDEX(Sheep!$R$289:$R$296,DY48,1),0)</f>
        <v>44250</v>
      </c>
      <c r="DZ49" s="758">
        <f>IFERROR(INDEX(Sheep!$R$289:$R$296,DZ48,1),0)</f>
        <v>44250</v>
      </c>
      <c r="EA49" s="758">
        <f>IFERROR(INDEX(Sheep!$R$289:$R$296,EA48,1),0)</f>
        <v>44250</v>
      </c>
      <c r="EB49" s="758">
        <f>IFERROR(INDEX(Sheep!$R$289:$R$296,EB48,1),0)</f>
        <v>44250</v>
      </c>
      <c r="EC49" s="758">
        <f>IFERROR(INDEX(Sheep!$R$289:$R$296,EC48,1),0)</f>
        <v>44250</v>
      </c>
      <c r="ED49" s="758">
        <f>IFERROR(INDEX(Sheep!$R$289:$R$296,ED48,1),0)</f>
        <v>44250</v>
      </c>
      <c r="EE49" s="758">
        <f>IFERROR(INDEX(Sheep!$R$289:$R$296,EE48,1),0)</f>
        <v>44250</v>
      </c>
      <c r="EF49" s="758">
        <f>IFERROR(INDEX(Sheep!$R$289:$R$296,EF48,1),0)</f>
        <v>44250</v>
      </c>
      <c r="EG49" s="758">
        <f>IFERROR(INDEX(Sheep!$R$289:$R$296,EG48,1),0)</f>
        <v>44250</v>
      </c>
      <c r="EH49" s="758">
        <f>IFERROR(INDEX(Sheep!$R$289:$R$296,EH48,1),0)</f>
        <v>44250</v>
      </c>
      <c r="EI49" s="758">
        <f>IFERROR(INDEX(Sheep!$R$289:$R$296,EI48,1),0)</f>
        <v>44250</v>
      </c>
      <c r="EJ49" s="758">
        <f>IFERROR(INDEX(Sheep!$R$289:$R$296,EJ48,1),0)</f>
        <v>44250</v>
      </c>
      <c r="EK49" s="758">
        <f>IFERROR(INDEX(Sheep!$R$289:$R$296,EK48,1),0)</f>
        <v>44250</v>
      </c>
      <c r="EL49" s="758">
        <f>IFERROR(INDEX(Sheep!$R$289:$R$296,EL48,1),0)</f>
        <v>44250</v>
      </c>
      <c r="EM49" s="758">
        <f>IFERROR(INDEX(Sheep!$R$289:$R$296,EM48,1),0)</f>
        <v>44250</v>
      </c>
      <c r="EN49" s="758">
        <f>IFERROR(INDEX(Sheep!$R$289:$R$296,EN48,1),0)</f>
        <v>44250</v>
      </c>
      <c r="EO49" s="758">
        <f>IFERROR(INDEX(Sheep!$R$289:$R$296,EO48,1),0)</f>
        <v>44250</v>
      </c>
      <c r="EP49" s="758">
        <f>IFERROR(INDEX(Sheep!$R$289:$R$296,EP48,1),0)</f>
        <v>44250</v>
      </c>
      <c r="EQ49" s="758">
        <f>IFERROR(INDEX(Sheep!$R$289:$R$296,EQ48,1),0)</f>
        <v>44250</v>
      </c>
      <c r="ER49" s="758">
        <f>IFERROR(INDEX(Sheep!$R$289:$R$296,ER48,1),0)</f>
        <v>44250</v>
      </c>
      <c r="ES49" s="758">
        <f>IFERROR(INDEX(Sheep!$R$289:$R$296,ES48,1),0)</f>
        <v>44250</v>
      </c>
      <c r="ET49" s="758">
        <f>IFERROR(INDEX(Sheep!$R$289:$R$296,ET48,1),0)</f>
        <v>44250</v>
      </c>
      <c r="EU49" s="758">
        <f>IFERROR(INDEX(Sheep!$R$289:$R$296,EU48,1),0)</f>
        <v>44250</v>
      </c>
      <c r="EV49" s="758">
        <f>IFERROR(INDEX(Sheep!$R$289:$R$296,EV48,1),0)</f>
        <v>44250</v>
      </c>
      <c r="EW49" s="758">
        <f>IFERROR(INDEX(Sheep!$R$289:$R$296,EW48,1),0)</f>
        <v>44250</v>
      </c>
      <c r="EX49" s="758">
        <f>IFERROR(INDEX(Sheep!$R$289:$R$296,EX48,1),0)</f>
        <v>44250</v>
      </c>
      <c r="EY49" s="758">
        <f>IFERROR(INDEX(Sheep!$R$289:$R$296,EY48,1),0)</f>
        <v>44250</v>
      </c>
      <c r="EZ49" s="758">
        <f>IFERROR(INDEX(Sheep!$R$289:$R$296,EZ48,1),0)</f>
        <v>44250</v>
      </c>
      <c r="FA49" s="758">
        <f>IFERROR(INDEX(Sheep!$R$289:$R$296,FA48,1),0)</f>
        <v>44250</v>
      </c>
      <c r="FB49" s="758">
        <f>IFERROR(INDEX(Sheep!$R$289:$R$296,FB48,1),0)</f>
        <v>44250</v>
      </c>
      <c r="FC49" s="758">
        <f>IFERROR(INDEX(Sheep!$R$289:$R$296,FC48,1),0)</f>
        <v>44250</v>
      </c>
      <c r="FD49" s="758">
        <f>IFERROR(INDEX(Sheep!$R$289:$R$296,FD48,1),0)</f>
        <v>44250</v>
      </c>
      <c r="FE49" s="758">
        <f>IFERROR(INDEX(Sheep!$R$289:$R$296,FE48,1),0)</f>
        <v>44250</v>
      </c>
      <c r="FF49" s="758">
        <f>IFERROR(INDEX(Sheep!$R$289:$R$296,FF48,1),0)</f>
        <v>44250</v>
      </c>
      <c r="FG49" s="758">
        <f>IFERROR(INDEX(Sheep!$R$289:$R$296,FG48,1),0)</f>
        <v>44250</v>
      </c>
      <c r="FH49" s="758">
        <f>IFERROR(INDEX(Sheep!$R$289:$R$296,FH48,1),0)</f>
        <v>44250</v>
      </c>
      <c r="FI49" s="758">
        <f>IFERROR(INDEX(Sheep!$R$289:$R$296,FI48,1),0)</f>
        <v>44250</v>
      </c>
      <c r="FJ49" s="758">
        <f>IFERROR(INDEX(Sheep!$R$289:$R$296,FJ48,1),0)</f>
        <v>44250</v>
      </c>
      <c r="FK49" s="758">
        <f>IFERROR(INDEX(Sheep!$R$289:$R$296,FK48,1),0)</f>
        <v>44250</v>
      </c>
      <c r="FL49" s="758">
        <f>IFERROR(INDEX(Sheep!$R$289:$R$296,FL48,1),0)</f>
        <v>44250</v>
      </c>
      <c r="FM49" s="758">
        <f>IFERROR(INDEX(Sheep!$R$289:$R$296,FM48,1),0)</f>
        <v>44250</v>
      </c>
      <c r="FN49" s="758">
        <f>IFERROR(INDEX(Sheep!$R$289:$R$296,FN48,1),0)</f>
        <v>44250</v>
      </c>
      <c r="FO49" s="758">
        <f>IFERROR(INDEX(Sheep!$R$289:$R$296,FO48,1),0)</f>
        <v>44250</v>
      </c>
      <c r="FP49" s="758">
        <f>IFERROR(INDEX(Sheep!$R$289:$R$296,FP48,1),0)</f>
        <v>44250</v>
      </c>
      <c r="FQ49" s="758">
        <f>IFERROR(INDEX(Sheep!$R$289:$R$296,FQ48,1),0)</f>
        <v>44250</v>
      </c>
      <c r="FR49" s="758">
        <f>IFERROR(INDEX(Sheep!$R$289:$R$296,FR48,1),0)</f>
        <v>44615</v>
      </c>
      <c r="FS49" s="758">
        <f>IFERROR(INDEX(Sheep!$R$289:$R$296,FS48,1),0)</f>
        <v>44615</v>
      </c>
      <c r="FT49" s="758">
        <f>IFERROR(INDEX(Sheep!$R$289:$R$296,FT48,1),0)</f>
        <v>44615</v>
      </c>
      <c r="FU49" s="758">
        <f>IFERROR(INDEX(Sheep!$R$289:$R$296,FU48,1),0)</f>
        <v>44615</v>
      </c>
      <c r="FV49" s="758">
        <f>IFERROR(INDEX(Sheep!$R$289:$R$296,FV48,1),0)</f>
        <v>44615</v>
      </c>
      <c r="FW49" s="758">
        <f>IFERROR(INDEX(Sheep!$R$289:$R$296,FW48,1),0)</f>
        <v>44615</v>
      </c>
      <c r="FX49" s="758">
        <f>IFERROR(INDEX(Sheep!$R$289:$R$296,FX48,1),0)</f>
        <v>44615</v>
      </c>
      <c r="FY49" s="758">
        <f>IFERROR(INDEX(Sheep!$R$289:$R$296,FY48,1),0)</f>
        <v>44615</v>
      </c>
      <c r="FZ49" s="758">
        <f>IFERROR(INDEX(Sheep!$R$289:$R$296,FZ48,1),0)</f>
        <v>44615</v>
      </c>
      <c r="GA49" s="758">
        <f>IFERROR(INDEX(Sheep!$R$289:$R$296,GA48,1),0)</f>
        <v>44615</v>
      </c>
      <c r="GB49" s="758">
        <f>IFERROR(INDEX(Sheep!$R$289:$R$296,GB48,1),0)</f>
        <v>44615</v>
      </c>
      <c r="GC49" s="758">
        <f>IFERROR(INDEX(Sheep!$R$289:$R$296,GC48,1),0)</f>
        <v>44615</v>
      </c>
      <c r="GD49" s="758">
        <f>IFERROR(INDEX(Sheep!$R$289:$R$296,GD48,1),0)</f>
        <v>44615</v>
      </c>
      <c r="GE49" s="758">
        <f>IFERROR(INDEX(Sheep!$R$289:$R$296,GE48,1),0)</f>
        <v>44615</v>
      </c>
      <c r="GF49" s="758">
        <f>IFERROR(INDEX(Sheep!$R$289:$R$296,GF48,1),0)</f>
        <v>44615</v>
      </c>
      <c r="GG49" s="758">
        <f>IFERROR(INDEX(Sheep!$R$289:$R$296,GG48,1),0)</f>
        <v>44615</v>
      </c>
      <c r="GH49" s="758">
        <f>IFERROR(INDEX(Sheep!$R$289:$R$296,GH48,1),0)</f>
        <v>44615</v>
      </c>
      <c r="GI49" s="758">
        <f>IFERROR(INDEX(Sheep!$R$289:$R$296,GI48,1),0)</f>
        <v>44615</v>
      </c>
      <c r="GJ49" s="758">
        <f>IFERROR(INDEX(Sheep!$R$289:$R$296,GJ48,1),0)</f>
        <v>44615</v>
      </c>
      <c r="GK49" s="758">
        <f>IFERROR(INDEX(Sheep!$R$289:$R$296,GK48,1),0)</f>
        <v>44615</v>
      </c>
      <c r="GL49" s="758">
        <f>IFERROR(INDEX(Sheep!$R$289:$R$296,GL48,1),0)</f>
        <v>44615</v>
      </c>
      <c r="GM49" s="758">
        <f>IFERROR(INDEX(Sheep!$R$289:$R$296,GM48,1),0)</f>
        <v>44615</v>
      </c>
      <c r="GN49" s="758">
        <f>IFERROR(INDEX(Sheep!$R$289:$R$296,GN48,1),0)</f>
        <v>44615</v>
      </c>
      <c r="GO49" s="758">
        <f>IFERROR(INDEX(Sheep!$R$289:$R$296,GO48,1),0)</f>
        <v>44615</v>
      </c>
      <c r="GP49" s="758">
        <f>IFERROR(INDEX(Sheep!$R$289:$R$296,GP48,1),0)</f>
        <v>44615</v>
      </c>
      <c r="GQ49" s="758">
        <f>IFERROR(INDEX(Sheep!$R$289:$R$296,GQ48,1),0)</f>
        <v>44615</v>
      </c>
      <c r="GR49" s="758">
        <f>IFERROR(INDEX(Sheep!$R$289:$R$296,GR48,1),0)</f>
        <v>44615</v>
      </c>
      <c r="GS49" s="758">
        <f>IFERROR(INDEX(Sheep!$R$289:$R$296,GS48,1),0)</f>
        <v>44615</v>
      </c>
      <c r="GT49" s="758">
        <f>IFERROR(INDEX(Sheep!$R$289:$R$296,GT48,1),0)</f>
        <v>44615</v>
      </c>
      <c r="GU49" s="758">
        <f>IFERROR(INDEX(Sheep!$R$289:$R$296,GU48,1),0)</f>
        <v>44615</v>
      </c>
      <c r="GV49" s="758">
        <f>IFERROR(INDEX(Sheep!$R$289:$R$296,GV48,1),0)</f>
        <v>44615</v>
      </c>
      <c r="GW49" s="758">
        <f>IFERROR(INDEX(Sheep!$R$289:$R$296,GW48,1),0)</f>
        <v>44615</v>
      </c>
      <c r="GX49" s="758">
        <f>IFERROR(INDEX(Sheep!$R$289:$R$296,GX48,1),0)</f>
        <v>44615</v>
      </c>
      <c r="GY49" s="758">
        <f>IFERROR(INDEX(Sheep!$R$289:$R$296,GY48,1),0)</f>
        <v>44615</v>
      </c>
      <c r="GZ49" s="758">
        <f>IFERROR(INDEX(Sheep!$R$289:$R$296,GZ48,1),0)</f>
        <v>44615</v>
      </c>
      <c r="HA49" s="758">
        <f>IFERROR(INDEX(Sheep!$R$289:$R$296,HA48,1),0)</f>
        <v>44615</v>
      </c>
      <c r="HB49" s="758">
        <f>IFERROR(INDEX(Sheep!$R$289:$R$296,HB48,1),0)</f>
        <v>44615</v>
      </c>
      <c r="HC49" s="758">
        <f>IFERROR(INDEX(Sheep!$R$289:$R$296,HC48,1),0)</f>
        <v>44615</v>
      </c>
      <c r="HD49" s="758">
        <f>IFERROR(INDEX(Sheep!$R$289:$R$296,HD48,1),0)</f>
        <v>44615</v>
      </c>
      <c r="HE49" s="758">
        <f>IFERROR(INDEX(Sheep!$R$289:$R$296,HE48,1),0)</f>
        <v>44615</v>
      </c>
      <c r="HF49" s="758">
        <f>IFERROR(INDEX(Sheep!$R$289:$R$296,HF48,1),0)</f>
        <v>44615</v>
      </c>
      <c r="HG49" s="758">
        <f>IFERROR(INDEX(Sheep!$R$289:$R$296,HG48,1),0)</f>
        <v>44615</v>
      </c>
      <c r="HH49" s="758">
        <f>IFERROR(INDEX(Sheep!$R$289:$R$296,HH48,1),0)</f>
        <v>44615</v>
      </c>
      <c r="HI49" s="758">
        <f>IFERROR(INDEX(Sheep!$R$289:$R$296,HI48,1),0)</f>
        <v>44615</v>
      </c>
      <c r="HJ49" s="758">
        <f>IFERROR(INDEX(Sheep!$R$289:$R$296,HJ48,1),0)</f>
        <v>44615</v>
      </c>
      <c r="HK49" s="758">
        <f>IFERROR(INDEX(Sheep!$R$289:$R$296,HK48,1),0)</f>
        <v>44615</v>
      </c>
      <c r="HL49" s="758">
        <f>IFERROR(INDEX(Sheep!$R$289:$R$296,HL48,1),0)</f>
        <v>44615</v>
      </c>
      <c r="HM49" s="758">
        <f>IFERROR(INDEX(Sheep!$R$289:$R$296,HM48,1),0)</f>
        <v>44615</v>
      </c>
      <c r="HN49" s="758">
        <f>IFERROR(INDEX(Sheep!$R$289:$R$296,HN48,1),0)</f>
        <v>44615</v>
      </c>
      <c r="HO49" s="758">
        <f>IFERROR(INDEX(Sheep!$R$289:$R$296,HO48,1),0)</f>
        <v>44615</v>
      </c>
      <c r="HP49" s="758">
        <f>IFERROR(INDEX(Sheep!$R$289:$R$296,HP48,1),0)</f>
        <v>44615</v>
      </c>
      <c r="HQ49" s="758">
        <f>IFERROR(INDEX(Sheep!$R$289:$R$296,HQ48,1),0)</f>
        <v>44615</v>
      </c>
      <c r="HR49" s="758">
        <f>IFERROR(INDEX(Sheep!$R$289:$R$296,HR48,1),0)</f>
        <v>44980</v>
      </c>
      <c r="HS49" s="758">
        <f>IFERROR(INDEX(Sheep!$R$289:$R$296,HS48,1),0)</f>
        <v>44980</v>
      </c>
      <c r="HT49" s="758">
        <f>IFERROR(INDEX(Sheep!$R$289:$R$296,HT48,1),0)</f>
        <v>44980</v>
      </c>
      <c r="HU49" s="758">
        <f>IFERROR(INDEX(Sheep!$R$289:$R$296,HU48,1),0)</f>
        <v>44980</v>
      </c>
      <c r="HV49" s="758">
        <f>IFERROR(INDEX(Sheep!$R$289:$R$296,HV48,1),0)</f>
        <v>44980</v>
      </c>
      <c r="HW49" s="758">
        <f>IFERROR(INDEX(Sheep!$R$289:$R$296,HW48,1),0)</f>
        <v>44980</v>
      </c>
      <c r="HX49" s="758">
        <f>IFERROR(INDEX(Sheep!$R$289:$R$296,HX48,1),0)</f>
        <v>44980</v>
      </c>
      <c r="HY49" s="758">
        <f>IFERROR(INDEX(Sheep!$R$289:$R$296,HY48,1),0)</f>
        <v>44980</v>
      </c>
      <c r="HZ49" s="758">
        <f>IFERROR(INDEX(Sheep!$R$289:$R$296,HZ48,1),0)</f>
        <v>44980</v>
      </c>
      <c r="IA49" s="758">
        <f>IFERROR(INDEX(Sheep!$R$289:$R$296,IA48,1),0)</f>
        <v>44980</v>
      </c>
      <c r="IB49" s="758">
        <f>IFERROR(INDEX(Sheep!$R$289:$R$296,IB48,1),0)</f>
        <v>44980</v>
      </c>
      <c r="IC49" s="758">
        <f>IFERROR(INDEX(Sheep!$R$289:$R$296,IC48,1),0)</f>
        <v>44980</v>
      </c>
      <c r="ID49" s="758">
        <f>IFERROR(INDEX(Sheep!$R$289:$R$296,ID48,1),0)</f>
        <v>44980</v>
      </c>
      <c r="IE49" s="758">
        <f>IFERROR(INDEX(Sheep!$R$289:$R$296,IE48,1),0)</f>
        <v>44980</v>
      </c>
      <c r="IF49" s="758">
        <f>IFERROR(INDEX(Sheep!$R$289:$R$296,IF48,1),0)</f>
        <v>44980</v>
      </c>
      <c r="IG49" s="758">
        <f>IFERROR(INDEX(Sheep!$R$289:$R$296,IG48,1),0)</f>
        <v>44980</v>
      </c>
      <c r="IH49" s="758">
        <f>IFERROR(INDEX(Sheep!$R$289:$R$296,IH48,1),0)</f>
        <v>44980</v>
      </c>
      <c r="II49" s="758">
        <f>IFERROR(INDEX(Sheep!$R$289:$R$296,II48,1),0)</f>
        <v>44980</v>
      </c>
      <c r="IJ49" s="758">
        <f>IFERROR(INDEX(Sheep!$R$289:$R$296,IJ48,1),0)</f>
        <v>44980</v>
      </c>
      <c r="IK49" s="758">
        <f>IFERROR(INDEX(Sheep!$R$289:$R$296,IK48,1),0)</f>
        <v>44980</v>
      </c>
      <c r="IL49" s="758">
        <f>IFERROR(INDEX(Sheep!$R$289:$R$296,IL48,1),0)</f>
        <v>44980</v>
      </c>
      <c r="IM49" s="758">
        <f>IFERROR(INDEX(Sheep!$R$289:$R$296,IM48,1),0)</f>
        <v>44980</v>
      </c>
      <c r="IN49" s="758">
        <f>IFERROR(INDEX(Sheep!$R$289:$R$296,IN48,1),0)</f>
        <v>44980</v>
      </c>
      <c r="IO49" s="758">
        <f>IFERROR(INDEX(Sheep!$R$289:$R$296,IO48,1),0)</f>
        <v>44980</v>
      </c>
      <c r="IP49" s="758">
        <f>IFERROR(INDEX(Sheep!$R$289:$R$296,IP48,1),0)</f>
        <v>44980</v>
      </c>
      <c r="IQ49" s="758">
        <f>IFERROR(INDEX(Sheep!$R$289:$R$296,IQ48,1),0)</f>
        <v>44980</v>
      </c>
      <c r="IR49" s="758">
        <f>IFERROR(INDEX(Sheep!$R$289:$R$296,IR48,1),0)</f>
        <v>44980</v>
      </c>
      <c r="IS49" s="758">
        <f>IFERROR(INDEX(Sheep!$R$289:$R$296,IS48,1),0)</f>
        <v>44980</v>
      </c>
      <c r="IT49" s="758">
        <f>IFERROR(INDEX(Sheep!$R$289:$R$296,IT48,1),0)</f>
        <v>44980</v>
      </c>
      <c r="IU49" s="758">
        <f>IFERROR(INDEX(Sheep!$R$289:$R$296,IU48,1),0)</f>
        <v>44980</v>
      </c>
      <c r="IV49" s="758">
        <f>IFERROR(INDEX(Sheep!$R$289:$R$296,IV48,1),0)</f>
        <v>44980</v>
      </c>
      <c r="IW49" s="758">
        <f>IFERROR(INDEX(Sheep!$R$289:$R$296,IW48,1),0)</f>
        <v>44980</v>
      </c>
      <c r="IX49" s="758">
        <f>IFERROR(INDEX(Sheep!$R$289:$R$296,IX48,1),0)</f>
        <v>44980</v>
      </c>
      <c r="IY49" s="758">
        <f>IFERROR(INDEX(Sheep!$R$289:$R$296,IY48,1),0)</f>
        <v>44980</v>
      </c>
      <c r="IZ49" s="758">
        <f>IFERROR(INDEX(Sheep!$R$289:$R$296,IZ48,1),0)</f>
        <v>44980</v>
      </c>
      <c r="JA49" s="758">
        <f>IFERROR(INDEX(Sheep!$R$289:$R$296,JA48,1),0)</f>
        <v>44980</v>
      </c>
      <c r="JB49" s="758">
        <f>IFERROR(INDEX(Sheep!$R$289:$R$296,JB48,1),0)</f>
        <v>44980</v>
      </c>
      <c r="JC49" s="758">
        <f>IFERROR(INDEX(Sheep!$R$289:$R$296,JC48,1),0)</f>
        <v>44980</v>
      </c>
      <c r="JD49" s="758">
        <f>IFERROR(INDEX(Sheep!$R$289:$R$296,JD48,1),0)</f>
        <v>44980</v>
      </c>
      <c r="JE49" s="758">
        <f>IFERROR(INDEX(Sheep!$R$289:$R$296,JE48,1),0)</f>
        <v>44980</v>
      </c>
      <c r="JF49" s="758">
        <f>IFERROR(INDEX(Sheep!$R$289:$R$296,JF48,1),0)</f>
        <v>44980</v>
      </c>
      <c r="JG49" s="758">
        <f>IFERROR(INDEX(Sheep!$R$289:$R$296,JG48,1),0)</f>
        <v>44980</v>
      </c>
      <c r="JH49" s="758">
        <f>IFERROR(INDEX(Sheep!$R$289:$R$296,JH48,1),0)</f>
        <v>44980</v>
      </c>
      <c r="JI49" s="758">
        <f>IFERROR(INDEX(Sheep!$R$289:$R$296,JI48,1),0)</f>
        <v>44980</v>
      </c>
      <c r="JJ49" s="758">
        <f>IFERROR(INDEX(Sheep!$R$289:$R$296,JJ48,1),0)</f>
        <v>44980</v>
      </c>
      <c r="JK49" s="758">
        <f>IFERROR(INDEX(Sheep!$R$289:$R$296,JK48,1),0)</f>
        <v>44980</v>
      </c>
      <c r="JL49" s="758">
        <f>IFERROR(INDEX(Sheep!$R$289:$R$296,JL48,1),0)</f>
        <v>44980</v>
      </c>
      <c r="JM49" s="758">
        <f>IFERROR(INDEX(Sheep!$R$289:$R$296,JM48,1),0)</f>
        <v>44980</v>
      </c>
      <c r="JN49" s="758">
        <f>IFERROR(INDEX(Sheep!$R$289:$R$296,JN48,1),0)</f>
        <v>44980</v>
      </c>
      <c r="JO49" s="758">
        <f>IFERROR(INDEX(Sheep!$R$289:$R$296,JO48,1),0)</f>
        <v>44980</v>
      </c>
      <c r="JP49" s="758">
        <f>IFERROR(INDEX(Sheep!$R$289:$R$296,JP48,1),0)</f>
        <v>44980</v>
      </c>
      <c r="JQ49" s="758">
        <f>IFERROR(INDEX(Sheep!$R$289:$R$296,JQ48,1),0)</f>
        <v>44980</v>
      </c>
      <c r="JR49" s="758">
        <f>IFERROR(INDEX(Sheep!$R$289:$R$296,JR48,1),0)</f>
        <v>45346</v>
      </c>
      <c r="JS49" s="758">
        <f>IFERROR(INDEX(Sheep!$R$289:$R$296,JS48,1),0)</f>
        <v>45346</v>
      </c>
      <c r="JT49" s="758">
        <f>IFERROR(INDEX(Sheep!$R$289:$R$296,JT48,1),0)</f>
        <v>45346</v>
      </c>
      <c r="JU49" s="758">
        <f>IFERROR(INDEX(Sheep!$R$289:$R$296,JU48,1),0)</f>
        <v>45346</v>
      </c>
      <c r="JV49" s="758">
        <f>IFERROR(INDEX(Sheep!$R$289:$R$296,JV48,1),0)</f>
        <v>45346</v>
      </c>
      <c r="JW49" s="758">
        <f>IFERROR(INDEX(Sheep!$R$289:$R$296,JW48,1),0)</f>
        <v>45346</v>
      </c>
      <c r="JX49" s="758">
        <f>IFERROR(INDEX(Sheep!$R$289:$R$296,JX48,1),0)</f>
        <v>45346</v>
      </c>
      <c r="JY49" s="758">
        <f>IFERROR(INDEX(Sheep!$R$289:$R$296,JY48,1),0)</f>
        <v>45346</v>
      </c>
      <c r="JZ49" s="758">
        <f>IFERROR(INDEX(Sheep!$R$289:$R$296,JZ48,1),0)</f>
        <v>45346</v>
      </c>
      <c r="KA49" s="758">
        <f>IFERROR(INDEX(Sheep!$R$289:$R$296,KA48,1),0)</f>
        <v>45346</v>
      </c>
      <c r="KB49" s="758">
        <f>IFERROR(INDEX(Sheep!$R$289:$R$296,KB48,1),0)</f>
        <v>45346</v>
      </c>
      <c r="KC49" s="758">
        <f>IFERROR(INDEX(Sheep!$R$289:$R$296,KC48,1),0)</f>
        <v>45346</v>
      </c>
      <c r="KD49" s="758">
        <f>IFERROR(INDEX(Sheep!$R$289:$R$296,KD48,1),0)</f>
        <v>45346</v>
      </c>
      <c r="KE49" s="758">
        <f>IFERROR(INDEX(Sheep!$R$289:$R$296,KE48,1),0)</f>
        <v>45346</v>
      </c>
      <c r="KF49" s="758">
        <f>IFERROR(INDEX(Sheep!$R$289:$R$296,KF48,1),0)</f>
        <v>45346</v>
      </c>
      <c r="KG49" s="758">
        <f>IFERROR(INDEX(Sheep!$R$289:$R$296,KG48,1),0)</f>
        <v>45346</v>
      </c>
      <c r="KH49" s="758">
        <f>IFERROR(INDEX(Sheep!$R$289:$R$296,KH48,1),0)</f>
        <v>45346</v>
      </c>
      <c r="KI49" s="758">
        <f>IFERROR(INDEX(Sheep!$R$289:$R$296,KI48,1),0)</f>
        <v>45346</v>
      </c>
      <c r="KJ49" s="758">
        <f>IFERROR(INDEX(Sheep!$R$289:$R$296,KJ48,1),0)</f>
        <v>45346</v>
      </c>
      <c r="KK49" s="758">
        <f>IFERROR(INDEX(Sheep!$R$289:$R$296,KK48,1),0)</f>
        <v>45346</v>
      </c>
      <c r="KL49" s="758">
        <f>IFERROR(INDEX(Sheep!$R$289:$R$296,KL48,1),0)</f>
        <v>45346</v>
      </c>
      <c r="KM49" s="758">
        <f>IFERROR(INDEX(Sheep!$R$289:$R$296,KM48,1),0)</f>
        <v>45346</v>
      </c>
      <c r="KN49" s="758">
        <f>IFERROR(INDEX(Sheep!$R$289:$R$296,KN48,1),0)</f>
        <v>45346</v>
      </c>
      <c r="KO49" s="758">
        <f>IFERROR(INDEX(Sheep!$R$289:$R$296,KO48,1),0)</f>
        <v>45346</v>
      </c>
      <c r="KP49" s="758">
        <f>IFERROR(INDEX(Sheep!$R$289:$R$296,KP48,1),0)</f>
        <v>45346</v>
      </c>
      <c r="KQ49" s="758">
        <f>IFERROR(INDEX(Sheep!$R$289:$R$296,KQ48,1),0)</f>
        <v>45346</v>
      </c>
      <c r="KR49" s="758">
        <f>IFERROR(INDEX(Sheep!$R$289:$R$296,KR48,1),0)</f>
        <v>45346</v>
      </c>
      <c r="KS49" s="758">
        <f>IFERROR(INDEX(Sheep!$R$289:$R$296,KS48,1),0)</f>
        <v>45346</v>
      </c>
      <c r="KT49" s="758">
        <f>IFERROR(INDEX(Sheep!$R$289:$R$296,KT48,1),0)</f>
        <v>45346</v>
      </c>
      <c r="KU49" s="758">
        <f>IFERROR(INDEX(Sheep!$R$289:$R$296,KU48,1),0)</f>
        <v>45346</v>
      </c>
      <c r="KV49" s="758">
        <f>IFERROR(INDEX(Sheep!$R$289:$R$296,KV48,1),0)</f>
        <v>45346</v>
      </c>
      <c r="KW49" s="758">
        <f>IFERROR(INDEX(Sheep!$R$289:$R$296,KW48,1),0)</f>
        <v>45346</v>
      </c>
      <c r="KX49" s="758">
        <f>IFERROR(INDEX(Sheep!$R$289:$R$296,KX48,1),0)</f>
        <v>45346</v>
      </c>
      <c r="KY49" s="758">
        <f>IFERROR(INDEX(Sheep!$R$289:$R$296,KY48,1),0)</f>
        <v>45346</v>
      </c>
      <c r="KZ49" s="758">
        <f>IFERROR(INDEX(Sheep!$R$289:$R$296,KZ48,1),0)</f>
        <v>45346</v>
      </c>
      <c r="LA49" s="758">
        <f>IFERROR(INDEX(Sheep!$R$289:$R$296,LA48,1),0)</f>
        <v>45346</v>
      </c>
      <c r="LB49" s="758">
        <f>IFERROR(INDEX(Sheep!$R$289:$R$296,LB48,1),0)</f>
        <v>45346</v>
      </c>
      <c r="LC49" s="758">
        <f>IFERROR(INDEX(Sheep!$R$289:$R$296,LC48,1),0)</f>
        <v>45346</v>
      </c>
      <c r="LD49" s="758">
        <f>IFERROR(INDEX(Sheep!$R$289:$R$296,LD48,1),0)</f>
        <v>45346</v>
      </c>
      <c r="LE49" s="758">
        <f>IFERROR(INDEX(Sheep!$R$289:$R$296,LE48,1),0)</f>
        <v>45346</v>
      </c>
      <c r="LF49" s="758">
        <f>IFERROR(INDEX(Sheep!$R$289:$R$296,LF48,1),0)</f>
        <v>45346</v>
      </c>
      <c r="LG49" s="758">
        <f>IFERROR(INDEX(Sheep!$R$289:$R$296,LG48,1),0)</f>
        <v>45346</v>
      </c>
      <c r="LH49" s="758">
        <f>IFERROR(INDEX(Sheep!$R$289:$R$296,LH48,1),0)</f>
        <v>45346</v>
      </c>
      <c r="LI49" s="758">
        <f>IFERROR(INDEX(Sheep!$R$289:$R$296,LI48,1),0)</f>
        <v>45346</v>
      </c>
      <c r="LJ49" s="758">
        <f>IFERROR(INDEX(Sheep!$R$289:$R$296,LJ48,1),0)</f>
        <v>45346</v>
      </c>
      <c r="LK49" s="758">
        <f>IFERROR(INDEX(Sheep!$R$289:$R$296,LK48,1),0)</f>
        <v>45346</v>
      </c>
      <c r="LL49" s="758">
        <f>IFERROR(INDEX(Sheep!$R$289:$R$296,LL48,1),0)</f>
        <v>45346</v>
      </c>
      <c r="LM49" s="758">
        <f>IFERROR(INDEX(Sheep!$R$289:$R$296,LM48,1),0)</f>
        <v>45346</v>
      </c>
      <c r="LN49" s="758">
        <f>IFERROR(INDEX(Sheep!$R$289:$R$296,LN48,1),0)</f>
        <v>45346</v>
      </c>
      <c r="LO49" s="758">
        <f>IFERROR(INDEX(Sheep!$R$289:$R$296,LO48,1),0)</f>
        <v>45346</v>
      </c>
      <c r="LP49" s="758">
        <f>IFERROR(INDEX(Sheep!$R$289:$R$296,LP48,1),0)</f>
        <v>45346</v>
      </c>
      <c r="LQ49" s="758">
        <f>IFERROR(INDEX(Sheep!$R$289:$R$296,LQ48,1),0)</f>
        <v>45346</v>
      </c>
      <c r="LR49" s="758">
        <f>IFERROR(INDEX(Sheep!$R$289:$R$296,LR48,1),0)</f>
        <v>45711</v>
      </c>
      <c r="LS49" s="758">
        <f>IFERROR(INDEX(Sheep!$R$289:$R$296,LS48,1),0)</f>
        <v>45711</v>
      </c>
      <c r="LT49" s="758">
        <f>IFERROR(INDEX(Sheep!$R$289:$R$296,LT48,1),0)</f>
        <v>45711</v>
      </c>
      <c r="LU49" s="758">
        <f>IFERROR(INDEX(Sheep!$R$289:$R$296,LU48,1),0)</f>
        <v>45711</v>
      </c>
      <c r="LV49" s="758">
        <f>IFERROR(INDEX(Sheep!$R$289:$R$296,LV48,1),0)</f>
        <v>45711</v>
      </c>
      <c r="LW49" s="758">
        <f>IFERROR(INDEX(Sheep!$R$289:$R$296,LW48,1),0)</f>
        <v>45711</v>
      </c>
      <c r="LX49" s="758">
        <f>IFERROR(INDEX(Sheep!$R$289:$R$296,LX48,1),0)</f>
        <v>45711</v>
      </c>
      <c r="LY49" s="758">
        <f>IFERROR(INDEX(Sheep!$R$289:$R$296,LY48,1),0)</f>
        <v>45711</v>
      </c>
      <c r="LZ49" s="758">
        <f>IFERROR(INDEX(Sheep!$R$289:$R$296,LZ48,1),0)</f>
        <v>45711</v>
      </c>
      <c r="MA49" s="758">
        <f>IFERROR(INDEX(Sheep!$R$289:$R$296,MA48,1),0)</f>
        <v>45711</v>
      </c>
      <c r="MB49" s="758">
        <f>IFERROR(INDEX(Sheep!$R$289:$R$296,MB48,1),0)</f>
        <v>45711</v>
      </c>
      <c r="MC49" s="758">
        <f>IFERROR(INDEX(Sheep!$R$289:$R$296,MC48,1),0)</f>
        <v>45711</v>
      </c>
      <c r="MD49" s="758">
        <f>IFERROR(INDEX(Sheep!$R$289:$R$296,MD48,1),0)</f>
        <v>45711</v>
      </c>
      <c r="ME49" s="758">
        <f>IFERROR(INDEX(Sheep!$R$289:$R$296,ME48,1),0)</f>
        <v>45711</v>
      </c>
      <c r="MF49" s="758">
        <f>IFERROR(INDEX(Sheep!$R$289:$R$296,MF48,1),0)</f>
        <v>45711</v>
      </c>
      <c r="MG49" s="758">
        <f>IFERROR(INDEX(Sheep!$R$289:$R$296,MG48,1),0)</f>
        <v>45711</v>
      </c>
      <c r="MH49" s="758">
        <f>IFERROR(INDEX(Sheep!$R$289:$R$296,MH48,1),0)</f>
        <v>45711</v>
      </c>
      <c r="MI49" s="758">
        <f>IFERROR(INDEX(Sheep!$R$289:$R$296,MI48,1),0)</f>
        <v>45711</v>
      </c>
      <c r="MJ49" s="758">
        <f>IFERROR(INDEX(Sheep!$R$289:$R$296,MJ48,1),0)</f>
        <v>45711</v>
      </c>
      <c r="MK49" s="758">
        <f>IFERROR(INDEX(Sheep!$R$289:$R$296,MK48,1),0)</f>
        <v>45711</v>
      </c>
      <c r="ML49" s="758">
        <f>IFERROR(INDEX(Sheep!$R$289:$R$296,ML48,1),0)</f>
        <v>45711</v>
      </c>
      <c r="MM49" s="758">
        <f>IFERROR(INDEX(Sheep!$R$289:$R$296,MM48,1),0)</f>
        <v>45711</v>
      </c>
      <c r="MN49" s="758">
        <f>IFERROR(INDEX(Sheep!$R$289:$R$296,MN48,1),0)</f>
        <v>45711</v>
      </c>
      <c r="MO49" s="758">
        <f>IFERROR(INDEX(Sheep!$R$289:$R$296,MO48,1),0)</f>
        <v>45711</v>
      </c>
      <c r="MP49" s="758">
        <f>IFERROR(INDEX(Sheep!$R$289:$R$296,MP48,1),0)</f>
        <v>45711</v>
      </c>
      <c r="MQ49" s="758">
        <f>IFERROR(INDEX(Sheep!$R$289:$R$296,MQ48,1),0)</f>
        <v>45711</v>
      </c>
      <c r="MR49" s="758">
        <f>IFERROR(INDEX(Sheep!$R$289:$R$296,MR48,1),0)</f>
        <v>45711</v>
      </c>
      <c r="MS49" s="758">
        <f>IFERROR(INDEX(Sheep!$R$289:$R$296,MS48,1),0)</f>
        <v>45711</v>
      </c>
      <c r="MT49" s="758">
        <f>IFERROR(INDEX(Sheep!$R$289:$R$296,MT48,1),0)</f>
        <v>45711</v>
      </c>
      <c r="MU49" s="758">
        <f>IFERROR(INDEX(Sheep!$R$289:$R$296,MU48,1),0)</f>
        <v>45711</v>
      </c>
      <c r="MV49" s="758">
        <f>IFERROR(INDEX(Sheep!$R$289:$R$296,MV48,1),0)</f>
        <v>45711</v>
      </c>
      <c r="MW49" s="758">
        <f>IFERROR(INDEX(Sheep!$R$289:$R$296,MW48,1),0)</f>
        <v>45711</v>
      </c>
      <c r="MX49" s="758">
        <f>IFERROR(INDEX(Sheep!$R$289:$R$296,MX48,1),0)</f>
        <v>45711</v>
      </c>
      <c r="MY49" s="758">
        <f>IFERROR(INDEX(Sheep!$R$289:$R$296,MY48,1),0)</f>
        <v>45711</v>
      </c>
      <c r="MZ49" s="758">
        <f>IFERROR(INDEX(Sheep!$R$289:$R$296,MZ48,1),0)</f>
        <v>45711</v>
      </c>
      <c r="NA49" s="758">
        <f>IFERROR(INDEX(Sheep!$R$289:$R$296,NA48,1),0)</f>
        <v>45711</v>
      </c>
      <c r="NB49" s="758">
        <f>IFERROR(INDEX(Sheep!$R$289:$R$296,NB48,1),0)</f>
        <v>45711</v>
      </c>
      <c r="NC49" s="758">
        <f>IFERROR(INDEX(Sheep!$R$289:$R$296,NC48,1),0)</f>
        <v>45711</v>
      </c>
      <c r="ND49" s="758">
        <f>IFERROR(INDEX(Sheep!$R$289:$R$296,ND48,1),0)</f>
        <v>45711</v>
      </c>
      <c r="NE49" s="758">
        <f>IFERROR(INDEX(Sheep!$R$289:$R$296,NE48,1),0)</f>
        <v>45711</v>
      </c>
      <c r="NF49" s="758">
        <f>IFERROR(INDEX(Sheep!$R$289:$R$296,NF48,1),0)</f>
        <v>45711</v>
      </c>
      <c r="NG49" s="758">
        <f>IFERROR(INDEX(Sheep!$R$289:$R$296,NG48,1),0)</f>
        <v>45711</v>
      </c>
      <c r="NH49" s="758">
        <f>IFERROR(INDEX(Sheep!$R$289:$R$296,NH48,1),0)</f>
        <v>45711</v>
      </c>
      <c r="NI49" s="758">
        <f>IFERROR(INDEX(Sheep!$R$289:$R$296,NI48,1),0)</f>
        <v>45711</v>
      </c>
      <c r="NJ49" s="758">
        <f>IFERROR(INDEX(Sheep!$R$289:$R$296,NJ48,1),0)</f>
        <v>45711</v>
      </c>
      <c r="NK49" s="758">
        <f>IFERROR(INDEX(Sheep!$R$289:$R$296,NK48,1),0)</f>
        <v>45711</v>
      </c>
      <c r="NL49" s="758">
        <f>IFERROR(INDEX(Sheep!$R$289:$R$296,NL48,1),0)</f>
        <v>45711</v>
      </c>
      <c r="NM49" s="758">
        <f>IFERROR(INDEX(Sheep!$R$289:$R$296,NM48,1),0)</f>
        <v>45711</v>
      </c>
      <c r="NN49" s="758">
        <f>IFERROR(INDEX(Sheep!$R$289:$R$296,NN48,1),0)</f>
        <v>45711</v>
      </c>
      <c r="NO49" s="758">
        <f>IFERROR(INDEX(Sheep!$R$289:$R$296,NO48,1),0)</f>
        <v>45711</v>
      </c>
      <c r="NP49" s="758">
        <f>IFERROR(INDEX(Sheep!$R$289:$R$296,NP48,1),0)</f>
        <v>45711</v>
      </c>
      <c r="NQ49" s="758">
        <f>IFERROR(INDEX(Sheep!$R$289:$R$296,NQ48,1),0)</f>
        <v>45711</v>
      </c>
      <c r="NR49" s="758">
        <f>IFERROR(INDEX(Sheep!$R$289:$R$296,NR48,1),0)</f>
        <v>46076</v>
      </c>
      <c r="NS49" s="758">
        <f>IFERROR(INDEX(Sheep!$R$289:$R$296,NS48,1),0)</f>
        <v>46076</v>
      </c>
      <c r="NT49" s="758">
        <f>IFERROR(INDEX(Sheep!$R$289:$R$296,NT48,1),0)</f>
        <v>46076</v>
      </c>
      <c r="NU49" s="758">
        <f>IFERROR(INDEX(Sheep!$R$289:$R$296,NU48,1),0)</f>
        <v>46076</v>
      </c>
      <c r="NV49" s="758">
        <f>IFERROR(INDEX(Sheep!$R$289:$R$296,NV48,1),0)</f>
        <v>46076</v>
      </c>
      <c r="NW49" s="758">
        <f>IFERROR(INDEX(Sheep!$R$289:$R$296,NW48,1),0)</f>
        <v>46076</v>
      </c>
      <c r="NX49" s="758">
        <f>IFERROR(INDEX(Sheep!$R$289:$R$296,NX48,1),0)</f>
        <v>46076</v>
      </c>
      <c r="NY49" s="758">
        <f>IFERROR(INDEX(Sheep!$R$289:$R$296,NY48,1),0)</f>
        <v>46076</v>
      </c>
      <c r="NZ49" s="758">
        <f>IFERROR(INDEX(Sheep!$R$289:$R$296,NZ48,1),0)</f>
        <v>46076</v>
      </c>
      <c r="OA49" s="758">
        <f>IFERROR(INDEX(Sheep!$R$289:$R$296,OA48,1),0)</f>
        <v>46076</v>
      </c>
      <c r="OB49" s="758">
        <f>IFERROR(INDEX(Sheep!$R$289:$R$296,OB48,1),0)</f>
        <v>46076</v>
      </c>
      <c r="OC49" s="758">
        <f>IFERROR(INDEX(Sheep!$R$289:$R$296,OC48,1),0)</f>
        <v>46076</v>
      </c>
      <c r="OD49" s="758">
        <f>IFERROR(INDEX(Sheep!$R$289:$R$296,OD48,1),0)</f>
        <v>46076</v>
      </c>
      <c r="OE49" s="758">
        <f>IFERROR(INDEX(Sheep!$R$289:$R$296,OE48,1),0)</f>
        <v>46076</v>
      </c>
      <c r="OF49" s="758">
        <f>IFERROR(INDEX(Sheep!$R$289:$R$296,OF48,1),0)</f>
        <v>46076</v>
      </c>
      <c r="OG49" s="758">
        <f>IFERROR(INDEX(Sheep!$R$289:$R$296,OG48,1),0)</f>
        <v>46076</v>
      </c>
      <c r="OH49" s="758">
        <f>IFERROR(INDEX(Sheep!$R$289:$R$296,OH48,1),0)</f>
        <v>46076</v>
      </c>
      <c r="OI49" s="758">
        <f>IFERROR(INDEX(Sheep!$R$289:$R$296,OI48,1),0)</f>
        <v>46076</v>
      </c>
      <c r="OJ49" s="758">
        <f>IFERROR(INDEX(Sheep!$R$289:$R$296,OJ48,1),0)</f>
        <v>46076</v>
      </c>
      <c r="OK49" s="758">
        <f>IFERROR(INDEX(Sheep!$R$289:$R$296,OK48,1),0)</f>
        <v>46076</v>
      </c>
      <c r="OL49" s="758">
        <f>IFERROR(INDEX(Sheep!$R$289:$R$296,OL48,1),0)</f>
        <v>46076</v>
      </c>
      <c r="OM49" s="758">
        <f>IFERROR(INDEX(Sheep!$R$289:$R$296,OM48,1),0)</f>
        <v>46076</v>
      </c>
      <c r="ON49" s="758">
        <f>IFERROR(INDEX(Sheep!$R$289:$R$296,ON48,1),0)</f>
        <v>46076</v>
      </c>
      <c r="OO49" s="758">
        <f>IFERROR(INDEX(Sheep!$R$289:$R$296,OO48,1),0)</f>
        <v>46076</v>
      </c>
      <c r="OP49" s="758">
        <f>IFERROR(INDEX(Sheep!$R$289:$R$296,OP48,1),0)</f>
        <v>46076</v>
      </c>
      <c r="OQ49" s="758">
        <f>IFERROR(INDEX(Sheep!$R$289:$R$296,OQ48,1),0)</f>
        <v>46076</v>
      </c>
      <c r="OR49" s="758">
        <f>IFERROR(INDEX(Sheep!$R$289:$R$296,OR48,1),0)</f>
        <v>46076</v>
      </c>
      <c r="OS49" s="758">
        <f>IFERROR(INDEX(Sheep!$R$289:$R$296,OS48,1),0)</f>
        <v>46076</v>
      </c>
      <c r="OT49" s="758">
        <f>IFERROR(INDEX(Sheep!$R$289:$R$296,OT48,1),0)</f>
        <v>46076</v>
      </c>
      <c r="OU49" s="758">
        <f>IFERROR(INDEX(Sheep!$R$289:$R$296,OU48,1),0)</f>
        <v>46076</v>
      </c>
      <c r="OV49" s="758">
        <f>IFERROR(INDEX(Sheep!$R$289:$R$296,OV48,1),0)</f>
        <v>46076</v>
      </c>
      <c r="OW49" s="758">
        <f>IFERROR(INDEX(Sheep!$R$289:$R$296,OW48,1),0)</f>
        <v>46076</v>
      </c>
      <c r="OX49" s="758">
        <f>IFERROR(INDEX(Sheep!$R$289:$R$296,OX48,1),0)</f>
        <v>46076</v>
      </c>
      <c r="OY49" s="758">
        <f>IFERROR(INDEX(Sheep!$R$289:$R$296,OY48,1),0)</f>
        <v>46076</v>
      </c>
      <c r="OZ49" s="758">
        <f>IFERROR(INDEX(Sheep!$R$289:$R$296,OZ48,1),0)</f>
        <v>46076</v>
      </c>
      <c r="PA49" s="758">
        <f>IFERROR(INDEX(Sheep!$R$289:$R$296,PA48,1),0)</f>
        <v>46076</v>
      </c>
      <c r="PB49" s="758">
        <f>IFERROR(INDEX(Sheep!$R$289:$R$296,PB48,1),0)</f>
        <v>46076</v>
      </c>
      <c r="PC49" s="758">
        <f>IFERROR(INDEX(Sheep!$R$289:$R$296,PC48,1),0)</f>
        <v>46076</v>
      </c>
      <c r="PD49" s="758">
        <f>IFERROR(INDEX(Sheep!$R$289:$R$296,PD48,1),0)</f>
        <v>46076</v>
      </c>
      <c r="PE49" s="758">
        <f>IFERROR(INDEX(Sheep!$R$289:$R$296,PE48,1),0)</f>
        <v>46076</v>
      </c>
      <c r="PF49" s="758">
        <f>IFERROR(INDEX(Sheep!$R$289:$R$296,PF48,1),0)</f>
        <v>46076</v>
      </c>
      <c r="PG49" s="758">
        <f>IFERROR(INDEX(Sheep!$R$289:$R$296,PG48,1),0)</f>
        <v>46076</v>
      </c>
      <c r="PH49" s="758">
        <f>IFERROR(INDEX(Sheep!$R$289:$R$296,PH48,1),0)</f>
        <v>46076</v>
      </c>
      <c r="PI49" s="758">
        <f>IFERROR(INDEX(Sheep!$R$289:$R$296,PI48,1),0)</f>
        <v>46076</v>
      </c>
      <c r="PJ49" s="758">
        <f>IFERROR(INDEX(Sheep!$R$289:$R$296,PJ48,1),0)</f>
        <v>46076</v>
      </c>
      <c r="PK49" s="758">
        <f>IFERROR(INDEX(Sheep!$R$289:$R$296,PK48,1),0)</f>
        <v>46076</v>
      </c>
      <c r="PL49" s="758">
        <f>IFERROR(INDEX(Sheep!$R$289:$R$296,PL48,1),0)</f>
        <v>46076</v>
      </c>
      <c r="PM49" s="758">
        <f>IFERROR(INDEX(Sheep!$R$289:$R$296,PM48,1),0)</f>
        <v>46076</v>
      </c>
      <c r="PN49" s="758">
        <f>IFERROR(INDEX(Sheep!$R$289:$R$296,PN48,1),0)</f>
        <v>46076</v>
      </c>
      <c r="PO49" s="758">
        <f>IFERROR(INDEX(Sheep!$R$289:$R$296,PO48,1),0)</f>
        <v>46076</v>
      </c>
      <c r="PP49" s="758">
        <f>IFERROR(INDEX(Sheep!$R$289:$R$296,PP48,1),0)</f>
        <v>46076</v>
      </c>
      <c r="PQ49" s="758">
        <f>IFERROR(INDEX(Sheep!$R$289:$R$296,PQ48,1),0)</f>
        <v>46076</v>
      </c>
      <c r="PR49" s="758">
        <f>IFERROR(INDEX(Sheep!$R$289:$R$296,PR48,1),0)</f>
        <v>46441</v>
      </c>
      <c r="PS49" s="758">
        <f>IFERROR(INDEX(Sheep!$R$289:$R$296,PS48,1),0)</f>
        <v>46441</v>
      </c>
      <c r="PT49" s="758">
        <f>IFERROR(INDEX(Sheep!$R$289:$R$296,PT48,1),0)</f>
        <v>46441</v>
      </c>
      <c r="PU49" s="758">
        <f>IFERROR(INDEX(Sheep!$R$289:$R$296,PU48,1),0)</f>
        <v>46441</v>
      </c>
      <c r="PV49" s="758">
        <f>IFERROR(INDEX(Sheep!$R$289:$R$296,PV48,1),0)</f>
        <v>46441</v>
      </c>
      <c r="PW49" s="758">
        <f>IFERROR(INDEX(Sheep!$R$289:$R$296,PW48,1),0)</f>
        <v>46441</v>
      </c>
      <c r="PX49" s="758">
        <f>IFERROR(INDEX(Sheep!$R$289:$R$296,PX48,1),0)</f>
        <v>46441</v>
      </c>
      <c r="PY49" s="758">
        <f>IFERROR(INDEX(Sheep!$R$289:$R$296,PY48,1),0)</f>
        <v>46441</v>
      </c>
      <c r="PZ49" s="758">
        <f>IFERROR(INDEX(Sheep!$R$289:$R$296,PZ48,1),0)</f>
        <v>46441</v>
      </c>
      <c r="QA49" s="758">
        <f>IFERROR(INDEX(Sheep!$R$289:$R$296,QA48,1),0)</f>
        <v>46441</v>
      </c>
      <c r="QB49" s="758">
        <f>IFERROR(INDEX(Sheep!$R$289:$R$296,QB48,1),0)</f>
        <v>46441</v>
      </c>
      <c r="QC49" s="758">
        <f>IFERROR(INDEX(Sheep!$R$289:$R$296,QC48,1),0)</f>
        <v>46441</v>
      </c>
      <c r="QD49" s="758">
        <f>IFERROR(INDEX(Sheep!$R$289:$R$296,QD48,1),0)</f>
        <v>46441</v>
      </c>
      <c r="QE49" s="758">
        <f>IFERROR(INDEX(Sheep!$R$289:$R$296,QE48,1),0)</f>
        <v>46441</v>
      </c>
      <c r="QF49" s="758">
        <f>IFERROR(INDEX(Sheep!$R$289:$R$296,QF48,1),0)</f>
        <v>46441</v>
      </c>
      <c r="QG49" s="758">
        <f>IFERROR(INDEX(Sheep!$R$289:$R$296,QG48,1),0)</f>
        <v>46441</v>
      </c>
      <c r="QH49" s="758">
        <f>IFERROR(INDEX(Sheep!$R$289:$R$296,QH48,1),0)</f>
        <v>46441</v>
      </c>
      <c r="QI49" s="758">
        <f>IFERROR(INDEX(Sheep!$R$289:$R$296,QI48,1),0)</f>
        <v>46441</v>
      </c>
      <c r="QJ49" s="758">
        <f>IFERROR(INDEX(Sheep!$R$289:$R$296,QJ48,1),0)</f>
        <v>46441</v>
      </c>
      <c r="QK49" s="758">
        <f>IFERROR(INDEX(Sheep!$R$289:$R$296,QK48,1),0)</f>
        <v>46441</v>
      </c>
      <c r="QL49" s="758">
        <f>IFERROR(INDEX(Sheep!$R$289:$R$296,QL48,1),0)</f>
        <v>46441</v>
      </c>
      <c r="QM49" s="758">
        <f>IFERROR(INDEX(Sheep!$R$289:$R$296,QM48,1),0)</f>
        <v>46441</v>
      </c>
      <c r="QN49" s="758">
        <f>IFERROR(INDEX(Sheep!$R$289:$R$296,QN48,1),0)</f>
        <v>46441</v>
      </c>
      <c r="QO49" s="758">
        <f>IFERROR(INDEX(Sheep!$R$289:$R$296,QO48,1),0)</f>
        <v>46441</v>
      </c>
      <c r="QP49" s="758">
        <f>IFERROR(INDEX(Sheep!$R$289:$R$296,QP48,1),0)</f>
        <v>46441</v>
      </c>
      <c r="QQ49" s="758">
        <f>IFERROR(INDEX(Sheep!$R$289:$R$296,QQ48,1),0)</f>
        <v>46441</v>
      </c>
      <c r="QR49" s="758">
        <f>IFERROR(INDEX(Sheep!$R$289:$R$296,QR48,1),0)</f>
        <v>46441</v>
      </c>
      <c r="QS49" s="758">
        <f>IFERROR(INDEX(Sheep!$R$289:$R$296,QS48,1),0)</f>
        <v>46441</v>
      </c>
      <c r="QT49" s="758">
        <f>IFERROR(INDEX(Sheep!$R$289:$R$296,QT48,1),0)</f>
        <v>46441</v>
      </c>
      <c r="QU49" s="758">
        <f>IFERROR(INDEX(Sheep!$R$289:$R$296,QU48,1),0)</f>
        <v>46441</v>
      </c>
      <c r="QV49" s="758">
        <f>IFERROR(INDEX(Sheep!$R$289:$R$296,QV48,1),0)</f>
        <v>46441</v>
      </c>
      <c r="QW49" s="758">
        <f>IFERROR(INDEX(Sheep!$R$289:$R$296,QW48,1),0)</f>
        <v>46441</v>
      </c>
      <c r="QX49" s="758">
        <f>IFERROR(INDEX(Sheep!$R$289:$R$296,QX48,1),0)</f>
        <v>46441</v>
      </c>
      <c r="QY49" s="758">
        <f>IFERROR(INDEX(Sheep!$R$289:$R$296,QY48,1),0)</f>
        <v>46441</v>
      </c>
      <c r="QZ49" s="758">
        <f>IFERROR(INDEX(Sheep!$R$289:$R$296,QZ48,1),0)</f>
        <v>46441</v>
      </c>
      <c r="RA49" s="758">
        <f>IFERROR(INDEX(Sheep!$R$289:$R$296,RA48,1),0)</f>
        <v>46441</v>
      </c>
      <c r="RB49" s="758">
        <f>IFERROR(INDEX(Sheep!$R$289:$R$296,RB48,1),0)</f>
        <v>46441</v>
      </c>
      <c r="RC49" s="758">
        <f>IFERROR(INDEX(Sheep!$R$289:$R$296,RC48,1),0)</f>
        <v>46441</v>
      </c>
      <c r="RD49" s="758">
        <f>IFERROR(INDEX(Sheep!$R$289:$R$296,RD48,1),0)</f>
        <v>46441</v>
      </c>
      <c r="RE49" s="758">
        <f>IFERROR(INDEX(Sheep!$R$289:$R$296,RE48,1),0)</f>
        <v>46441</v>
      </c>
      <c r="RF49" s="758">
        <f>IFERROR(INDEX(Sheep!$R$289:$R$296,RF48,1),0)</f>
        <v>46441</v>
      </c>
      <c r="RG49" s="758">
        <f>IFERROR(INDEX(Sheep!$R$289:$R$296,RG48,1),0)</f>
        <v>46441</v>
      </c>
      <c r="RH49" s="758">
        <f>IFERROR(INDEX(Sheep!$R$289:$R$296,RH48,1),0)</f>
        <v>46441</v>
      </c>
      <c r="RI49" s="758">
        <f>IFERROR(INDEX(Sheep!$R$289:$R$296,RI48,1),0)</f>
        <v>46441</v>
      </c>
      <c r="RJ49" s="758">
        <f>IFERROR(INDEX(Sheep!$R$289:$R$296,RJ48,1),0)</f>
        <v>46441</v>
      </c>
      <c r="RK49" s="758">
        <f>IFERROR(INDEX(Sheep!$R$289:$R$296,RK48,1),0)</f>
        <v>46441</v>
      </c>
      <c r="RL49" s="758">
        <f>IFERROR(INDEX(Sheep!$R$289:$R$296,RL48,1),0)</f>
        <v>46441</v>
      </c>
      <c r="RM49" s="758">
        <f>IFERROR(INDEX(Sheep!$R$289:$R$296,RM48,1),0)</f>
        <v>46441</v>
      </c>
      <c r="RN49" s="758">
        <f>IFERROR(INDEX(Sheep!$R$289:$R$296,RN48,1),0)</f>
        <v>46441</v>
      </c>
      <c r="RO49" s="758">
        <f>IFERROR(INDEX(Sheep!$R$289:$R$296,RO48,1),0)</f>
        <v>46441</v>
      </c>
      <c r="RP49" s="758">
        <f>IFERROR(INDEX(Sheep!$R$289:$R$296,RP48,1),0)</f>
        <v>46441</v>
      </c>
      <c r="RQ49" s="758">
        <f>IFERROR(INDEX(Sheep!$R$289:$R$296,RQ48,1),0)</f>
        <v>46441</v>
      </c>
      <c r="RR49" s="758">
        <f>IFERROR(INDEX(Sheep!$R$289:$R$296,RR48,1),0)</f>
        <v>46441</v>
      </c>
      <c r="RS49" s="758">
        <f>IFERROR(INDEX(Sheep!$R$289:$R$296,RS48,1),0)</f>
        <v>46441</v>
      </c>
      <c r="RT49" s="758">
        <f>IFERROR(INDEX(Sheep!$R$289:$R$296,RT48,1),0)</f>
        <v>46441</v>
      </c>
      <c r="RU49" s="758">
        <f>IFERROR(INDEX(Sheep!$R$289:$R$296,RU48,1),0)</f>
        <v>46441</v>
      </c>
      <c r="RV49" s="758">
        <f>IFERROR(INDEX(Sheep!$R$289:$R$296,RV48,1),0)</f>
        <v>46441</v>
      </c>
      <c r="RW49" s="758">
        <f>IFERROR(INDEX(Sheep!$R$289:$R$296,RW48,1),0)</f>
        <v>46441</v>
      </c>
      <c r="RX49" s="758">
        <f>IFERROR(INDEX(Sheep!$R$289:$R$296,RX48,1),0)</f>
        <v>46441</v>
      </c>
      <c r="RY49" s="758">
        <f>IFERROR(INDEX(Sheep!$R$289:$R$296,RY48,1),0)</f>
        <v>46441</v>
      </c>
      <c r="RZ49" s="758">
        <f>IFERROR(INDEX(Sheep!$R$289:$R$296,RZ48,1),0)</f>
        <v>46441</v>
      </c>
      <c r="SA49" s="758">
        <f>IFERROR(INDEX(Sheep!$R$289:$R$296,SA48,1),0)</f>
        <v>46441</v>
      </c>
      <c r="SB49" s="758">
        <f>IFERROR(INDEX(Sheep!$R$289:$R$296,SB48,1),0)</f>
        <v>46441</v>
      </c>
      <c r="SC49" s="758">
        <f>IFERROR(INDEX(Sheep!$R$289:$R$296,SC48,1),0)</f>
        <v>46441</v>
      </c>
      <c r="SD49" s="758">
        <f>IFERROR(INDEX(Sheep!$R$289:$R$296,SD48,1),0)</f>
        <v>46441</v>
      </c>
      <c r="SE49" s="758">
        <f>IFERROR(INDEX(Sheep!$R$289:$R$296,SE48,1),0)</f>
        <v>46441</v>
      </c>
      <c r="SF49" s="758">
        <f>IFERROR(INDEX(Sheep!$R$289:$R$296,SF48,1),0)</f>
        <v>46441</v>
      </c>
      <c r="SG49" s="758">
        <f>IFERROR(INDEX(Sheep!$R$289:$R$296,SG48,1),0)</f>
        <v>46441</v>
      </c>
      <c r="SH49" s="758">
        <f>IFERROR(INDEX(Sheep!$R$289:$R$296,SH48,1),0)</f>
        <v>0</v>
      </c>
      <c r="SI49" s="454"/>
      <c r="SJ49" s="456"/>
      <c r="SK49" s="444"/>
      <c r="SL49" s="444"/>
      <c r="SM49" s="444"/>
    </row>
    <row r="50" spans="1:507" outlineLevel="2" x14ac:dyDescent="0.35">
      <c r="A50" s="444"/>
      <c r="B50" s="453"/>
      <c r="C50" s="664">
        <f>INT($C$40)+2</f>
        <v>3</v>
      </c>
      <c r="D50" s="454"/>
      <c r="E50" s="534"/>
      <c r="F50" s="534"/>
      <c r="G50" s="454"/>
      <c r="H50" s="473"/>
      <c r="I50" s="473"/>
      <c r="J50" s="473" t="str">
        <f>Sheep!$H259</f>
        <v>July</v>
      </c>
      <c r="K50" s="473"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3"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3"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3"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3"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3"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3"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3"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3"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3"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3"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3"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3"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3"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3"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3"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3"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3"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3"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3"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3"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3"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3"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3"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3"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3"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3"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3"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3"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3"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3"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3"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3"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3"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3"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3"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3"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3"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3"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3"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3"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3"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3"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3"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3"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3"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3"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3"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3"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3"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3"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3"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3"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3"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3"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3"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3"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3"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3"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3"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3"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3"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3"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3"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3"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3"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3"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3"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3"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3"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3"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3"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3"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3"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3"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3"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3"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3"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3"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3"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3"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3"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3"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3"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3"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3"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3"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3"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3"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3"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3"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3"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3"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3"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3"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3"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3"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3"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3"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3"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3"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3"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3"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3"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3"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3"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3"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3"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3"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3"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3"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3"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3"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3"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3"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3"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3"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3"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3"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3"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3"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3"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3"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3"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3"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3"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3"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3"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3"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3"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3"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3"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3"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3"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3"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3"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3"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3"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3"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3"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3"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3"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3"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3"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3"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3"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3"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3"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3"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3"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3"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3"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3"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3"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3"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3"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3"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3"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3"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3"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3"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3"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3"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3"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3"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3"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3"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3"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3"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3"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3"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3"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3"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3"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3"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3"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3"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3"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3"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3"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3"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3"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3"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3"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3"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3"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3"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3"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3"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3"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3"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3"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3"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3"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3"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3"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3"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3"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3"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3"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3"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3"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3"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3"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3"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3"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3"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3"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3"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3"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3"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3"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3"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3"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3"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3"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3"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3"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3"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3"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3"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3"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3"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3"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3"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3"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3"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3"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3"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3"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3"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3"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3"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3"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3"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3"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3"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3"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3"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3"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3"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3"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3"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3"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3"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3"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3"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3"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3"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3"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3"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3"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3"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3"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3"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3"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3"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3"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3"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3"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3"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3"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3"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3"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3"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3"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3"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3"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3"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3"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3"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3"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3"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3"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3"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3"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3"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3"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3"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3"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3"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3"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3"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3"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3"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3"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3"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3"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3"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3"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3"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3"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3"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3"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3"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3"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3"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3"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3"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3"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3"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3"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3"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3"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3"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3"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3"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3"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3"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3"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3"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3"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3"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3"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3"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3"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3"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3"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3"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3"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3"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3"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3"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3"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3"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3"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3"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3"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3"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3"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3"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3"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3"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3"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3"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3"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3"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3"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3"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3"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3"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3"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3"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3"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3"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3"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3"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3"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3"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3"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3"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3"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3"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3"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3"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3"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3"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3"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3"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3"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3"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3"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3"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3"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3"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3"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3"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3"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3"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3"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3"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3"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3"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3"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3"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3"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3"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3"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3"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3"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3"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3"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3"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3"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3"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3"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3"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3"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3"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3"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3"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3"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3"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3"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3"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3"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3"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3"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3"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3"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3"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3"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3"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3"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3"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3"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3"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3"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3"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3"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3"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3"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3"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3"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3"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3"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3"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3"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3"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3"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3"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3"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3"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3"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3"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3"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3"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3"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3"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3"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3"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3"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3"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3"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3"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3"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3"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3"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3"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3"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3"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3"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3"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3"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3"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3"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3"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3"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3"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3"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3"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3"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3"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3"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3"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3"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3"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3"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3"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3"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3"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3"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3"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3"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3"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3"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3"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3"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3"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3"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3"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3"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3"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3"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3"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3"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3"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3"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3"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3"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3"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3"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3"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3"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3"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3"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3"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3"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3"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3"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3"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3"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4"/>
      <c r="SJ50" s="456"/>
      <c r="SK50" s="444"/>
      <c r="SL50" s="444"/>
      <c r="SM50" s="444"/>
    </row>
    <row r="51" spans="1:507" ht="11.5" customHeight="1" outlineLevel="2" x14ac:dyDescent="0.3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35">
      <c r="A52" s="444"/>
      <c r="B52" s="453"/>
      <c r="C52" s="664">
        <f>INT(MAX($C$56:$C$75))+1</f>
        <v>5</v>
      </c>
      <c r="D52" s="475"/>
      <c r="E52" s="534"/>
      <c r="F52" s="534"/>
      <c r="G52" s="475"/>
      <c r="H52" s="534" t="s">
        <v>877</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35">
      <c r="A53" s="444"/>
      <c r="B53" s="453" t="s">
        <v>504</v>
      </c>
      <c r="C53" s="664">
        <f>INT(MAX($C$56:$C$75))+1</f>
        <v>5</v>
      </c>
      <c r="D53" s="475" t="s">
        <v>505</v>
      </c>
      <c r="E53" s="534"/>
      <c r="F53" s="534"/>
      <c r="G53" s="475"/>
      <c r="H53" s="534" t="s">
        <v>878</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35">
      <c r="A54" s="444"/>
      <c r="B54" s="453"/>
      <c r="C54" s="664">
        <f>INT($C$40)+1</f>
        <v>2</v>
      </c>
      <c r="D54" s="475"/>
      <c r="E54" s="534"/>
      <c r="F54" s="534"/>
      <c r="G54" s="475"/>
      <c r="H54" s="537" t="s">
        <v>886</v>
      </c>
      <c r="I54" s="494" t="s">
        <v>898</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3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15" customHeight="1" outlineLevel="3" x14ac:dyDescent="0.3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35">
      <c r="A57" s="444"/>
      <c r="B57" s="453"/>
      <c r="C57" s="664">
        <f>INT($C$40)+2</f>
        <v>3</v>
      </c>
      <c r="D57" s="475"/>
      <c r="E57" s="534">
        <v>1</v>
      </c>
      <c r="F57" s="534"/>
      <c r="G57" s="475"/>
      <c r="H57" s="681" t="s">
        <v>879</v>
      </c>
      <c r="I57" s="682" t="s">
        <v>880</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3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3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35">
      <c r="A60" s="444"/>
      <c r="B60" s="453"/>
      <c r="C60" s="664">
        <f>INT($C$40)+2</f>
        <v>3</v>
      </c>
      <c r="D60" s="475"/>
      <c r="E60" s="534">
        <v>2</v>
      </c>
      <c r="F60" s="534"/>
      <c r="G60" s="475"/>
      <c r="H60" s="480" t="s">
        <v>881</v>
      </c>
      <c r="I60" s="497" t="s">
        <v>880</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SH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3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3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35">
      <c r="A63" s="444"/>
      <c r="B63" s="453"/>
      <c r="C63" s="664">
        <f>INT($C$40)+2</f>
        <v>3</v>
      </c>
      <c r="D63" s="475"/>
      <c r="E63" s="534">
        <v>3</v>
      </c>
      <c r="F63" s="534"/>
      <c r="G63" s="475"/>
      <c r="H63" s="480" t="s">
        <v>882</v>
      </c>
      <c r="I63" s="497" t="s">
        <v>880</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3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P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3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SE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35">
      <c r="A66" s="444"/>
      <c r="B66" s="453"/>
      <c r="C66" s="664">
        <f>INT($C$40)+2</f>
        <v>3</v>
      </c>
      <c r="D66" s="475"/>
      <c r="E66" s="534">
        <v>4</v>
      </c>
      <c r="F66" s="534"/>
      <c r="G66" s="475"/>
      <c r="H66" s="480" t="s">
        <v>883</v>
      </c>
      <c r="I66" s="497" t="s">
        <v>880</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3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3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35">
      <c r="A69" s="444"/>
      <c r="B69" s="453"/>
      <c r="C69" s="664">
        <f>INT($C$40)+2</f>
        <v>3</v>
      </c>
      <c r="D69" s="475"/>
      <c r="E69" s="534">
        <v>5</v>
      </c>
      <c r="F69" s="534"/>
      <c r="G69" s="475"/>
      <c r="H69" s="480" t="s">
        <v>884</v>
      </c>
      <c r="I69" s="497" t="s">
        <v>880</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SH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3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3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35">
      <c r="A72" s="444"/>
      <c r="B72" s="453"/>
      <c r="C72" s="664">
        <f>INT($C$40)+2</f>
        <v>3</v>
      </c>
      <c r="D72" s="475"/>
      <c r="E72" s="534">
        <v>6</v>
      </c>
      <c r="F72" s="534"/>
      <c r="G72" s="475"/>
      <c r="H72" s="480" t="s">
        <v>885</v>
      </c>
      <c r="I72" s="497" t="s">
        <v>880</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3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P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3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SE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15" customHeight="1" outlineLevel="2" x14ac:dyDescent="0.3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35">
      <c r="A76" s="444"/>
      <c r="B76" s="453"/>
      <c r="C76" s="664">
        <f>INT($C$40)+1</f>
        <v>2</v>
      </c>
      <c r="D76" s="475"/>
      <c r="E76" s="534"/>
      <c r="F76" s="534"/>
      <c r="G76" s="475"/>
      <c r="H76" s="537" t="s">
        <v>887</v>
      </c>
      <c r="I76" s="494"/>
      <c r="J76" s="494" t="s">
        <v>899</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35">
      <c r="A77" s="444"/>
      <c r="B77" s="453"/>
      <c r="C77" s="664">
        <f>INT($C$40)+1</f>
        <v>2</v>
      </c>
      <c r="D77" s="475"/>
      <c r="E77" s="534"/>
      <c r="F77" s="534"/>
      <c r="G77" s="475"/>
      <c r="H77" s="680" t="s">
        <v>714</v>
      </c>
      <c r="I77" s="680" t="s">
        <v>888</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15" customHeight="1" outlineLevel="3" x14ac:dyDescent="0.3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35">
      <c r="A79" s="444"/>
      <c r="B79" s="453"/>
      <c r="C79" s="664">
        <f>INT($C$40)+2</f>
        <v>3</v>
      </c>
      <c r="D79" s="475"/>
      <c r="E79" s="534"/>
      <c r="F79" s="534"/>
      <c r="G79" s="475"/>
      <c r="H79" s="691"/>
      <c r="I79" s="691" t="s">
        <v>889</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35">
      <c r="A80" s="444"/>
      <c r="B80" s="453"/>
      <c r="C80" s="664">
        <f>INT($C$40)+2</f>
        <v>3</v>
      </c>
      <c r="D80" s="475"/>
      <c r="E80" s="534"/>
      <c r="F80" s="534"/>
      <c r="G80" s="475"/>
      <c r="H80" s="686" t="str">
        <f>Sheep!$H$258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35">
      <c r="A81" s="444"/>
      <c r="B81" s="453"/>
      <c r="C81" s="664">
        <f>INT($C$40)+3</f>
        <v>4</v>
      </c>
      <c r="D81" s="475"/>
      <c r="E81" s="534"/>
      <c r="F81" s="534"/>
      <c r="G81" s="475"/>
      <c r="H81" s="497"/>
      <c r="I81" s="497" t="s">
        <v>728</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35">
      <c r="A82" s="444"/>
      <c r="B82" s="453"/>
      <c r="C82" s="664">
        <f>INT($C$40)+3</f>
        <v>4</v>
      </c>
      <c r="D82" s="475"/>
      <c r="E82" s="534"/>
      <c r="F82" s="534"/>
      <c r="G82" s="475"/>
      <c r="H82" s="497"/>
      <c r="I82" s="497" t="s">
        <v>729</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35">
      <c r="A83" s="444"/>
      <c r="B83" s="453"/>
      <c r="C83" s="664">
        <f>INT($C$40)+3</f>
        <v>4</v>
      </c>
      <c r="D83" s="475"/>
      <c r="E83" s="534"/>
      <c r="F83" s="534"/>
      <c r="G83" s="475"/>
      <c r="H83" s="497"/>
      <c r="I83" s="497" t="s">
        <v>730</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35">
      <c r="A84" s="444"/>
      <c r="B84" s="453"/>
      <c r="C84" s="664">
        <f>INT($C$40)+3</f>
        <v>4</v>
      </c>
      <c r="D84" s="475"/>
      <c r="E84" s="534"/>
      <c r="F84" s="534"/>
      <c r="G84" s="475"/>
      <c r="H84" s="686"/>
      <c r="I84" s="686" t="s">
        <v>731</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35">
      <c r="A85" s="444"/>
      <c r="B85" s="453"/>
      <c r="C85" s="664">
        <f>INT($C$40)+3</f>
        <v>4</v>
      </c>
      <c r="D85" s="475"/>
      <c r="E85" s="534"/>
      <c r="F85" s="534"/>
      <c r="G85" s="475"/>
      <c r="H85" s="688"/>
      <c r="I85" s="688" t="s">
        <v>696</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35">
      <c r="A86" s="444"/>
      <c r="B86" s="453"/>
      <c r="C86" s="664">
        <f>INT($C$40)+2</f>
        <v>3</v>
      </c>
      <c r="D86" s="475"/>
      <c r="E86" s="534"/>
      <c r="F86" s="534"/>
      <c r="G86" s="475"/>
      <c r="H86" s="497"/>
      <c r="I86" s="497" t="s">
        <v>724</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35">
      <c r="A87" s="444"/>
      <c r="B87" s="453"/>
      <c r="C87" s="664">
        <f>INT($C$40)+3</f>
        <v>4</v>
      </c>
      <c r="D87" s="475"/>
      <c r="E87" s="534"/>
      <c r="F87" s="534"/>
      <c r="G87" s="475"/>
      <c r="H87" s="497"/>
      <c r="I87" s="497" t="s">
        <v>725</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35">
      <c r="A88" s="444"/>
      <c r="B88" s="453"/>
      <c r="C88" s="664">
        <f>INT($C$40)+3</f>
        <v>4</v>
      </c>
      <c r="D88" s="475"/>
      <c r="E88" s="534"/>
      <c r="F88" s="534"/>
      <c r="G88" s="475"/>
      <c r="H88" s="497"/>
      <c r="I88" s="497" t="s">
        <v>726</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35">
      <c r="A89" s="444"/>
      <c r="B89" s="453"/>
      <c r="C89" s="664">
        <f>INT($C$40)+3</f>
        <v>4</v>
      </c>
      <c r="D89" s="475"/>
      <c r="E89" s="534"/>
      <c r="F89" s="534"/>
      <c r="G89" s="475"/>
      <c r="H89" s="688"/>
      <c r="I89" s="688" t="s">
        <v>890</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35">
      <c r="A90" s="444"/>
      <c r="B90" s="453"/>
      <c r="C90" s="664">
        <f>INT($C$40)+2</f>
        <v>3</v>
      </c>
      <c r="D90" s="475"/>
      <c r="E90" s="534"/>
      <c r="F90" s="534"/>
      <c r="G90" s="475"/>
      <c r="H90" s="759"/>
      <c r="I90" s="759" t="s">
        <v>891</v>
      </c>
      <c r="J90" s="759">
        <f t="shared" si="149"/>
        <v>11</v>
      </c>
      <c r="K90" s="760">
        <v>0</v>
      </c>
      <c r="L90" s="760">
        <v>0</v>
      </c>
      <c r="M90" s="760">
        <v>0</v>
      </c>
      <c r="N90" s="760">
        <v>0</v>
      </c>
      <c r="O90" s="760">
        <v>0</v>
      </c>
      <c r="P90" s="760">
        <v>0</v>
      </c>
      <c r="Q90" s="760">
        <v>0</v>
      </c>
      <c r="R90" s="760">
        <v>0</v>
      </c>
      <c r="S90" s="760">
        <v>0</v>
      </c>
      <c r="T90" s="760">
        <v>0</v>
      </c>
      <c r="U90" s="760">
        <v>0</v>
      </c>
      <c r="V90" s="760">
        <v>0</v>
      </c>
      <c r="W90" s="760">
        <v>0</v>
      </c>
      <c r="X90" s="760">
        <v>0</v>
      </c>
      <c r="Y90" s="760">
        <v>0</v>
      </c>
      <c r="Z90" s="760">
        <v>0</v>
      </c>
      <c r="AA90" s="760">
        <v>0</v>
      </c>
      <c r="AB90" s="760">
        <v>0</v>
      </c>
      <c r="AC90" s="760">
        <v>0</v>
      </c>
      <c r="AD90" s="760">
        <v>0</v>
      </c>
      <c r="AE90" s="760">
        <v>0</v>
      </c>
      <c r="AF90" s="760">
        <v>0</v>
      </c>
      <c r="AG90" s="760">
        <v>0</v>
      </c>
      <c r="AH90" s="760">
        <v>0</v>
      </c>
      <c r="AI90" s="760">
        <v>0</v>
      </c>
      <c r="AJ90" s="760">
        <v>0</v>
      </c>
      <c r="AK90" s="760">
        <v>0</v>
      </c>
      <c r="AL90" s="760">
        <v>0</v>
      </c>
      <c r="AM90" s="760">
        <v>0</v>
      </c>
      <c r="AN90" s="760">
        <v>0</v>
      </c>
      <c r="AO90" s="760">
        <v>0</v>
      </c>
      <c r="AP90" s="760">
        <v>0</v>
      </c>
      <c r="AQ90" s="760">
        <v>0</v>
      </c>
      <c r="AR90" s="760">
        <v>0</v>
      </c>
      <c r="AS90" s="760">
        <v>0</v>
      </c>
      <c r="AT90" s="760">
        <v>0</v>
      </c>
      <c r="AU90" s="760">
        <v>0</v>
      </c>
      <c r="AV90" s="760">
        <v>0</v>
      </c>
      <c r="AW90" s="760">
        <v>0</v>
      </c>
      <c r="AX90" s="760">
        <v>0</v>
      </c>
      <c r="AY90" s="760">
        <v>0</v>
      </c>
      <c r="AZ90" s="760">
        <v>0</v>
      </c>
      <c r="BA90" s="760">
        <v>0</v>
      </c>
      <c r="BB90" s="760">
        <v>0</v>
      </c>
      <c r="BC90" s="760">
        <v>0</v>
      </c>
      <c r="BD90" s="760">
        <v>0</v>
      </c>
      <c r="BE90" s="760">
        <v>0</v>
      </c>
      <c r="BF90" s="760">
        <v>0</v>
      </c>
      <c r="BG90" s="760">
        <v>0</v>
      </c>
      <c r="BH90" s="760">
        <v>0</v>
      </c>
      <c r="BI90" s="760">
        <v>0</v>
      </c>
      <c r="BJ90" s="760">
        <v>0</v>
      </c>
      <c r="BK90" s="760">
        <v>0</v>
      </c>
      <c r="BL90" s="760">
        <v>0</v>
      </c>
      <c r="BM90" s="760">
        <v>0</v>
      </c>
      <c r="BN90" s="760">
        <v>0</v>
      </c>
      <c r="BO90" s="760">
        <v>0</v>
      </c>
      <c r="BP90" s="760">
        <v>0</v>
      </c>
      <c r="BQ90" s="760">
        <v>0</v>
      </c>
      <c r="BR90" s="760">
        <v>0</v>
      </c>
      <c r="BS90" s="760">
        <v>0</v>
      </c>
      <c r="BT90" s="760">
        <v>0</v>
      </c>
      <c r="BU90" s="760">
        <v>0</v>
      </c>
      <c r="BV90" s="760">
        <v>0</v>
      </c>
      <c r="BW90" s="760">
        <v>0</v>
      </c>
      <c r="BX90" s="760">
        <v>0</v>
      </c>
      <c r="BY90" s="760">
        <v>0</v>
      </c>
      <c r="BZ90" s="760">
        <v>0</v>
      </c>
      <c r="CA90" s="760">
        <v>0</v>
      </c>
      <c r="CB90" s="760">
        <v>0</v>
      </c>
      <c r="CC90" s="760">
        <v>0</v>
      </c>
      <c r="CD90" s="760">
        <v>0</v>
      </c>
      <c r="CE90" s="760">
        <v>0</v>
      </c>
      <c r="CF90" s="760">
        <v>0</v>
      </c>
      <c r="CG90" s="760">
        <v>0</v>
      </c>
      <c r="CH90" s="760">
        <v>0</v>
      </c>
      <c r="CI90" s="760">
        <v>0</v>
      </c>
      <c r="CJ90" s="760">
        <v>0</v>
      </c>
      <c r="CK90" s="760">
        <v>0</v>
      </c>
      <c r="CL90" s="760">
        <v>0</v>
      </c>
      <c r="CM90" s="760">
        <v>0</v>
      </c>
      <c r="CN90" s="760">
        <v>0</v>
      </c>
      <c r="CO90" s="760">
        <v>0</v>
      </c>
      <c r="CP90" s="760">
        <v>0</v>
      </c>
      <c r="CQ90" s="760">
        <v>0</v>
      </c>
      <c r="CR90" s="760">
        <v>0</v>
      </c>
      <c r="CS90" s="760">
        <v>0</v>
      </c>
      <c r="CT90" s="760">
        <v>0</v>
      </c>
      <c r="CU90" s="760">
        <v>0</v>
      </c>
      <c r="CV90" s="760">
        <v>0</v>
      </c>
      <c r="CW90" s="760">
        <v>0</v>
      </c>
      <c r="CX90" s="760">
        <v>0</v>
      </c>
      <c r="CY90" s="760">
        <v>0</v>
      </c>
      <c r="CZ90" s="760">
        <v>0</v>
      </c>
      <c r="DA90" s="760">
        <v>0</v>
      </c>
      <c r="DB90" s="760">
        <v>0</v>
      </c>
      <c r="DC90" s="760">
        <v>0</v>
      </c>
      <c r="DD90" s="760">
        <v>0</v>
      </c>
      <c r="DE90" s="760">
        <v>0</v>
      </c>
      <c r="DF90" s="760">
        <v>0</v>
      </c>
      <c r="DG90" s="760">
        <v>0</v>
      </c>
      <c r="DH90" s="760">
        <v>0</v>
      </c>
      <c r="DI90" s="760">
        <v>0</v>
      </c>
      <c r="DJ90" s="760">
        <v>0</v>
      </c>
      <c r="DK90" s="760">
        <v>0</v>
      </c>
      <c r="DL90" s="760">
        <v>0</v>
      </c>
      <c r="DM90" s="760">
        <v>0</v>
      </c>
      <c r="DN90" s="760">
        <v>0</v>
      </c>
      <c r="DO90" s="760">
        <v>0</v>
      </c>
      <c r="DP90" s="760">
        <v>0</v>
      </c>
      <c r="DQ90" s="760">
        <v>0</v>
      </c>
      <c r="DR90" s="760">
        <v>0</v>
      </c>
      <c r="DS90" s="760">
        <v>0</v>
      </c>
      <c r="DT90" s="760">
        <v>0</v>
      </c>
      <c r="DU90" s="760">
        <v>0</v>
      </c>
      <c r="DV90" s="760">
        <v>0</v>
      </c>
      <c r="DW90" s="760">
        <v>0</v>
      </c>
      <c r="DX90" s="760">
        <v>0</v>
      </c>
      <c r="DY90" s="760">
        <v>0</v>
      </c>
      <c r="DZ90" s="760">
        <v>0</v>
      </c>
      <c r="EA90" s="760">
        <v>0</v>
      </c>
      <c r="EB90" s="760">
        <v>0</v>
      </c>
      <c r="EC90" s="760">
        <v>0</v>
      </c>
      <c r="ED90" s="760">
        <v>0</v>
      </c>
      <c r="EE90" s="760">
        <v>0</v>
      </c>
      <c r="EF90" s="760">
        <v>0</v>
      </c>
      <c r="EG90" s="760">
        <v>0</v>
      </c>
      <c r="EH90" s="760">
        <v>0</v>
      </c>
      <c r="EI90" s="760">
        <v>0</v>
      </c>
      <c r="EJ90" s="760">
        <v>0</v>
      </c>
      <c r="EK90" s="760">
        <v>0</v>
      </c>
      <c r="EL90" s="760">
        <v>0</v>
      </c>
      <c r="EM90" s="760">
        <v>0</v>
      </c>
      <c r="EN90" s="760">
        <v>0</v>
      </c>
      <c r="EO90" s="760">
        <v>0</v>
      </c>
      <c r="EP90" s="760">
        <v>0</v>
      </c>
      <c r="EQ90" s="760">
        <v>0</v>
      </c>
      <c r="ER90" s="760">
        <v>0</v>
      </c>
      <c r="ES90" s="760">
        <v>0</v>
      </c>
      <c r="ET90" s="760">
        <v>0</v>
      </c>
      <c r="EU90" s="760">
        <v>0</v>
      </c>
      <c r="EV90" s="760">
        <v>0</v>
      </c>
      <c r="EW90" s="760">
        <v>0</v>
      </c>
      <c r="EX90" s="760">
        <v>0</v>
      </c>
      <c r="EY90" s="760">
        <v>0</v>
      </c>
      <c r="EZ90" s="760">
        <v>0</v>
      </c>
      <c r="FA90" s="760">
        <v>0</v>
      </c>
      <c r="FB90" s="760">
        <v>0</v>
      </c>
      <c r="FC90" s="760">
        <v>0</v>
      </c>
      <c r="FD90" s="760">
        <v>0</v>
      </c>
      <c r="FE90" s="760">
        <v>0</v>
      </c>
      <c r="FF90" s="760">
        <v>0</v>
      </c>
      <c r="FG90" s="760">
        <v>0</v>
      </c>
      <c r="FH90" s="760">
        <v>0</v>
      </c>
      <c r="FI90" s="760">
        <v>0</v>
      </c>
      <c r="FJ90" s="760">
        <v>0</v>
      </c>
      <c r="FK90" s="760">
        <v>0</v>
      </c>
      <c r="FL90" s="760">
        <v>0</v>
      </c>
      <c r="FM90" s="760">
        <v>0</v>
      </c>
      <c r="FN90" s="760">
        <v>0</v>
      </c>
      <c r="FO90" s="760">
        <v>0</v>
      </c>
      <c r="FP90" s="760">
        <v>0</v>
      </c>
      <c r="FQ90" s="760">
        <v>0</v>
      </c>
      <c r="FR90" s="760">
        <v>0</v>
      </c>
      <c r="FS90" s="760">
        <v>0</v>
      </c>
      <c r="FT90" s="760">
        <v>0</v>
      </c>
      <c r="FU90" s="760">
        <v>0</v>
      </c>
      <c r="FV90" s="760">
        <v>0</v>
      </c>
      <c r="FW90" s="760">
        <v>0</v>
      </c>
      <c r="FX90" s="760">
        <v>0</v>
      </c>
      <c r="FY90" s="760">
        <v>0</v>
      </c>
      <c r="FZ90" s="760">
        <v>0</v>
      </c>
      <c r="GA90" s="760">
        <v>0</v>
      </c>
      <c r="GB90" s="760">
        <v>0</v>
      </c>
      <c r="GC90" s="760">
        <v>0</v>
      </c>
      <c r="GD90" s="760">
        <v>0</v>
      </c>
      <c r="GE90" s="760">
        <v>0</v>
      </c>
      <c r="GF90" s="760">
        <v>0</v>
      </c>
      <c r="GG90" s="760">
        <v>0</v>
      </c>
      <c r="GH90" s="760">
        <v>0</v>
      </c>
      <c r="GI90" s="760">
        <v>0</v>
      </c>
      <c r="GJ90" s="760">
        <v>0</v>
      </c>
      <c r="GK90" s="760">
        <v>0</v>
      </c>
      <c r="GL90" s="760">
        <v>0</v>
      </c>
      <c r="GM90" s="760">
        <v>0</v>
      </c>
      <c r="GN90" s="760">
        <v>0</v>
      </c>
      <c r="GO90" s="760">
        <v>0</v>
      </c>
      <c r="GP90" s="760">
        <v>0</v>
      </c>
      <c r="GQ90" s="760">
        <v>0</v>
      </c>
      <c r="GR90" s="760">
        <v>0</v>
      </c>
      <c r="GS90" s="760">
        <v>0</v>
      </c>
      <c r="GT90" s="760">
        <v>0</v>
      </c>
      <c r="GU90" s="760">
        <v>0</v>
      </c>
      <c r="GV90" s="760">
        <v>0</v>
      </c>
      <c r="GW90" s="760">
        <v>0</v>
      </c>
      <c r="GX90" s="760">
        <v>0</v>
      </c>
      <c r="GY90" s="760">
        <v>0</v>
      </c>
      <c r="GZ90" s="760">
        <v>0</v>
      </c>
      <c r="HA90" s="760">
        <v>0</v>
      </c>
      <c r="HB90" s="760">
        <v>0</v>
      </c>
      <c r="HC90" s="760">
        <v>0</v>
      </c>
      <c r="HD90" s="760">
        <v>0</v>
      </c>
      <c r="HE90" s="760">
        <v>0</v>
      </c>
      <c r="HF90" s="760">
        <v>0</v>
      </c>
      <c r="HG90" s="760">
        <v>0</v>
      </c>
      <c r="HH90" s="760">
        <v>0</v>
      </c>
      <c r="HI90" s="760">
        <v>0</v>
      </c>
      <c r="HJ90" s="760">
        <v>0</v>
      </c>
      <c r="HK90" s="760">
        <v>0</v>
      </c>
      <c r="HL90" s="760">
        <v>0</v>
      </c>
      <c r="HM90" s="760">
        <v>0</v>
      </c>
      <c r="HN90" s="760">
        <v>0</v>
      </c>
      <c r="HO90" s="760">
        <v>0</v>
      </c>
      <c r="HP90" s="760">
        <v>0</v>
      </c>
      <c r="HQ90" s="760">
        <v>0</v>
      </c>
      <c r="HR90" s="760">
        <v>0</v>
      </c>
      <c r="HS90" s="760">
        <v>0</v>
      </c>
      <c r="HT90" s="760">
        <v>0</v>
      </c>
      <c r="HU90" s="760">
        <v>0</v>
      </c>
      <c r="HV90" s="760">
        <v>0</v>
      </c>
      <c r="HW90" s="760">
        <v>0</v>
      </c>
      <c r="HX90" s="760">
        <v>0</v>
      </c>
      <c r="HY90" s="760">
        <v>0</v>
      </c>
      <c r="HZ90" s="760">
        <v>0</v>
      </c>
      <c r="IA90" s="760">
        <v>0</v>
      </c>
      <c r="IB90" s="760">
        <v>0</v>
      </c>
      <c r="IC90" s="760">
        <v>0</v>
      </c>
      <c r="ID90" s="760">
        <v>0</v>
      </c>
      <c r="IE90" s="760">
        <v>0</v>
      </c>
      <c r="IF90" s="760">
        <v>0</v>
      </c>
      <c r="IG90" s="760">
        <v>0</v>
      </c>
      <c r="IH90" s="760">
        <v>0</v>
      </c>
      <c r="II90" s="760">
        <v>0</v>
      </c>
      <c r="IJ90" s="760">
        <v>0</v>
      </c>
      <c r="IK90" s="760">
        <v>0</v>
      </c>
      <c r="IL90" s="760">
        <v>0</v>
      </c>
      <c r="IM90" s="760">
        <v>0</v>
      </c>
      <c r="IN90" s="760">
        <v>0</v>
      </c>
      <c r="IO90" s="760">
        <v>0</v>
      </c>
      <c r="IP90" s="760">
        <v>0</v>
      </c>
      <c r="IQ90" s="760">
        <v>0</v>
      </c>
      <c r="IR90" s="760">
        <v>0</v>
      </c>
      <c r="IS90" s="760">
        <v>0</v>
      </c>
      <c r="IT90" s="760">
        <v>0</v>
      </c>
      <c r="IU90" s="760">
        <v>0</v>
      </c>
      <c r="IV90" s="760">
        <v>0</v>
      </c>
      <c r="IW90" s="760">
        <v>0</v>
      </c>
      <c r="IX90" s="760">
        <v>0</v>
      </c>
      <c r="IY90" s="760">
        <v>0</v>
      </c>
      <c r="IZ90" s="760">
        <v>0</v>
      </c>
      <c r="JA90" s="760">
        <v>0</v>
      </c>
      <c r="JB90" s="760">
        <v>0</v>
      </c>
      <c r="JC90" s="760">
        <v>0</v>
      </c>
      <c r="JD90" s="760">
        <v>0</v>
      </c>
      <c r="JE90" s="760">
        <v>0</v>
      </c>
      <c r="JF90" s="760">
        <v>0</v>
      </c>
      <c r="JG90" s="760">
        <v>0</v>
      </c>
      <c r="JH90" s="760">
        <v>0</v>
      </c>
      <c r="JI90" s="760">
        <v>0</v>
      </c>
      <c r="JJ90" s="760">
        <v>0</v>
      </c>
      <c r="JK90" s="760">
        <v>0</v>
      </c>
      <c r="JL90" s="760">
        <v>0</v>
      </c>
      <c r="JM90" s="760">
        <v>0</v>
      </c>
      <c r="JN90" s="760">
        <v>0</v>
      </c>
      <c r="JO90" s="760">
        <v>0</v>
      </c>
      <c r="JP90" s="760">
        <v>0</v>
      </c>
      <c r="JQ90" s="760">
        <v>0</v>
      </c>
      <c r="JR90" s="760">
        <v>0</v>
      </c>
      <c r="JS90" s="760">
        <v>0</v>
      </c>
      <c r="JT90" s="760">
        <v>0</v>
      </c>
      <c r="JU90" s="760">
        <v>0</v>
      </c>
      <c r="JV90" s="760">
        <v>0</v>
      </c>
      <c r="JW90" s="760">
        <v>0</v>
      </c>
      <c r="JX90" s="760">
        <v>0</v>
      </c>
      <c r="JY90" s="760">
        <v>0</v>
      </c>
      <c r="JZ90" s="760">
        <v>0</v>
      </c>
      <c r="KA90" s="760">
        <v>0</v>
      </c>
      <c r="KB90" s="760">
        <v>0</v>
      </c>
      <c r="KC90" s="760">
        <v>0</v>
      </c>
      <c r="KD90" s="760">
        <v>0</v>
      </c>
      <c r="KE90" s="760">
        <v>0</v>
      </c>
      <c r="KF90" s="760">
        <v>0</v>
      </c>
      <c r="KG90" s="760">
        <v>0</v>
      </c>
      <c r="KH90" s="760">
        <v>0</v>
      </c>
      <c r="KI90" s="760">
        <v>0</v>
      </c>
      <c r="KJ90" s="760">
        <v>0</v>
      </c>
      <c r="KK90" s="760">
        <v>0</v>
      </c>
      <c r="KL90" s="760">
        <v>0</v>
      </c>
      <c r="KM90" s="760">
        <v>0</v>
      </c>
      <c r="KN90" s="760">
        <v>0</v>
      </c>
      <c r="KO90" s="760">
        <v>0</v>
      </c>
      <c r="KP90" s="760">
        <v>0</v>
      </c>
      <c r="KQ90" s="760">
        <v>0</v>
      </c>
      <c r="KR90" s="760">
        <v>0</v>
      </c>
      <c r="KS90" s="760">
        <v>0</v>
      </c>
      <c r="KT90" s="760">
        <v>0</v>
      </c>
      <c r="KU90" s="760">
        <v>0</v>
      </c>
      <c r="KV90" s="760">
        <v>0</v>
      </c>
      <c r="KW90" s="760">
        <v>0</v>
      </c>
      <c r="KX90" s="760">
        <v>0</v>
      </c>
      <c r="KY90" s="760">
        <v>0</v>
      </c>
      <c r="KZ90" s="760">
        <v>0</v>
      </c>
      <c r="LA90" s="760">
        <v>0</v>
      </c>
      <c r="LB90" s="760">
        <v>0</v>
      </c>
      <c r="LC90" s="760">
        <v>0</v>
      </c>
      <c r="LD90" s="760">
        <v>0</v>
      </c>
      <c r="LE90" s="760">
        <v>0</v>
      </c>
      <c r="LF90" s="760">
        <v>0</v>
      </c>
      <c r="LG90" s="760">
        <v>0</v>
      </c>
      <c r="LH90" s="760">
        <v>0</v>
      </c>
      <c r="LI90" s="760">
        <v>0</v>
      </c>
      <c r="LJ90" s="760">
        <v>0</v>
      </c>
      <c r="LK90" s="760">
        <v>0</v>
      </c>
      <c r="LL90" s="760">
        <v>0</v>
      </c>
      <c r="LM90" s="760">
        <v>0</v>
      </c>
      <c r="LN90" s="760">
        <v>0</v>
      </c>
      <c r="LO90" s="760">
        <v>0</v>
      </c>
      <c r="LP90" s="760">
        <v>0</v>
      </c>
      <c r="LQ90" s="760">
        <v>0</v>
      </c>
      <c r="LR90" s="760">
        <v>0</v>
      </c>
      <c r="LS90" s="760">
        <v>0</v>
      </c>
      <c r="LT90" s="760">
        <v>0</v>
      </c>
      <c r="LU90" s="760">
        <v>0</v>
      </c>
      <c r="LV90" s="760">
        <v>0</v>
      </c>
      <c r="LW90" s="760">
        <v>0</v>
      </c>
      <c r="LX90" s="760">
        <v>0</v>
      </c>
      <c r="LY90" s="760">
        <v>0</v>
      </c>
      <c r="LZ90" s="760">
        <v>0</v>
      </c>
      <c r="MA90" s="760">
        <v>0</v>
      </c>
      <c r="MB90" s="760">
        <v>0</v>
      </c>
      <c r="MC90" s="760">
        <v>0</v>
      </c>
      <c r="MD90" s="760">
        <v>0</v>
      </c>
      <c r="ME90" s="760">
        <v>0</v>
      </c>
      <c r="MF90" s="760">
        <v>0</v>
      </c>
      <c r="MG90" s="760">
        <v>0</v>
      </c>
      <c r="MH90" s="760">
        <v>0</v>
      </c>
      <c r="MI90" s="760">
        <v>0</v>
      </c>
      <c r="MJ90" s="760">
        <v>0</v>
      </c>
      <c r="MK90" s="760">
        <v>0</v>
      </c>
      <c r="ML90" s="760">
        <v>0</v>
      </c>
      <c r="MM90" s="760">
        <v>0</v>
      </c>
      <c r="MN90" s="760">
        <v>0</v>
      </c>
      <c r="MO90" s="760">
        <v>0</v>
      </c>
      <c r="MP90" s="760">
        <v>0</v>
      </c>
      <c r="MQ90" s="760">
        <v>0</v>
      </c>
      <c r="MR90" s="760">
        <v>0</v>
      </c>
      <c r="MS90" s="760">
        <v>0</v>
      </c>
      <c r="MT90" s="760">
        <v>0</v>
      </c>
      <c r="MU90" s="760">
        <v>0</v>
      </c>
      <c r="MV90" s="760">
        <v>0</v>
      </c>
      <c r="MW90" s="760">
        <v>0</v>
      </c>
      <c r="MX90" s="760">
        <v>0</v>
      </c>
      <c r="MY90" s="760">
        <v>0</v>
      </c>
      <c r="MZ90" s="760">
        <v>0</v>
      </c>
      <c r="NA90" s="760">
        <v>0</v>
      </c>
      <c r="NB90" s="760">
        <v>0</v>
      </c>
      <c r="NC90" s="760">
        <v>0</v>
      </c>
      <c r="ND90" s="760">
        <v>0</v>
      </c>
      <c r="NE90" s="760">
        <v>0</v>
      </c>
      <c r="NF90" s="760">
        <v>0</v>
      </c>
      <c r="NG90" s="760">
        <v>0</v>
      </c>
      <c r="NH90" s="760">
        <v>0</v>
      </c>
      <c r="NI90" s="760">
        <v>0</v>
      </c>
      <c r="NJ90" s="760">
        <v>0</v>
      </c>
      <c r="NK90" s="760">
        <v>0</v>
      </c>
      <c r="NL90" s="760">
        <v>0</v>
      </c>
      <c r="NM90" s="760">
        <v>0</v>
      </c>
      <c r="NN90" s="760">
        <v>0</v>
      </c>
      <c r="NO90" s="760">
        <v>0</v>
      </c>
      <c r="NP90" s="760">
        <v>0</v>
      </c>
      <c r="NQ90" s="760">
        <v>0</v>
      </c>
      <c r="NR90" s="760">
        <v>0</v>
      </c>
      <c r="NS90" s="760">
        <v>0</v>
      </c>
      <c r="NT90" s="760">
        <v>0</v>
      </c>
      <c r="NU90" s="760">
        <v>0</v>
      </c>
      <c r="NV90" s="760">
        <v>0</v>
      </c>
      <c r="NW90" s="760">
        <v>0</v>
      </c>
      <c r="NX90" s="760">
        <v>0</v>
      </c>
      <c r="NY90" s="760">
        <v>0</v>
      </c>
      <c r="NZ90" s="760">
        <v>0</v>
      </c>
      <c r="OA90" s="760">
        <v>0</v>
      </c>
      <c r="OB90" s="760">
        <v>0</v>
      </c>
      <c r="OC90" s="760">
        <v>0</v>
      </c>
      <c r="OD90" s="760">
        <v>0</v>
      </c>
      <c r="OE90" s="760">
        <v>0</v>
      </c>
      <c r="OF90" s="760">
        <v>0</v>
      </c>
      <c r="OG90" s="760">
        <v>0</v>
      </c>
      <c r="OH90" s="760">
        <v>0</v>
      </c>
      <c r="OI90" s="760">
        <v>0</v>
      </c>
      <c r="OJ90" s="760">
        <v>0</v>
      </c>
      <c r="OK90" s="760">
        <v>0</v>
      </c>
      <c r="OL90" s="760">
        <v>0</v>
      </c>
      <c r="OM90" s="760">
        <v>0</v>
      </c>
      <c r="ON90" s="760">
        <v>0</v>
      </c>
      <c r="OO90" s="760">
        <v>0</v>
      </c>
      <c r="OP90" s="760">
        <v>0</v>
      </c>
      <c r="OQ90" s="760">
        <v>0</v>
      </c>
      <c r="OR90" s="760">
        <v>0</v>
      </c>
      <c r="OS90" s="760">
        <v>0</v>
      </c>
      <c r="OT90" s="760">
        <v>0</v>
      </c>
      <c r="OU90" s="760">
        <v>0</v>
      </c>
      <c r="OV90" s="760">
        <v>0</v>
      </c>
      <c r="OW90" s="760">
        <v>0</v>
      </c>
      <c r="OX90" s="760">
        <v>0</v>
      </c>
      <c r="OY90" s="760">
        <v>0</v>
      </c>
      <c r="OZ90" s="760">
        <v>0</v>
      </c>
      <c r="PA90" s="760">
        <v>0</v>
      </c>
      <c r="PB90" s="760">
        <v>0</v>
      </c>
      <c r="PC90" s="760">
        <v>0</v>
      </c>
      <c r="PD90" s="760">
        <v>0</v>
      </c>
      <c r="PE90" s="760">
        <v>0</v>
      </c>
      <c r="PF90" s="760">
        <v>0</v>
      </c>
      <c r="PG90" s="760">
        <v>0</v>
      </c>
      <c r="PH90" s="760">
        <v>0</v>
      </c>
      <c r="PI90" s="760">
        <v>0</v>
      </c>
      <c r="PJ90" s="760">
        <v>0</v>
      </c>
      <c r="PK90" s="760">
        <v>0</v>
      </c>
      <c r="PL90" s="760">
        <v>0</v>
      </c>
      <c r="PM90" s="760">
        <v>0</v>
      </c>
      <c r="PN90" s="760">
        <v>0</v>
      </c>
      <c r="PO90" s="760">
        <v>0</v>
      </c>
      <c r="PP90" s="760">
        <v>0</v>
      </c>
      <c r="PQ90" s="760">
        <v>0</v>
      </c>
      <c r="PR90" s="760">
        <v>0</v>
      </c>
      <c r="PS90" s="760">
        <v>0</v>
      </c>
      <c r="PT90" s="760">
        <v>0</v>
      </c>
      <c r="PU90" s="760">
        <v>0</v>
      </c>
      <c r="PV90" s="760">
        <v>0</v>
      </c>
      <c r="PW90" s="760">
        <v>0</v>
      </c>
      <c r="PX90" s="760">
        <v>0</v>
      </c>
      <c r="PY90" s="760">
        <v>0</v>
      </c>
      <c r="PZ90" s="760">
        <v>0</v>
      </c>
      <c r="QA90" s="760">
        <v>0</v>
      </c>
      <c r="QB90" s="760">
        <v>0</v>
      </c>
      <c r="QC90" s="760">
        <v>0</v>
      </c>
      <c r="QD90" s="760">
        <v>0</v>
      </c>
      <c r="QE90" s="760">
        <v>0</v>
      </c>
      <c r="QF90" s="760">
        <v>0</v>
      </c>
      <c r="QG90" s="760">
        <v>0</v>
      </c>
      <c r="QH90" s="760">
        <v>0</v>
      </c>
      <c r="QI90" s="760">
        <v>0</v>
      </c>
      <c r="QJ90" s="760">
        <v>0</v>
      </c>
      <c r="QK90" s="760">
        <v>0</v>
      </c>
      <c r="QL90" s="760">
        <v>0</v>
      </c>
      <c r="QM90" s="760">
        <v>0</v>
      </c>
      <c r="QN90" s="760">
        <v>0</v>
      </c>
      <c r="QO90" s="760">
        <v>0</v>
      </c>
      <c r="QP90" s="760">
        <v>0</v>
      </c>
      <c r="QQ90" s="760">
        <v>0</v>
      </c>
      <c r="QR90" s="760">
        <v>0</v>
      </c>
      <c r="QS90" s="760">
        <v>0</v>
      </c>
      <c r="QT90" s="760">
        <v>0</v>
      </c>
      <c r="QU90" s="760">
        <v>0</v>
      </c>
      <c r="QV90" s="760">
        <v>0</v>
      </c>
      <c r="QW90" s="760">
        <v>0</v>
      </c>
      <c r="QX90" s="760">
        <v>0</v>
      </c>
      <c r="QY90" s="760">
        <v>0</v>
      </c>
      <c r="QZ90" s="760">
        <v>0</v>
      </c>
      <c r="RA90" s="760">
        <v>0</v>
      </c>
      <c r="RB90" s="760">
        <v>0</v>
      </c>
      <c r="RC90" s="760">
        <v>0</v>
      </c>
      <c r="RD90" s="760">
        <v>0</v>
      </c>
      <c r="RE90" s="760">
        <v>0</v>
      </c>
      <c r="RF90" s="760">
        <v>0</v>
      </c>
      <c r="RG90" s="760">
        <v>0</v>
      </c>
      <c r="RH90" s="760">
        <v>0</v>
      </c>
      <c r="RI90" s="760">
        <v>0</v>
      </c>
      <c r="RJ90" s="760">
        <v>0</v>
      </c>
      <c r="RK90" s="760">
        <v>0</v>
      </c>
      <c r="RL90" s="760">
        <v>0</v>
      </c>
      <c r="RM90" s="760">
        <v>0</v>
      </c>
      <c r="RN90" s="760">
        <v>0</v>
      </c>
      <c r="RO90" s="760">
        <v>0</v>
      </c>
      <c r="RP90" s="760">
        <v>0</v>
      </c>
      <c r="RQ90" s="760">
        <v>0</v>
      </c>
      <c r="RR90" s="760">
        <v>0</v>
      </c>
      <c r="RS90" s="760">
        <v>0</v>
      </c>
      <c r="RT90" s="760">
        <v>0</v>
      </c>
      <c r="RU90" s="760">
        <v>0</v>
      </c>
      <c r="RV90" s="760">
        <v>0</v>
      </c>
      <c r="RW90" s="760">
        <v>0</v>
      </c>
      <c r="RX90" s="760">
        <v>0</v>
      </c>
      <c r="RY90" s="760">
        <v>0</v>
      </c>
      <c r="RZ90" s="760">
        <v>0</v>
      </c>
      <c r="SA90" s="760">
        <v>0</v>
      </c>
      <c r="SB90" s="760">
        <v>0</v>
      </c>
      <c r="SC90" s="760">
        <v>0</v>
      </c>
      <c r="SD90" s="760">
        <v>0</v>
      </c>
      <c r="SE90" s="760">
        <v>0</v>
      </c>
      <c r="SF90" s="760">
        <v>0</v>
      </c>
      <c r="SG90" s="760">
        <v>0</v>
      </c>
      <c r="SH90" s="760">
        <v>0</v>
      </c>
      <c r="SI90" s="475"/>
      <c r="SJ90" s="456"/>
      <c r="SK90" s="444"/>
      <c r="SL90" s="444"/>
      <c r="SM90" s="444"/>
    </row>
    <row r="91" spans="1:507" outlineLevel="2" x14ac:dyDescent="0.35">
      <c r="A91" s="444"/>
      <c r="B91" s="453"/>
      <c r="C91" s="664">
        <f>INT($C$40)+2</f>
        <v>3</v>
      </c>
      <c r="D91" s="475"/>
      <c r="E91" s="534"/>
      <c r="F91" s="534"/>
      <c r="G91" s="475"/>
      <c r="H91" s="682"/>
      <c r="I91" s="682" t="s">
        <v>893</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35">
      <c r="A92" s="444"/>
      <c r="B92" s="453"/>
      <c r="C92" s="664">
        <f t="shared" ref="C92:C108" si="150">INT($C$40)+3</f>
        <v>4</v>
      </c>
      <c r="D92" s="475"/>
      <c r="E92" s="534"/>
      <c r="F92" s="534"/>
      <c r="G92" s="475"/>
      <c r="H92" s="761"/>
      <c r="I92" s="761" t="s">
        <v>894</v>
      </c>
      <c r="J92" s="761">
        <f t="shared" si="149"/>
        <v>13</v>
      </c>
      <c r="K92" s="762">
        <v>0</v>
      </c>
      <c r="L92" s="762">
        <v>0</v>
      </c>
      <c r="M92" s="762">
        <v>0</v>
      </c>
      <c r="N92" s="762">
        <v>0</v>
      </c>
      <c r="O92" s="762">
        <v>0</v>
      </c>
      <c r="P92" s="762">
        <v>0</v>
      </c>
      <c r="Q92" s="762">
        <v>0</v>
      </c>
      <c r="R92" s="762">
        <v>0</v>
      </c>
      <c r="S92" s="762">
        <v>0</v>
      </c>
      <c r="T92" s="762">
        <v>0</v>
      </c>
      <c r="U92" s="762">
        <v>0</v>
      </c>
      <c r="V92" s="762">
        <v>0</v>
      </c>
      <c r="W92" s="762">
        <v>0</v>
      </c>
      <c r="X92" s="762">
        <v>0</v>
      </c>
      <c r="Y92" s="762">
        <v>0</v>
      </c>
      <c r="Z92" s="762">
        <v>0</v>
      </c>
      <c r="AA92" s="762">
        <v>0</v>
      </c>
      <c r="AB92" s="762">
        <v>0</v>
      </c>
      <c r="AC92" s="762">
        <v>0</v>
      </c>
      <c r="AD92" s="762">
        <v>0</v>
      </c>
      <c r="AE92" s="762">
        <v>0</v>
      </c>
      <c r="AF92" s="762">
        <v>0</v>
      </c>
      <c r="AG92" s="762">
        <v>0</v>
      </c>
      <c r="AH92" s="762">
        <v>0</v>
      </c>
      <c r="AI92" s="762">
        <v>0</v>
      </c>
      <c r="AJ92" s="762">
        <v>0</v>
      </c>
      <c r="AK92" s="762">
        <v>0</v>
      </c>
      <c r="AL92" s="762">
        <v>0</v>
      </c>
      <c r="AM92" s="762">
        <v>0</v>
      </c>
      <c r="AN92" s="762">
        <v>0</v>
      </c>
      <c r="AO92" s="762">
        <v>0</v>
      </c>
      <c r="AP92" s="762">
        <v>0</v>
      </c>
      <c r="AQ92" s="762">
        <v>0</v>
      </c>
      <c r="AR92" s="762">
        <v>0</v>
      </c>
      <c r="AS92" s="762">
        <v>0</v>
      </c>
      <c r="AT92" s="762">
        <v>0</v>
      </c>
      <c r="AU92" s="762">
        <v>0</v>
      </c>
      <c r="AV92" s="762">
        <v>0</v>
      </c>
      <c r="AW92" s="762">
        <v>0</v>
      </c>
      <c r="AX92" s="762">
        <v>0</v>
      </c>
      <c r="AY92" s="762">
        <v>0</v>
      </c>
      <c r="AZ92" s="762">
        <v>0</v>
      </c>
      <c r="BA92" s="762">
        <v>0</v>
      </c>
      <c r="BB92" s="762">
        <v>0</v>
      </c>
      <c r="BC92" s="762">
        <v>0</v>
      </c>
      <c r="BD92" s="762">
        <v>0</v>
      </c>
      <c r="BE92" s="762">
        <v>0</v>
      </c>
      <c r="BF92" s="762">
        <v>0</v>
      </c>
      <c r="BG92" s="762">
        <v>0</v>
      </c>
      <c r="BH92" s="762">
        <v>0</v>
      </c>
      <c r="BI92" s="762">
        <v>0</v>
      </c>
      <c r="BJ92" s="762">
        <v>0</v>
      </c>
      <c r="BK92" s="762">
        <v>0</v>
      </c>
      <c r="BL92" s="762">
        <v>0</v>
      </c>
      <c r="BM92" s="762">
        <v>0</v>
      </c>
      <c r="BN92" s="762">
        <v>0</v>
      </c>
      <c r="BO92" s="762">
        <v>0</v>
      </c>
      <c r="BP92" s="762">
        <v>0</v>
      </c>
      <c r="BQ92" s="762">
        <v>0</v>
      </c>
      <c r="BR92" s="762">
        <v>0</v>
      </c>
      <c r="BS92" s="762">
        <v>0</v>
      </c>
      <c r="BT92" s="762">
        <v>0</v>
      </c>
      <c r="BU92" s="762">
        <v>0</v>
      </c>
      <c r="BV92" s="762">
        <v>0</v>
      </c>
      <c r="BW92" s="762">
        <v>0</v>
      </c>
      <c r="BX92" s="762">
        <v>0</v>
      </c>
      <c r="BY92" s="762">
        <v>0</v>
      </c>
      <c r="BZ92" s="762">
        <v>0</v>
      </c>
      <c r="CA92" s="762">
        <v>0</v>
      </c>
      <c r="CB92" s="762">
        <v>0</v>
      </c>
      <c r="CC92" s="762">
        <v>0</v>
      </c>
      <c r="CD92" s="762">
        <v>0</v>
      </c>
      <c r="CE92" s="762">
        <v>0</v>
      </c>
      <c r="CF92" s="762">
        <v>0</v>
      </c>
      <c r="CG92" s="762">
        <v>0</v>
      </c>
      <c r="CH92" s="762">
        <v>0</v>
      </c>
      <c r="CI92" s="762">
        <v>0</v>
      </c>
      <c r="CJ92" s="762">
        <v>0</v>
      </c>
      <c r="CK92" s="762">
        <v>0</v>
      </c>
      <c r="CL92" s="762">
        <v>0</v>
      </c>
      <c r="CM92" s="762">
        <v>0</v>
      </c>
      <c r="CN92" s="762">
        <v>0</v>
      </c>
      <c r="CO92" s="762">
        <v>0</v>
      </c>
      <c r="CP92" s="762">
        <v>0</v>
      </c>
      <c r="CQ92" s="762">
        <v>0</v>
      </c>
      <c r="CR92" s="762">
        <v>0</v>
      </c>
      <c r="CS92" s="762">
        <v>0</v>
      </c>
      <c r="CT92" s="762">
        <v>0</v>
      </c>
      <c r="CU92" s="762">
        <v>0</v>
      </c>
      <c r="CV92" s="762">
        <v>0</v>
      </c>
      <c r="CW92" s="762">
        <v>0</v>
      </c>
      <c r="CX92" s="762">
        <v>0</v>
      </c>
      <c r="CY92" s="762">
        <v>0</v>
      </c>
      <c r="CZ92" s="762">
        <v>0</v>
      </c>
      <c r="DA92" s="762">
        <v>0</v>
      </c>
      <c r="DB92" s="762">
        <v>0</v>
      </c>
      <c r="DC92" s="762">
        <v>0</v>
      </c>
      <c r="DD92" s="762">
        <v>0</v>
      </c>
      <c r="DE92" s="762">
        <v>0</v>
      </c>
      <c r="DF92" s="762">
        <v>0</v>
      </c>
      <c r="DG92" s="762">
        <v>0</v>
      </c>
      <c r="DH92" s="762">
        <v>0</v>
      </c>
      <c r="DI92" s="762">
        <v>0</v>
      </c>
      <c r="DJ92" s="762">
        <v>0</v>
      </c>
      <c r="DK92" s="762">
        <v>0</v>
      </c>
      <c r="DL92" s="762">
        <v>0</v>
      </c>
      <c r="DM92" s="762">
        <v>0</v>
      </c>
      <c r="DN92" s="762">
        <v>0</v>
      </c>
      <c r="DO92" s="762">
        <v>0</v>
      </c>
      <c r="DP92" s="762">
        <v>0</v>
      </c>
      <c r="DQ92" s="762">
        <v>0</v>
      </c>
      <c r="DR92" s="762">
        <v>0</v>
      </c>
      <c r="DS92" s="762">
        <v>0</v>
      </c>
      <c r="DT92" s="762">
        <v>0</v>
      </c>
      <c r="DU92" s="762">
        <v>0</v>
      </c>
      <c r="DV92" s="762">
        <v>0</v>
      </c>
      <c r="DW92" s="762">
        <v>0</v>
      </c>
      <c r="DX92" s="762">
        <v>0</v>
      </c>
      <c r="DY92" s="762">
        <v>0</v>
      </c>
      <c r="DZ92" s="762">
        <v>0</v>
      </c>
      <c r="EA92" s="762">
        <v>0</v>
      </c>
      <c r="EB92" s="762">
        <v>0</v>
      </c>
      <c r="EC92" s="762">
        <v>0</v>
      </c>
      <c r="ED92" s="762">
        <v>0</v>
      </c>
      <c r="EE92" s="762">
        <v>0</v>
      </c>
      <c r="EF92" s="762">
        <v>0</v>
      </c>
      <c r="EG92" s="762">
        <v>0</v>
      </c>
      <c r="EH92" s="762">
        <v>0</v>
      </c>
      <c r="EI92" s="762">
        <v>0</v>
      </c>
      <c r="EJ92" s="762">
        <v>0</v>
      </c>
      <c r="EK92" s="762">
        <v>0</v>
      </c>
      <c r="EL92" s="762">
        <v>0</v>
      </c>
      <c r="EM92" s="762">
        <v>0</v>
      </c>
      <c r="EN92" s="762">
        <v>0</v>
      </c>
      <c r="EO92" s="762">
        <v>0</v>
      </c>
      <c r="EP92" s="762">
        <v>0</v>
      </c>
      <c r="EQ92" s="762">
        <v>0</v>
      </c>
      <c r="ER92" s="762">
        <v>0</v>
      </c>
      <c r="ES92" s="762">
        <v>0</v>
      </c>
      <c r="ET92" s="762">
        <v>0</v>
      </c>
      <c r="EU92" s="762">
        <v>0</v>
      </c>
      <c r="EV92" s="762">
        <v>0</v>
      </c>
      <c r="EW92" s="762">
        <v>0</v>
      </c>
      <c r="EX92" s="762">
        <v>0</v>
      </c>
      <c r="EY92" s="762">
        <v>0</v>
      </c>
      <c r="EZ92" s="762">
        <v>0</v>
      </c>
      <c r="FA92" s="762">
        <v>0</v>
      </c>
      <c r="FB92" s="762">
        <v>0</v>
      </c>
      <c r="FC92" s="762">
        <v>0</v>
      </c>
      <c r="FD92" s="762">
        <v>0</v>
      </c>
      <c r="FE92" s="762">
        <v>0</v>
      </c>
      <c r="FF92" s="762">
        <v>0</v>
      </c>
      <c r="FG92" s="762">
        <v>0</v>
      </c>
      <c r="FH92" s="762">
        <v>0</v>
      </c>
      <c r="FI92" s="762">
        <v>0</v>
      </c>
      <c r="FJ92" s="762">
        <v>0</v>
      </c>
      <c r="FK92" s="762">
        <v>0</v>
      </c>
      <c r="FL92" s="762">
        <v>0</v>
      </c>
      <c r="FM92" s="762">
        <v>0</v>
      </c>
      <c r="FN92" s="762">
        <v>0</v>
      </c>
      <c r="FO92" s="762">
        <v>0</v>
      </c>
      <c r="FP92" s="762">
        <v>0</v>
      </c>
      <c r="FQ92" s="762">
        <v>0</v>
      </c>
      <c r="FR92" s="762">
        <v>0</v>
      </c>
      <c r="FS92" s="762">
        <v>0</v>
      </c>
      <c r="FT92" s="762">
        <v>0</v>
      </c>
      <c r="FU92" s="762">
        <v>0</v>
      </c>
      <c r="FV92" s="762">
        <v>0</v>
      </c>
      <c r="FW92" s="762">
        <v>0</v>
      </c>
      <c r="FX92" s="762">
        <v>0</v>
      </c>
      <c r="FY92" s="762">
        <v>0</v>
      </c>
      <c r="FZ92" s="762">
        <v>0</v>
      </c>
      <c r="GA92" s="762">
        <v>0</v>
      </c>
      <c r="GB92" s="762">
        <v>0</v>
      </c>
      <c r="GC92" s="762">
        <v>0</v>
      </c>
      <c r="GD92" s="762">
        <v>0</v>
      </c>
      <c r="GE92" s="762">
        <v>0</v>
      </c>
      <c r="GF92" s="762">
        <v>0</v>
      </c>
      <c r="GG92" s="762">
        <v>0</v>
      </c>
      <c r="GH92" s="762">
        <v>0</v>
      </c>
      <c r="GI92" s="762">
        <v>0</v>
      </c>
      <c r="GJ92" s="762">
        <v>0</v>
      </c>
      <c r="GK92" s="762">
        <v>0</v>
      </c>
      <c r="GL92" s="762">
        <v>0</v>
      </c>
      <c r="GM92" s="762">
        <v>0</v>
      </c>
      <c r="GN92" s="762">
        <v>0</v>
      </c>
      <c r="GO92" s="762">
        <v>0</v>
      </c>
      <c r="GP92" s="762">
        <v>0</v>
      </c>
      <c r="GQ92" s="762">
        <v>0</v>
      </c>
      <c r="GR92" s="762">
        <v>0</v>
      </c>
      <c r="GS92" s="762">
        <v>0</v>
      </c>
      <c r="GT92" s="762">
        <v>0</v>
      </c>
      <c r="GU92" s="762">
        <v>0</v>
      </c>
      <c r="GV92" s="762">
        <v>0</v>
      </c>
      <c r="GW92" s="762">
        <v>0</v>
      </c>
      <c r="GX92" s="762">
        <v>0</v>
      </c>
      <c r="GY92" s="762">
        <v>0</v>
      </c>
      <c r="GZ92" s="762">
        <v>0</v>
      </c>
      <c r="HA92" s="762">
        <v>0</v>
      </c>
      <c r="HB92" s="762">
        <v>0</v>
      </c>
      <c r="HC92" s="762">
        <v>0</v>
      </c>
      <c r="HD92" s="762">
        <v>0</v>
      </c>
      <c r="HE92" s="762">
        <v>0</v>
      </c>
      <c r="HF92" s="762">
        <v>0</v>
      </c>
      <c r="HG92" s="762">
        <v>0</v>
      </c>
      <c r="HH92" s="762">
        <v>0</v>
      </c>
      <c r="HI92" s="762">
        <v>0</v>
      </c>
      <c r="HJ92" s="762">
        <v>0</v>
      </c>
      <c r="HK92" s="762">
        <v>0</v>
      </c>
      <c r="HL92" s="762">
        <v>0</v>
      </c>
      <c r="HM92" s="762">
        <v>0</v>
      </c>
      <c r="HN92" s="762">
        <v>0</v>
      </c>
      <c r="HO92" s="762">
        <v>0</v>
      </c>
      <c r="HP92" s="762">
        <v>0</v>
      </c>
      <c r="HQ92" s="762">
        <v>0</v>
      </c>
      <c r="HR92" s="762">
        <v>0</v>
      </c>
      <c r="HS92" s="762">
        <v>0</v>
      </c>
      <c r="HT92" s="762">
        <v>0</v>
      </c>
      <c r="HU92" s="762">
        <v>0</v>
      </c>
      <c r="HV92" s="762">
        <v>0</v>
      </c>
      <c r="HW92" s="762">
        <v>0</v>
      </c>
      <c r="HX92" s="762">
        <v>0</v>
      </c>
      <c r="HY92" s="762">
        <v>0</v>
      </c>
      <c r="HZ92" s="762">
        <v>0</v>
      </c>
      <c r="IA92" s="762">
        <v>0</v>
      </c>
      <c r="IB92" s="762">
        <v>0</v>
      </c>
      <c r="IC92" s="762">
        <v>0</v>
      </c>
      <c r="ID92" s="762">
        <v>0</v>
      </c>
      <c r="IE92" s="762">
        <v>0</v>
      </c>
      <c r="IF92" s="762">
        <v>0</v>
      </c>
      <c r="IG92" s="762">
        <v>0</v>
      </c>
      <c r="IH92" s="762">
        <v>0</v>
      </c>
      <c r="II92" s="762">
        <v>0</v>
      </c>
      <c r="IJ92" s="762">
        <v>0</v>
      </c>
      <c r="IK92" s="762">
        <v>0</v>
      </c>
      <c r="IL92" s="762">
        <v>0</v>
      </c>
      <c r="IM92" s="762">
        <v>0</v>
      </c>
      <c r="IN92" s="762">
        <v>0</v>
      </c>
      <c r="IO92" s="762">
        <v>0</v>
      </c>
      <c r="IP92" s="762">
        <v>0</v>
      </c>
      <c r="IQ92" s="762">
        <v>0</v>
      </c>
      <c r="IR92" s="762">
        <v>0</v>
      </c>
      <c r="IS92" s="762">
        <v>0</v>
      </c>
      <c r="IT92" s="762">
        <v>0</v>
      </c>
      <c r="IU92" s="762">
        <v>0</v>
      </c>
      <c r="IV92" s="762">
        <v>0</v>
      </c>
      <c r="IW92" s="762">
        <v>0</v>
      </c>
      <c r="IX92" s="762">
        <v>0</v>
      </c>
      <c r="IY92" s="762">
        <v>0</v>
      </c>
      <c r="IZ92" s="762">
        <v>0</v>
      </c>
      <c r="JA92" s="762">
        <v>0</v>
      </c>
      <c r="JB92" s="762">
        <v>0</v>
      </c>
      <c r="JC92" s="762">
        <v>0</v>
      </c>
      <c r="JD92" s="762">
        <v>0</v>
      </c>
      <c r="JE92" s="762">
        <v>0</v>
      </c>
      <c r="JF92" s="762">
        <v>0</v>
      </c>
      <c r="JG92" s="762">
        <v>0</v>
      </c>
      <c r="JH92" s="762">
        <v>0</v>
      </c>
      <c r="JI92" s="762">
        <v>0</v>
      </c>
      <c r="JJ92" s="762">
        <v>0</v>
      </c>
      <c r="JK92" s="762">
        <v>0</v>
      </c>
      <c r="JL92" s="762">
        <v>0</v>
      </c>
      <c r="JM92" s="762">
        <v>0</v>
      </c>
      <c r="JN92" s="762">
        <v>0</v>
      </c>
      <c r="JO92" s="762">
        <v>0</v>
      </c>
      <c r="JP92" s="762">
        <v>0</v>
      </c>
      <c r="JQ92" s="762">
        <v>0</v>
      </c>
      <c r="JR92" s="762">
        <v>0</v>
      </c>
      <c r="JS92" s="762">
        <v>0</v>
      </c>
      <c r="JT92" s="762">
        <v>0</v>
      </c>
      <c r="JU92" s="762">
        <v>0</v>
      </c>
      <c r="JV92" s="762">
        <v>0</v>
      </c>
      <c r="JW92" s="762">
        <v>0</v>
      </c>
      <c r="JX92" s="762">
        <v>0</v>
      </c>
      <c r="JY92" s="762">
        <v>0</v>
      </c>
      <c r="JZ92" s="762">
        <v>0</v>
      </c>
      <c r="KA92" s="762">
        <v>0</v>
      </c>
      <c r="KB92" s="762">
        <v>0</v>
      </c>
      <c r="KC92" s="762">
        <v>0</v>
      </c>
      <c r="KD92" s="762">
        <v>0</v>
      </c>
      <c r="KE92" s="762">
        <v>0</v>
      </c>
      <c r="KF92" s="762">
        <v>0</v>
      </c>
      <c r="KG92" s="762">
        <v>0</v>
      </c>
      <c r="KH92" s="762">
        <v>0</v>
      </c>
      <c r="KI92" s="762">
        <v>0</v>
      </c>
      <c r="KJ92" s="762">
        <v>0</v>
      </c>
      <c r="KK92" s="762">
        <v>0</v>
      </c>
      <c r="KL92" s="762">
        <v>0</v>
      </c>
      <c r="KM92" s="762">
        <v>0</v>
      </c>
      <c r="KN92" s="762">
        <v>0</v>
      </c>
      <c r="KO92" s="762">
        <v>0</v>
      </c>
      <c r="KP92" s="762">
        <v>0</v>
      </c>
      <c r="KQ92" s="762">
        <v>0</v>
      </c>
      <c r="KR92" s="762">
        <v>0</v>
      </c>
      <c r="KS92" s="762">
        <v>0</v>
      </c>
      <c r="KT92" s="762">
        <v>0</v>
      </c>
      <c r="KU92" s="762">
        <v>0</v>
      </c>
      <c r="KV92" s="762">
        <v>0</v>
      </c>
      <c r="KW92" s="762">
        <v>0</v>
      </c>
      <c r="KX92" s="762">
        <v>0</v>
      </c>
      <c r="KY92" s="762">
        <v>0</v>
      </c>
      <c r="KZ92" s="762">
        <v>0</v>
      </c>
      <c r="LA92" s="762">
        <v>0</v>
      </c>
      <c r="LB92" s="762">
        <v>0</v>
      </c>
      <c r="LC92" s="762">
        <v>0</v>
      </c>
      <c r="LD92" s="762">
        <v>0</v>
      </c>
      <c r="LE92" s="762">
        <v>0</v>
      </c>
      <c r="LF92" s="762">
        <v>0</v>
      </c>
      <c r="LG92" s="762">
        <v>0</v>
      </c>
      <c r="LH92" s="762">
        <v>0</v>
      </c>
      <c r="LI92" s="762">
        <v>0</v>
      </c>
      <c r="LJ92" s="762">
        <v>0</v>
      </c>
      <c r="LK92" s="762">
        <v>0</v>
      </c>
      <c r="LL92" s="762">
        <v>0</v>
      </c>
      <c r="LM92" s="762">
        <v>0</v>
      </c>
      <c r="LN92" s="762">
        <v>0</v>
      </c>
      <c r="LO92" s="762">
        <v>0</v>
      </c>
      <c r="LP92" s="762">
        <v>0</v>
      </c>
      <c r="LQ92" s="762">
        <v>0</v>
      </c>
      <c r="LR92" s="762">
        <v>0</v>
      </c>
      <c r="LS92" s="762">
        <v>0</v>
      </c>
      <c r="LT92" s="762">
        <v>0</v>
      </c>
      <c r="LU92" s="762">
        <v>0</v>
      </c>
      <c r="LV92" s="762">
        <v>0</v>
      </c>
      <c r="LW92" s="762">
        <v>0</v>
      </c>
      <c r="LX92" s="762">
        <v>0</v>
      </c>
      <c r="LY92" s="762">
        <v>0</v>
      </c>
      <c r="LZ92" s="762">
        <v>0</v>
      </c>
      <c r="MA92" s="762">
        <v>0</v>
      </c>
      <c r="MB92" s="762">
        <v>0</v>
      </c>
      <c r="MC92" s="762">
        <v>0</v>
      </c>
      <c r="MD92" s="762">
        <v>0</v>
      </c>
      <c r="ME92" s="762">
        <v>0</v>
      </c>
      <c r="MF92" s="762">
        <v>0</v>
      </c>
      <c r="MG92" s="762">
        <v>0</v>
      </c>
      <c r="MH92" s="762">
        <v>0</v>
      </c>
      <c r="MI92" s="762">
        <v>0</v>
      </c>
      <c r="MJ92" s="762">
        <v>0</v>
      </c>
      <c r="MK92" s="762">
        <v>0</v>
      </c>
      <c r="ML92" s="762">
        <v>0</v>
      </c>
      <c r="MM92" s="762">
        <v>0</v>
      </c>
      <c r="MN92" s="762">
        <v>0</v>
      </c>
      <c r="MO92" s="762">
        <v>0</v>
      </c>
      <c r="MP92" s="762">
        <v>0</v>
      </c>
      <c r="MQ92" s="762">
        <v>0</v>
      </c>
      <c r="MR92" s="762">
        <v>0</v>
      </c>
      <c r="MS92" s="762">
        <v>0</v>
      </c>
      <c r="MT92" s="762">
        <v>0</v>
      </c>
      <c r="MU92" s="762">
        <v>0</v>
      </c>
      <c r="MV92" s="762">
        <v>0</v>
      </c>
      <c r="MW92" s="762">
        <v>0</v>
      </c>
      <c r="MX92" s="762">
        <v>0</v>
      </c>
      <c r="MY92" s="762">
        <v>0</v>
      </c>
      <c r="MZ92" s="762">
        <v>0</v>
      </c>
      <c r="NA92" s="762">
        <v>0</v>
      </c>
      <c r="NB92" s="762">
        <v>0</v>
      </c>
      <c r="NC92" s="762">
        <v>0</v>
      </c>
      <c r="ND92" s="762">
        <v>0</v>
      </c>
      <c r="NE92" s="762">
        <v>0</v>
      </c>
      <c r="NF92" s="762">
        <v>0</v>
      </c>
      <c r="NG92" s="762">
        <v>0</v>
      </c>
      <c r="NH92" s="762">
        <v>0</v>
      </c>
      <c r="NI92" s="762">
        <v>0</v>
      </c>
      <c r="NJ92" s="762">
        <v>0</v>
      </c>
      <c r="NK92" s="762">
        <v>0</v>
      </c>
      <c r="NL92" s="762">
        <v>0</v>
      </c>
      <c r="NM92" s="762">
        <v>0</v>
      </c>
      <c r="NN92" s="762">
        <v>0</v>
      </c>
      <c r="NO92" s="762">
        <v>0</v>
      </c>
      <c r="NP92" s="762">
        <v>0</v>
      </c>
      <c r="NQ92" s="762">
        <v>0</v>
      </c>
      <c r="NR92" s="762">
        <v>0</v>
      </c>
      <c r="NS92" s="762">
        <v>0</v>
      </c>
      <c r="NT92" s="762">
        <v>0</v>
      </c>
      <c r="NU92" s="762">
        <v>0</v>
      </c>
      <c r="NV92" s="762">
        <v>0</v>
      </c>
      <c r="NW92" s="762">
        <v>0</v>
      </c>
      <c r="NX92" s="762">
        <v>0</v>
      </c>
      <c r="NY92" s="762">
        <v>0</v>
      </c>
      <c r="NZ92" s="762">
        <v>0</v>
      </c>
      <c r="OA92" s="762">
        <v>0</v>
      </c>
      <c r="OB92" s="762">
        <v>0</v>
      </c>
      <c r="OC92" s="762">
        <v>0</v>
      </c>
      <c r="OD92" s="762">
        <v>0</v>
      </c>
      <c r="OE92" s="762">
        <v>0</v>
      </c>
      <c r="OF92" s="762">
        <v>0</v>
      </c>
      <c r="OG92" s="762">
        <v>0</v>
      </c>
      <c r="OH92" s="762">
        <v>0</v>
      </c>
      <c r="OI92" s="762">
        <v>0</v>
      </c>
      <c r="OJ92" s="762">
        <v>0</v>
      </c>
      <c r="OK92" s="762">
        <v>0</v>
      </c>
      <c r="OL92" s="762">
        <v>0</v>
      </c>
      <c r="OM92" s="762">
        <v>0</v>
      </c>
      <c r="ON92" s="762">
        <v>0</v>
      </c>
      <c r="OO92" s="762">
        <v>0</v>
      </c>
      <c r="OP92" s="762">
        <v>0</v>
      </c>
      <c r="OQ92" s="762">
        <v>0</v>
      </c>
      <c r="OR92" s="762">
        <v>0</v>
      </c>
      <c r="OS92" s="762">
        <v>0</v>
      </c>
      <c r="OT92" s="762">
        <v>0</v>
      </c>
      <c r="OU92" s="762">
        <v>0</v>
      </c>
      <c r="OV92" s="762">
        <v>0</v>
      </c>
      <c r="OW92" s="762">
        <v>0</v>
      </c>
      <c r="OX92" s="762">
        <v>0</v>
      </c>
      <c r="OY92" s="762">
        <v>0</v>
      </c>
      <c r="OZ92" s="762">
        <v>0</v>
      </c>
      <c r="PA92" s="762">
        <v>0</v>
      </c>
      <c r="PB92" s="762">
        <v>0</v>
      </c>
      <c r="PC92" s="762">
        <v>0</v>
      </c>
      <c r="PD92" s="762">
        <v>0</v>
      </c>
      <c r="PE92" s="762">
        <v>0</v>
      </c>
      <c r="PF92" s="762">
        <v>0</v>
      </c>
      <c r="PG92" s="762">
        <v>0</v>
      </c>
      <c r="PH92" s="762">
        <v>0</v>
      </c>
      <c r="PI92" s="762">
        <v>0</v>
      </c>
      <c r="PJ92" s="762">
        <v>0</v>
      </c>
      <c r="PK92" s="762">
        <v>0</v>
      </c>
      <c r="PL92" s="762">
        <v>0</v>
      </c>
      <c r="PM92" s="762">
        <v>0</v>
      </c>
      <c r="PN92" s="762">
        <v>0</v>
      </c>
      <c r="PO92" s="762">
        <v>0</v>
      </c>
      <c r="PP92" s="762">
        <v>0</v>
      </c>
      <c r="PQ92" s="762">
        <v>0</v>
      </c>
      <c r="PR92" s="762">
        <v>0</v>
      </c>
      <c r="PS92" s="762">
        <v>0</v>
      </c>
      <c r="PT92" s="762">
        <v>0</v>
      </c>
      <c r="PU92" s="762">
        <v>0</v>
      </c>
      <c r="PV92" s="762">
        <v>0</v>
      </c>
      <c r="PW92" s="762">
        <v>0</v>
      </c>
      <c r="PX92" s="762">
        <v>0</v>
      </c>
      <c r="PY92" s="762">
        <v>0</v>
      </c>
      <c r="PZ92" s="762">
        <v>0</v>
      </c>
      <c r="QA92" s="762">
        <v>0</v>
      </c>
      <c r="QB92" s="762">
        <v>0</v>
      </c>
      <c r="QC92" s="762">
        <v>0</v>
      </c>
      <c r="QD92" s="762">
        <v>0</v>
      </c>
      <c r="QE92" s="762">
        <v>0</v>
      </c>
      <c r="QF92" s="762">
        <v>0</v>
      </c>
      <c r="QG92" s="762">
        <v>0</v>
      </c>
      <c r="QH92" s="762">
        <v>0</v>
      </c>
      <c r="QI92" s="762">
        <v>0</v>
      </c>
      <c r="QJ92" s="762">
        <v>0</v>
      </c>
      <c r="QK92" s="762">
        <v>0</v>
      </c>
      <c r="QL92" s="762">
        <v>0</v>
      </c>
      <c r="QM92" s="762">
        <v>0</v>
      </c>
      <c r="QN92" s="762">
        <v>0</v>
      </c>
      <c r="QO92" s="762">
        <v>0</v>
      </c>
      <c r="QP92" s="762">
        <v>0</v>
      </c>
      <c r="QQ92" s="762">
        <v>0</v>
      </c>
      <c r="QR92" s="762">
        <v>0</v>
      </c>
      <c r="QS92" s="762">
        <v>0</v>
      </c>
      <c r="QT92" s="762">
        <v>0</v>
      </c>
      <c r="QU92" s="762">
        <v>0</v>
      </c>
      <c r="QV92" s="762">
        <v>0</v>
      </c>
      <c r="QW92" s="762">
        <v>0</v>
      </c>
      <c r="QX92" s="762">
        <v>0</v>
      </c>
      <c r="QY92" s="762">
        <v>0</v>
      </c>
      <c r="QZ92" s="762">
        <v>0</v>
      </c>
      <c r="RA92" s="762">
        <v>0</v>
      </c>
      <c r="RB92" s="762">
        <v>0</v>
      </c>
      <c r="RC92" s="762">
        <v>0</v>
      </c>
      <c r="RD92" s="762">
        <v>0</v>
      </c>
      <c r="RE92" s="762">
        <v>0</v>
      </c>
      <c r="RF92" s="762">
        <v>0</v>
      </c>
      <c r="RG92" s="762">
        <v>0</v>
      </c>
      <c r="RH92" s="762">
        <v>0</v>
      </c>
      <c r="RI92" s="762">
        <v>0</v>
      </c>
      <c r="RJ92" s="762">
        <v>0</v>
      </c>
      <c r="RK92" s="762">
        <v>0</v>
      </c>
      <c r="RL92" s="762">
        <v>0</v>
      </c>
      <c r="RM92" s="762">
        <v>0</v>
      </c>
      <c r="RN92" s="762">
        <v>0</v>
      </c>
      <c r="RO92" s="762">
        <v>0</v>
      </c>
      <c r="RP92" s="762">
        <v>0</v>
      </c>
      <c r="RQ92" s="762">
        <v>0</v>
      </c>
      <c r="RR92" s="762">
        <v>0</v>
      </c>
      <c r="RS92" s="762">
        <v>0</v>
      </c>
      <c r="RT92" s="762">
        <v>0</v>
      </c>
      <c r="RU92" s="762">
        <v>0</v>
      </c>
      <c r="RV92" s="762">
        <v>0</v>
      </c>
      <c r="RW92" s="762">
        <v>0</v>
      </c>
      <c r="RX92" s="762">
        <v>0</v>
      </c>
      <c r="RY92" s="762">
        <v>0</v>
      </c>
      <c r="RZ92" s="762">
        <v>0</v>
      </c>
      <c r="SA92" s="762">
        <v>0</v>
      </c>
      <c r="SB92" s="762">
        <v>0</v>
      </c>
      <c r="SC92" s="762">
        <v>0</v>
      </c>
      <c r="SD92" s="762">
        <v>0</v>
      </c>
      <c r="SE92" s="762">
        <v>0</v>
      </c>
      <c r="SF92" s="762">
        <v>0</v>
      </c>
      <c r="SG92" s="762">
        <v>0</v>
      </c>
      <c r="SH92" s="762">
        <v>0</v>
      </c>
      <c r="SI92" s="475"/>
      <c r="SJ92" s="456"/>
      <c r="SK92" s="444"/>
      <c r="SL92" s="444"/>
      <c r="SM92" s="444"/>
    </row>
    <row r="93" spans="1:507" outlineLevel="2" x14ac:dyDescent="0.35">
      <c r="A93" s="444"/>
      <c r="B93" s="453"/>
      <c r="C93" s="664">
        <f>INT($C$40)+2</f>
        <v>3</v>
      </c>
      <c r="D93" s="475"/>
      <c r="E93" s="534"/>
      <c r="F93" s="534"/>
      <c r="G93" s="475"/>
      <c r="H93" s="763"/>
      <c r="I93" s="763" t="s">
        <v>895</v>
      </c>
      <c r="J93" s="763">
        <f t="shared" si="149"/>
        <v>14</v>
      </c>
      <c r="K93" s="764">
        <v>0</v>
      </c>
      <c r="L93" s="764">
        <v>0</v>
      </c>
      <c r="M93" s="764">
        <v>0</v>
      </c>
      <c r="N93" s="764">
        <v>0</v>
      </c>
      <c r="O93" s="764">
        <v>0</v>
      </c>
      <c r="P93" s="764">
        <v>0</v>
      </c>
      <c r="Q93" s="764">
        <v>0</v>
      </c>
      <c r="R93" s="764">
        <v>0</v>
      </c>
      <c r="S93" s="764">
        <v>0</v>
      </c>
      <c r="T93" s="764">
        <v>0</v>
      </c>
      <c r="U93" s="764">
        <v>0</v>
      </c>
      <c r="V93" s="764">
        <v>0</v>
      </c>
      <c r="W93" s="764">
        <v>0</v>
      </c>
      <c r="X93" s="764">
        <v>0</v>
      </c>
      <c r="Y93" s="764">
        <v>0</v>
      </c>
      <c r="Z93" s="764">
        <v>0</v>
      </c>
      <c r="AA93" s="764">
        <v>0</v>
      </c>
      <c r="AB93" s="764">
        <v>0</v>
      </c>
      <c r="AC93" s="764">
        <v>0</v>
      </c>
      <c r="AD93" s="764">
        <v>0</v>
      </c>
      <c r="AE93" s="764">
        <v>0</v>
      </c>
      <c r="AF93" s="764">
        <v>0</v>
      </c>
      <c r="AG93" s="764">
        <v>0</v>
      </c>
      <c r="AH93" s="764">
        <v>0</v>
      </c>
      <c r="AI93" s="764">
        <v>0</v>
      </c>
      <c r="AJ93" s="764">
        <v>0</v>
      </c>
      <c r="AK93" s="764">
        <v>0</v>
      </c>
      <c r="AL93" s="764">
        <v>0</v>
      </c>
      <c r="AM93" s="764">
        <v>0</v>
      </c>
      <c r="AN93" s="764">
        <v>0</v>
      </c>
      <c r="AO93" s="764">
        <v>0</v>
      </c>
      <c r="AP93" s="764">
        <v>0</v>
      </c>
      <c r="AQ93" s="764">
        <v>0</v>
      </c>
      <c r="AR93" s="764">
        <v>0</v>
      </c>
      <c r="AS93" s="764">
        <v>0</v>
      </c>
      <c r="AT93" s="764">
        <v>0</v>
      </c>
      <c r="AU93" s="764">
        <v>0</v>
      </c>
      <c r="AV93" s="764">
        <v>0</v>
      </c>
      <c r="AW93" s="764">
        <v>0</v>
      </c>
      <c r="AX93" s="764">
        <v>0</v>
      </c>
      <c r="AY93" s="764">
        <v>0</v>
      </c>
      <c r="AZ93" s="764">
        <v>0</v>
      </c>
      <c r="BA93" s="764">
        <v>0</v>
      </c>
      <c r="BB93" s="764">
        <v>0</v>
      </c>
      <c r="BC93" s="764">
        <v>0</v>
      </c>
      <c r="BD93" s="764">
        <v>0</v>
      </c>
      <c r="BE93" s="764">
        <v>0</v>
      </c>
      <c r="BF93" s="764">
        <v>0</v>
      </c>
      <c r="BG93" s="764">
        <v>0</v>
      </c>
      <c r="BH93" s="764">
        <v>0</v>
      </c>
      <c r="BI93" s="764">
        <v>0</v>
      </c>
      <c r="BJ93" s="764">
        <v>0</v>
      </c>
      <c r="BK93" s="764">
        <v>0</v>
      </c>
      <c r="BL93" s="764">
        <v>0</v>
      </c>
      <c r="BM93" s="764">
        <v>0</v>
      </c>
      <c r="BN93" s="764">
        <v>0</v>
      </c>
      <c r="BO93" s="764">
        <v>0</v>
      </c>
      <c r="BP93" s="764">
        <v>0</v>
      </c>
      <c r="BQ93" s="764">
        <v>0</v>
      </c>
      <c r="BR93" s="764">
        <v>0</v>
      </c>
      <c r="BS93" s="764">
        <v>0</v>
      </c>
      <c r="BT93" s="764">
        <v>0</v>
      </c>
      <c r="BU93" s="764">
        <v>0</v>
      </c>
      <c r="BV93" s="764">
        <v>0</v>
      </c>
      <c r="BW93" s="764">
        <v>0</v>
      </c>
      <c r="BX93" s="764">
        <v>0</v>
      </c>
      <c r="BY93" s="764">
        <v>0</v>
      </c>
      <c r="BZ93" s="764">
        <v>0</v>
      </c>
      <c r="CA93" s="764">
        <v>0</v>
      </c>
      <c r="CB93" s="764">
        <v>0</v>
      </c>
      <c r="CC93" s="764">
        <v>0</v>
      </c>
      <c r="CD93" s="764">
        <v>0</v>
      </c>
      <c r="CE93" s="764">
        <v>0</v>
      </c>
      <c r="CF93" s="764">
        <v>0</v>
      </c>
      <c r="CG93" s="764">
        <v>0</v>
      </c>
      <c r="CH93" s="764">
        <v>0</v>
      </c>
      <c r="CI93" s="764">
        <v>0</v>
      </c>
      <c r="CJ93" s="764">
        <v>0</v>
      </c>
      <c r="CK93" s="764">
        <v>0</v>
      </c>
      <c r="CL93" s="764">
        <v>0</v>
      </c>
      <c r="CM93" s="764">
        <v>0</v>
      </c>
      <c r="CN93" s="764">
        <v>0</v>
      </c>
      <c r="CO93" s="764">
        <v>0</v>
      </c>
      <c r="CP93" s="764">
        <v>0</v>
      </c>
      <c r="CQ93" s="764">
        <v>0</v>
      </c>
      <c r="CR93" s="764">
        <v>0</v>
      </c>
      <c r="CS93" s="764">
        <v>0</v>
      </c>
      <c r="CT93" s="764">
        <v>0</v>
      </c>
      <c r="CU93" s="764">
        <v>0</v>
      </c>
      <c r="CV93" s="764">
        <v>0</v>
      </c>
      <c r="CW93" s="764">
        <v>0</v>
      </c>
      <c r="CX93" s="764">
        <v>0</v>
      </c>
      <c r="CY93" s="764">
        <v>0</v>
      </c>
      <c r="CZ93" s="764">
        <v>0</v>
      </c>
      <c r="DA93" s="764">
        <v>0</v>
      </c>
      <c r="DB93" s="764">
        <v>0</v>
      </c>
      <c r="DC93" s="764">
        <v>0</v>
      </c>
      <c r="DD93" s="764">
        <v>0</v>
      </c>
      <c r="DE93" s="764">
        <v>0</v>
      </c>
      <c r="DF93" s="764">
        <v>0</v>
      </c>
      <c r="DG93" s="764">
        <v>0</v>
      </c>
      <c r="DH93" s="764">
        <v>0</v>
      </c>
      <c r="DI93" s="764">
        <v>0</v>
      </c>
      <c r="DJ93" s="764">
        <v>0</v>
      </c>
      <c r="DK93" s="764">
        <v>0</v>
      </c>
      <c r="DL93" s="764">
        <v>0</v>
      </c>
      <c r="DM93" s="764">
        <v>0</v>
      </c>
      <c r="DN93" s="764">
        <v>0</v>
      </c>
      <c r="DO93" s="764">
        <v>0</v>
      </c>
      <c r="DP93" s="764">
        <v>0</v>
      </c>
      <c r="DQ93" s="764">
        <v>0</v>
      </c>
      <c r="DR93" s="764">
        <v>0</v>
      </c>
      <c r="DS93" s="764">
        <v>0</v>
      </c>
      <c r="DT93" s="764">
        <v>0</v>
      </c>
      <c r="DU93" s="764">
        <v>0</v>
      </c>
      <c r="DV93" s="764">
        <v>0</v>
      </c>
      <c r="DW93" s="764">
        <v>0</v>
      </c>
      <c r="DX93" s="764">
        <v>0</v>
      </c>
      <c r="DY93" s="764">
        <v>0</v>
      </c>
      <c r="DZ93" s="764">
        <v>0</v>
      </c>
      <c r="EA93" s="764">
        <v>0</v>
      </c>
      <c r="EB93" s="764">
        <v>0</v>
      </c>
      <c r="EC93" s="764">
        <v>0</v>
      </c>
      <c r="ED93" s="764">
        <v>0</v>
      </c>
      <c r="EE93" s="764">
        <v>0</v>
      </c>
      <c r="EF93" s="764">
        <v>0</v>
      </c>
      <c r="EG93" s="764">
        <v>0</v>
      </c>
      <c r="EH93" s="764">
        <v>0</v>
      </c>
      <c r="EI93" s="764">
        <v>0</v>
      </c>
      <c r="EJ93" s="764">
        <v>0</v>
      </c>
      <c r="EK93" s="764">
        <v>0</v>
      </c>
      <c r="EL93" s="764">
        <v>0</v>
      </c>
      <c r="EM93" s="764">
        <v>0</v>
      </c>
      <c r="EN93" s="764">
        <v>0</v>
      </c>
      <c r="EO93" s="764">
        <v>0</v>
      </c>
      <c r="EP93" s="764">
        <v>0</v>
      </c>
      <c r="EQ93" s="764">
        <v>0</v>
      </c>
      <c r="ER93" s="764">
        <v>0</v>
      </c>
      <c r="ES93" s="764">
        <v>0</v>
      </c>
      <c r="ET93" s="764">
        <v>0</v>
      </c>
      <c r="EU93" s="764">
        <v>0</v>
      </c>
      <c r="EV93" s="764">
        <v>0</v>
      </c>
      <c r="EW93" s="764">
        <v>0</v>
      </c>
      <c r="EX93" s="764">
        <v>0</v>
      </c>
      <c r="EY93" s="764">
        <v>0</v>
      </c>
      <c r="EZ93" s="764">
        <v>0</v>
      </c>
      <c r="FA93" s="764">
        <v>0</v>
      </c>
      <c r="FB93" s="764">
        <v>0</v>
      </c>
      <c r="FC93" s="764">
        <v>0</v>
      </c>
      <c r="FD93" s="764">
        <v>0</v>
      </c>
      <c r="FE93" s="764">
        <v>0</v>
      </c>
      <c r="FF93" s="764">
        <v>0</v>
      </c>
      <c r="FG93" s="764">
        <v>0</v>
      </c>
      <c r="FH93" s="764">
        <v>0</v>
      </c>
      <c r="FI93" s="764">
        <v>0</v>
      </c>
      <c r="FJ93" s="764">
        <v>0</v>
      </c>
      <c r="FK93" s="764">
        <v>0</v>
      </c>
      <c r="FL93" s="764">
        <v>0</v>
      </c>
      <c r="FM93" s="764">
        <v>0</v>
      </c>
      <c r="FN93" s="764">
        <v>0</v>
      </c>
      <c r="FO93" s="764">
        <v>0</v>
      </c>
      <c r="FP93" s="764">
        <v>0</v>
      </c>
      <c r="FQ93" s="764">
        <v>0</v>
      </c>
      <c r="FR93" s="764">
        <v>0</v>
      </c>
      <c r="FS93" s="764">
        <v>0</v>
      </c>
      <c r="FT93" s="764">
        <v>0</v>
      </c>
      <c r="FU93" s="764">
        <v>0</v>
      </c>
      <c r="FV93" s="764">
        <v>0</v>
      </c>
      <c r="FW93" s="764">
        <v>0</v>
      </c>
      <c r="FX93" s="764">
        <v>0</v>
      </c>
      <c r="FY93" s="764">
        <v>0</v>
      </c>
      <c r="FZ93" s="764">
        <v>0</v>
      </c>
      <c r="GA93" s="764">
        <v>0</v>
      </c>
      <c r="GB93" s="764">
        <v>0</v>
      </c>
      <c r="GC93" s="764">
        <v>0</v>
      </c>
      <c r="GD93" s="764">
        <v>0</v>
      </c>
      <c r="GE93" s="764">
        <v>0</v>
      </c>
      <c r="GF93" s="764">
        <v>0</v>
      </c>
      <c r="GG93" s="764">
        <v>0</v>
      </c>
      <c r="GH93" s="764">
        <v>0</v>
      </c>
      <c r="GI93" s="764">
        <v>0</v>
      </c>
      <c r="GJ93" s="764">
        <v>0</v>
      </c>
      <c r="GK93" s="764">
        <v>0</v>
      </c>
      <c r="GL93" s="764">
        <v>0</v>
      </c>
      <c r="GM93" s="764">
        <v>0</v>
      </c>
      <c r="GN93" s="764">
        <v>0</v>
      </c>
      <c r="GO93" s="764">
        <v>0</v>
      </c>
      <c r="GP93" s="764">
        <v>0</v>
      </c>
      <c r="GQ93" s="764">
        <v>0</v>
      </c>
      <c r="GR93" s="764">
        <v>0</v>
      </c>
      <c r="GS93" s="764">
        <v>0</v>
      </c>
      <c r="GT93" s="764">
        <v>0</v>
      </c>
      <c r="GU93" s="764">
        <v>0</v>
      </c>
      <c r="GV93" s="764">
        <v>0</v>
      </c>
      <c r="GW93" s="764">
        <v>0</v>
      </c>
      <c r="GX93" s="764">
        <v>0</v>
      </c>
      <c r="GY93" s="764">
        <v>0</v>
      </c>
      <c r="GZ93" s="764">
        <v>0</v>
      </c>
      <c r="HA93" s="764">
        <v>0</v>
      </c>
      <c r="HB93" s="764">
        <v>0</v>
      </c>
      <c r="HC93" s="764">
        <v>0</v>
      </c>
      <c r="HD93" s="764">
        <v>0</v>
      </c>
      <c r="HE93" s="764">
        <v>0</v>
      </c>
      <c r="HF93" s="764">
        <v>0</v>
      </c>
      <c r="HG93" s="764">
        <v>0</v>
      </c>
      <c r="HH93" s="764">
        <v>0</v>
      </c>
      <c r="HI93" s="764">
        <v>0</v>
      </c>
      <c r="HJ93" s="764">
        <v>0</v>
      </c>
      <c r="HK93" s="764">
        <v>0</v>
      </c>
      <c r="HL93" s="764">
        <v>0</v>
      </c>
      <c r="HM93" s="764">
        <v>0</v>
      </c>
      <c r="HN93" s="764">
        <v>0</v>
      </c>
      <c r="HO93" s="764">
        <v>0</v>
      </c>
      <c r="HP93" s="764">
        <v>0</v>
      </c>
      <c r="HQ93" s="764">
        <v>0</v>
      </c>
      <c r="HR93" s="764">
        <v>0</v>
      </c>
      <c r="HS93" s="764">
        <v>0</v>
      </c>
      <c r="HT93" s="764">
        <v>0</v>
      </c>
      <c r="HU93" s="764">
        <v>0</v>
      </c>
      <c r="HV93" s="764">
        <v>0</v>
      </c>
      <c r="HW93" s="764">
        <v>0</v>
      </c>
      <c r="HX93" s="764">
        <v>0</v>
      </c>
      <c r="HY93" s="764">
        <v>0</v>
      </c>
      <c r="HZ93" s="764">
        <v>0</v>
      </c>
      <c r="IA93" s="764">
        <v>0</v>
      </c>
      <c r="IB93" s="764">
        <v>0</v>
      </c>
      <c r="IC93" s="764">
        <v>0</v>
      </c>
      <c r="ID93" s="764">
        <v>0</v>
      </c>
      <c r="IE93" s="764">
        <v>0</v>
      </c>
      <c r="IF93" s="764">
        <v>0</v>
      </c>
      <c r="IG93" s="764">
        <v>0</v>
      </c>
      <c r="IH93" s="764">
        <v>0</v>
      </c>
      <c r="II93" s="764">
        <v>0</v>
      </c>
      <c r="IJ93" s="764">
        <v>0</v>
      </c>
      <c r="IK93" s="764">
        <v>0</v>
      </c>
      <c r="IL93" s="764">
        <v>0</v>
      </c>
      <c r="IM93" s="764">
        <v>0</v>
      </c>
      <c r="IN93" s="764">
        <v>0</v>
      </c>
      <c r="IO93" s="764">
        <v>0</v>
      </c>
      <c r="IP93" s="764">
        <v>0</v>
      </c>
      <c r="IQ93" s="764">
        <v>0</v>
      </c>
      <c r="IR93" s="764">
        <v>0</v>
      </c>
      <c r="IS93" s="764">
        <v>0</v>
      </c>
      <c r="IT93" s="764">
        <v>0</v>
      </c>
      <c r="IU93" s="764">
        <v>0</v>
      </c>
      <c r="IV93" s="764">
        <v>0</v>
      </c>
      <c r="IW93" s="764">
        <v>0</v>
      </c>
      <c r="IX93" s="764">
        <v>0</v>
      </c>
      <c r="IY93" s="764">
        <v>0</v>
      </c>
      <c r="IZ93" s="764">
        <v>0</v>
      </c>
      <c r="JA93" s="764">
        <v>0</v>
      </c>
      <c r="JB93" s="764">
        <v>0</v>
      </c>
      <c r="JC93" s="764">
        <v>0</v>
      </c>
      <c r="JD93" s="764">
        <v>0</v>
      </c>
      <c r="JE93" s="764">
        <v>0</v>
      </c>
      <c r="JF93" s="764">
        <v>0</v>
      </c>
      <c r="JG93" s="764">
        <v>0</v>
      </c>
      <c r="JH93" s="764">
        <v>0</v>
      </c>
      <c r="JI93" s="764">
        <v>0</v>
      </c>
      <c r="JJ93" s="764">
        <v>0</v>
      </c>
      <c r="JK93" s="764">
        <v>0</v>
      </c>
      <c r="JL93" s="764">
        <v>0</v>
      </c>
      <c r="JM93" s="764">
        <v>0</v>
      </c>
      <c r="JN93" s="764">
        <v>0</v>
      </c>
      <c r="JO93" s="764">
        <v>0</v>
      </c>
      <c r="JP93" s="764">
        <v>0</v>
      </c>
      <c r="JQ93" s="764">
        <v>0</v>
      </c>
      <c r="JR93" s="764">
        <v>0</v>
      </c>
      <c r="JS93" s="764">
        <v>0</v>
      </c>
      <c r="JT93" s="764">
        <v>0</v>
      </c>
      <c r="JU93" s="764">
        <v>0</v>
      </c>
      <c r="JV93" s="764">
        <v>0</v>
      </c>
      <c r="JW93" s="764">
        <v>0</v>
      </c>
      <c r="JX93" s="764">
        <v>0</v>
      </c>
      <c r="JY93" s="764">
        <v>0</v>
      </c>
      <c r="JZ93" s="764">
        <v>0</v>
      </c>
      <c r="KA93" s="764">
        <v>0</v>
      </c>
      <c r="KB93" s="764">
        <v>0</v>
      </c>
      <c r="KC93" s="764">
        <v>0</v>
      </c>
      <c r="KD93" s="764">
        <v>0</v>
      </c>
      <c r="KE93" s="764">
        <v>0</v>
      </c>
      <c r="KF93" s="764">
        <v>0</v>
      </c>
      <c r="KG93" s="764">
        <v>0</v>
      </c>
      <c r="KH93" s="764">
        <v>0</v>
      </c>
      <c r="KI93" s="764">
        <v>0</v>
      </c>
      <c r="KJ93" s="764">
        <v>0</v>
      </c>
      <c r="KK93" s="764">
        <v>0</v>
      </c>
      <c r="KL93" s="764">
        <v>0</v>
      </c>
      <c r="KM93" s="764">
        <v>0</v>
      </c>
      <c r="KN93" s="764">
        <v>0</v>
      </c>
      <c r="KO93" s="764">
        <v>0</v>
      </c>
      <c r="KP93" s="764">
        <v>0</v>
      </c>
      <c r="KQ93" s="764">
        <v>0</v>
      </c>
      <c r="KR93" s="764">
        <v>0</v>
      </c>
      <c r="KS93" s="764">
        <v>0</v>
      </c>
      <c r="KT93" s="764">
        <v>0</v>
      </c>
      <c r="KU93" s="764">
        <v>0</v>
      </c>
      <c r="KV93" s="764">
        <v>0</v>
      </c>
      <c r="KW93" s="764">
        <v>0</v>
      </c>
      <c r="KX93" s="764">
        <v>0</v>
      </c>
      <c r="KY93" s="764">
        <v>0</v>
      </c>
      <c r="KZ93" s="764">
        <v>0</v>
      </c>
      <c r="LA93" s="764">
        <v>0</v>
      </c>
      <c r="LB93" s="764">
        <v>0</v>
      </c>
      <c r="LC93" s="764">
        <v>0</v>
      </c>
      <c r="LD93" s="764">
        <v>0</v>
      </c>
      <c r="LE93" s="764">
        <v>0</v>
      </c>
      <c r="LF93" s="764">
        <v>0</v>
      </c>
      <c r="LG93" s="764">
        <v>0</v>
      </c>
      <c r="LH93" s="764">
        <v>0</v>
      </c>
      <c r="LI93" s="764">
        <v>0</v>
      </c>
      <c r="LJ93" s="764">
        <v>0</v>
      </c>
      <c r="LK93" s="764">
        <v>0</v>
      </c>
      <c r="LL93" s="764">
        <v>0</v>
      </c>
      <c r="LM93" s="764">
        <v>0</v>
      </c>
      <c r="LN93" s="764">
        <v>0</v>
      </c>
      <c r="LO93" s="764">
        <v>0</v>
      </c>
      <c r="LP93" s="764">
        <v>0</v>
      </c>
      <c r="LQ93" s="764">
        <v>0</v>
      </c>
      <c r="LR93" s="764">
        <v>0</v>
      </c>
      <c r="LS93" s="764">
        <v>0</v>
      </c>
      <c r="LT93" s="764">
        <v>0</v>
      </c>
      <c r="LU93" s="764">
        <v>0</v>
      </c>
      <c r="LV93" s="764">
        <v>0</v>
      </c>
      <c r="LW93" s="764">
        <v>0</v>
      </c>
      <c r="LX93" s="764">
        <v>0</v>
      </c>
      <c r="LY93" s="764">
        <v>0</v>
      </c>
      <c r="LZ93" s="764">
        <v>0</v>
      </c>
      <c r="MA93" s="764">
        <v>0</v>
      </c>
      <c r="MB93" s="764">
        <v>0</v>
      </c>
      <c r="MC93" s="764">
        <v>0</v>
      </c>
      <c r="MD93" s="764">
        <v>0</v>
      </c>
      <c r="ME93" s="764">
        <v>0</v>
      </c>
      <c r="MF93" s="764">
        <v>0</v>
      </c>
      <c r="MG93" s="764">
        <v>0</v>
      </c>
      <c r="MH93" s="764">
        <v>0</v>
      </c>
      <c r="MI93" s="764">
        <v>0</v>
      </c>
      <c r="MJ93" s="764">
        <v>0</v>
      </c>
      <c r="MK93" s="764">
        <v>0</v>
      </c>
      <c r="ML93" s="764">
        <v>0</v>
      </c>
      <c r="MM93" s="764">
        <v>0</v>
      </c>
      <c r="MN93" s="764">
        <v>0</v>
      </c>
      <c r="MO93" s="764">
        <v>0</v>
      </c>
      <c r="MP93" s="764">
        <v>0</v>
      </c>
      <c r="MQ93" s="764">
        <v>0</v>
      </c>
      <c r="MR93" s="764">
        <v>0</v>
      </c>
      <c r="MS93" s="764">
        <v>0</v>
      </c>
      <c r="MT93" s="764">
        <v>0</v>
      </c>
      <c r="MU93" s="764">
        <v>0</v>
      </c>
      <c r="MV93" s="764">
        <v>0</v>
      </c>
      <c r="MW93" s="764">
        <v>0</v>
      </c>
      <c r="MX93" s="764">
        <v>0</v>
      </c>
      <c r="MY93" s="764">
        <v>0</v>
      </c>
      <c r="MZ93" s="764">
        <v>0</v>
      </c>
      <c r="NA93" s="764">
        <v>0</v>
      </c>
      <c r="NB93" s="764">
        <v>0</v>
      </c>
      <c r="NC93" s="764">
        <v>0</v>
      </c>
      <c r="ND93" s="764">
        <v>0</v>
      </c>
      <c r="NE93" s="764">
        <v>0</v>
      </c>
      <c r="NF93" s="764">
        <v>0</v>
      </c>
      <c r="NG93" s="764">
        <v>0</v>
      </c>
      <c r="NH93" s="764">
        <v>0</v>
      </c>
      <c r="NI93" s="764">
        <v>0</v>
      </c>
      <c r="NJ93" s="764">
        <v>0</v>
      </c>
      <c r="NK93" s="764">
        <v>0</v>
      </c>
      <c r="NL93" s="764">
        <v>0</v>
      </c>
      <c r="NM93" s="764">
        <v>0</v>
      </c>
      <c r="NN93" s="764">
        <v>0</v>
      </c>
      <c r="NO93" s="764">
        <v>0</v>
      </c>
      <c r="NP93" s="764">
        <v>0</v>
      </c>
      <c r="NQ93" s="764">
        <v>0</v>
      </c>
      <c r="NR93" s="764">
        <v>0</v>
      </c>
      <c r="NS93" s="764">
        <v>0</v>
      </c>
      <c r="NT93" s="764">
        <v>0</v>
      </c>
      <c r="NU93" s="764">
        <v>0</v>
      </c>
      <c r="NV93" s="764">
        <v>0</v>
      </c>
      <c r="NW93" s="764">
        <v>0</v>
      </c>
      <c r="NX93" s="764">
        <v>0</v>
      </c>
      <c r="NY93" s="764">
        <v>0</v>
      </c>
      <c r="NZ93" s="764">
        <v>0</v>
      </c>
      <c r="OA93" s="764">
        <v>0</v>
      </c>
      <c r="OB93" s="764">
        <v>0</v>
      </c>
      <c r="OC93" s="764">
        <v>0</v>
      </c>
      <c r="OD93" s="764">
        <v>0</v>
      </c>
      <c r="OE93" s="764">
        <v>0</v>
      </c>
      <c r="OF93" s="764">
        <v>0</v>
      </c>
      <c r="OG93" s="764">
        <v>0</v>
      </c>
      <c r="OH93" s="764">
        <v>0</v>
      </c>
      <c r="OI93" s="764">
        <v>0</v>
      </c>
      <c r="OJ93" s="764">
        <v>0</v>
      </c>
      <c r="OK93" s="764">
        <v>0</v>
      </c>
      <c r="OL93" s="764">
        <v>0</v>
      </c>
      <c r="OM93" s="764">
        <v>0</v>
      </c>
      <c r="ON93" s="764">
        <v>0</v>
      </c>
      <c r="OO93" s="764">
        <v>0</v>
      </c>
      <c r="OP93" s="764">
        <v>0</v>
      </c>
      <c r="OQ93" s="764">
        <v>0</v>
      </c>
      <c r="OR93" s="764">
        <v>0</v>
      </c>
      <c r="OS93" s="764">
        <v>0</v>
      </c>
      <c r="OT93" s="764">
        <v>0</v>
      </c>
      <c r="OU93" s="764">
        <v>0</v>
      </c>
      <c r="OV93" s="764">
        <v>0</v>
      </c>
      <c r="OW93" s="764">
        <v>0</v>
      </c>
      <c r="OX93" s="764">
        <v>0</v>
      </c>
      <c r="OY93" s="764">
        <v>0</v>
      </c>
      <c r="OZ93" s="764">
        <v>0</v>
      </c>
      <c r="PA93" s="764">
        <v>0</v>
      </c>
      <c r="PB93" s="764">
        <v>0</v>
      </c>
      <c r="PC93" s="764">
        <v>0</v>
      </c>
      <c r="PD93" s="764">
        <v>0</v>
      </c>
      <c r="PE93" s="764">
        <v>0</v>
      </c>
      <c r="PF93" s="764">
        <v>0</v>
      </c>
      <c r="PG93" s="764">
        <v>0</v>
      </c>
      <c r="PH93" s="764">
        <v>0</v>
      </c>
      <c r="PI93" s="764">
        <v>0</v>
      </c>
      <c r="PJ93" s="764">
        <v>0</v>
      </c>
      <c r="PK93" s="764">
        <v>0</v>
      </c>
      <c r="PL93" s="764">
        <v>0</v>
      </c>
      <c r="PM93" s="764">
        <v>0</v>
      </c>
      <c r="PN93" s="764">
        <v>0</v>
      </c>
      <c r="PO93" s="764">
        <v>0</v>
      </c>
      <c r="PP93" s="764">
        <v>0</v>
      </c>
      <c r="PQ93" s="764">
        <v>0</v>
      </c>
      <c r="PR93" s="764">
        <v>0</v>
      </c>
      <c r="PS93" s="764">
        <v>0</v>
      </c>
      <c r="PT93" s="764">
        <v>0</v>
      </c>
      <c r="PU93" s="764">
        <v>0</v>
      </c>
      <c r="PV93" s="764">
        <v>0</v>
      </c>
      <c r="PW93" s="764">
        <v>0</v>
      </c>
      <c r="PX93" s="764">
        <v>0</v>
      </c>
      <c r="PY93" s="764">
        <v>0</v>
      </c>
      <c r="PZ93" s="764">
        <v>0</v>
      </c>
      <c r="QA93" s="764">
        <v>0</v>
      </c>
      <c r="QB93" s="764">
        <v>0</v>
      </c>
      <c r="QC93" s="764">
        <v>0</v>
      </c>
      <c r="QD93" s="764">
        <v>0</v>
      </c>
      <c r="QE93" s="764">
        <v>0</v>
      </c>
      <c r="QF93" s="764">
        <v>0</v>
      </c>
      <c r="QG93" s="764">
        <v>0</v>
      </c>
      <c r="QH93" s="764">
        <v>0</v>
      </c>
      <c r="QI93" s="764">
        <v>0</v>
      </c>
      <c r="QJ93" s="764">
        <v>0</v>
      </c>
      <c r="QK93" s="764">
        <v>0</v>
      </c>
      <c r="QL93" s="764">
        <v>0</v>
      </c>
      <c r="QM93" s="764">
        <v>0</v>
      </c>
      <c r="QN93" s="764">
        <v>0</v>
      </c>
      <c r="QO93" s="764">
        <v>0</v>
      </c>
      <c r="QP93" s="764">
        <v>0</v>
      </c>
      <c r="QQ93" s="764">
        <v>0</v>
      </c>
      <c r="QR93" s="764">
        <v>0</v>
      </c>
      <c r="QS93" s="764">
        <v>0</v>
      </c>
      <c r="QT93" s="764">
        <v>0</v>
      </c>
      <c r="QU93" s="764">
        <v>0</v>
      </c>
      <c r="QV93" s="764">
        <v>0</v>
      </c>
      <c r="QW93" s="764">
        <v>0</v>
      </c>
      <c r="QX93" s="764">
        <v>0</v>
      </c>
      <c r="QY93" s="764">
        <v>0</v>
      </c>
      <c r="QZ93" s="764">
        <v>0</v>
      </c>
      <c r="RA93" s="764">
        <v>0</v>
      </c>
      <c r="RB93" s="764">
        <v>0</v>
      </c>
      <c r="RC93" s="764">
        <v>0</v>
      </c>
      <c r="RD93" s="764">
        <v>0</v>
      </c>
      <c r="RE93" s="764">
        <v>0</v>
      </c>
      <c r="RF93" s="764">
        <v>0</v>
      </c>
      <c r="RG93" s="764">
        <v>0</v>
      </c>
      <c r="RH93" s="764">
        <v>0</v>
      </c>
      <c r="RI93" s="764">
        <v>0</v>
      </c>
      <c r="RJ93" s="764">
        <v>0</v>
      </c>
      <c r="RK93" s="764">
        <v>0</v>
      </c>
      <c r="RL93" s="764">
        <v>0</v>
      </c>
      <c r="RM93" s="764">
        <v>0</v>
      </c>
      <c r="RN93" s="764">
        <v>0</v>
      </c>
      <c r="RO93" s="764">
        <v>0</v>
      </c>
      <c r="RP93" s="764">
        <v>0</v>
      </c>
      <c r="RQ93" s="764">
        <v>0</v>
      </c>
      <c r="RR93" s="764">
        <v>0</v>
      </c>
      <c r="RS93" s="764">
        <v>0</v>
      </c>
      <c r="RT93" s="764">
        <v>0</v>
      </c>
      <c r="RU93" s="764">
        <v>0</v>
      </c>
      <c r="RV93" s="764">
        <v>0</v>
      </c>
      <c r="RW93" s="764">
        <v>0</v>
      </c>
      <c r="RX93" s="764">
        <v>0</v>
      </c>
      <c r="RY93" s="764">
        <v>0</v>
      </c>
      <c r="RZ93" s="764">
        <v>0</v>
      </c>
      <c r="SA93" s="764">
        <v>0</v>
      </c>
      <c r="SB93" s="764">
        <v>0</v>
      </c>
      <c r="SC93" s="764">
        <v>0</v>
      </c>
      <c r="SD93" s="764">
        <v>0</v>
      </c>
      <c r="SE93" s="764">
        <v>0</v>
      </c>
      <c r="SF93" s="764">
        <v>0</v>
      </c>
      <c r="SG93" s="764">
        <v>0</v>
      </c>
      <c r="SH93" s="764">
        <v>0</v>
      </c>
      <c r="SI93" s="475"/>
      <c r="SJ93" s="456"/>
      <c r="SK93" s="444"/>
      <c r="SL93" s="444"/>
      <c r="SM93" s="444"/>
    </row>
    <row r="94" spans="1:507" outlineLevel="3" x14ac:dyDescent="0.35">
      <c r="A94" s="444"/>
      <c r="B94" s="453"/>
      <c r="C94" s="664">
        <f>INT($C$40)+3</f>
        <v>4</v>
      </c>
      <c r="D94" s="475"/>
      <c r="E94" s="534"/>
      <c r="F94" s="534"/>
      <c r="G94" s="475"/>
      <c r="H94" s="688"/>
      <c r="I94" s="688" t="s">
        <v>896</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35">
      <c r="A95" s="444"/>
      <c r="B95" s="453"/>
      <c r="C95" s="664">
        <f>INT($C$40)+2</f>
        <v>3</v>
      </c>
      <c r="D95" s="475"/>
      <c r="E95" s="534"/>
      <c r="F95" s="534"/>
      <c r="G95" s="475"/>
      <c r="H95" s="759"/>
      <c r="I95" s="759" t="s">
        <v>897</v>
      </c>
      <c r="J95" s="759">
        <f t="shared" si="149"/>
        <v>16</v>
      </c>
      <c r="K95" s="760">
        <v>0</v>
      </c>
      <c r="L95" s="760">
        <v>0</v>
      </c>
      <c r="M95" s="760">
        <v>0</v>
      </c>
      <c r="N95" s="760">
        <v>0</v>
      </c>
      <c r="O95" s="760">
        <v>0</v>
      </c>
      <c r="P95" s="760">
        <v>0</v>
      </c>
      <c r="Q95" s="760">
        <v>0</v>
      </c>
      <c r="R95" s="760">
        <v>0</v>
      </c>
      <c r="S95" s="760">
        <v>0</v>
      </c>
      <c r="T95" s="760">
        <v>0</v>
      </c>
      <c r="U95" s="760">
        <v>0</v>
      </c>
      <c r="V95" s="760">
        <v>0</v>
      </c>
      <c r="W95" s="760">
        <v>0</v>
      </c>
      <c r="X95" s="760">
        <v>0</v>
      </c>
      <c r="Y95" s="760">
        <v>0</v>
      </c>
      <c r="Z95" s="760">
        <v>0</v>
      </c>
      <c r="AA95" s="760">
        <v>0</v>
      </c>
      <c r="AB95" s="760">
        <v>0</v>
      </c>
      <c r="AC95" s="760">
        <v>0</v>
      </c>
      <c r="AD95" s="760">
        <v>0</v>
      </c>
      <c r="AE95" s="760">
        <v>0</v>
      </c>
      <c r="AF95" s="760">
        <v>0</v>
      </c>
      <c r="AG95" s="760">
        <v>0</v>
      </c>
      <c r="AH95" s="760">
        <v>0</v>
      </c>
      <c r="AI95" s="760">
        <v>0</v>
      </c>
      <c r="AJ95" s="760">
        <v>0</v>
      </c>
      <c r="AK95" s="760">
        <v>0</v>
      </c>
      <c r="AL95" s="760">
        <v>0</v>
      </c>
      <c r="AM95" s="760">
        <v>0</v>
      </c>
      <c r="AN95" s="760">
        <v>0</v>
      </c>
      <c r="AO95" s="760">
        <v>0</v>
      </c>
      <c r="AP95" s="760">
        <v>0</v>
      </c>
      <c r="AQ95" s="760">
        <v>0</v>
      </c>
      <c r="AR95" s="760">
        <v>0</v>
      </c>
      <c r="AS95" s="760">
        <v>0</v>
      </c>
      <c r="AT95" s="760">
        <v>0</v>
      </c>
      <c r="AU95" s="760">
        <v>0</v>
      </c>
      <c r="AV95" s="760">
        <v>0</v>
      </c>
      <c r="AW95" s="760">
        <v>0</v>
      </c>
      <c r="AX95" s="760">
        <v>0</v>
      </c>
      <c r="AY95" s="760">
        <v>0</v>
      </c>
      <c r="AZ95" s="760">
        <v>0</v>
      </c>
      <c r="BA95" s="760">
        <v>0</v>
      </c>
      <c r="BB95" s="760">
        <v>0</v>
      </c>
      <c r="BC95" s="760">
        <v>0</v>
      </c>
      <c r="BD95" s="760">
        <v>0</v>
      </c>
      <c r="BE95" s="760">
        <v>0</v>
      </c>
      <c r="BF95" s="760">
        <v>0</v>
      </c>
      <c r="BG95" s="760">
        <v>0</v>
      </c>
      <c r="BH95" s="760">
        <v>0</v>
      </c>
      <c r="BI95" s="760">
        <v>0</v>
      </c>
      <c r="BJ95" s="760">
        <v>0</v>
      </c>
      <c r="BK95" s="760">
        <v>0</v>
      </c>
      <c r="BL95" s="760">
        <v>0</v>
      </c>
      <c r="BM95" s="760">
        <v>0</v>
      </c>
      <c r="BN95" s="760">
        <v>0</v>
      </c>
      <c r="BO95" s="760">
        <v>0</v>
      </c>
      <c r="BP95" s="760">
        <v>0</v>
      </c>
      <c r="BQ95" s="760">
        <v>0</v>
      </c>
      <c r="BR95" s="760">
        <v>0</v>
      </c>
      <c r="BS95" s="760">
        <v>0</v>
      </c>
      <c r="BT95" s="760">
        <v>0</v>
      </c>
      <c r="BU95" s="760">
        <v>0</v>
      </c>
      <c r="BV95" s="760">
        <v>0</v>
      </c>
      <c r="BW95" s="760">
        <v>0</v>
      </c>
      <c r="BX95" s="760">
        <v>0</v>
      </c>
      <c r="BY95" s="760">
        <v>0</v>
      </c>
      <c r="BZ95" s="760">
        <v>0</v>
      </c>
      <c r="CA95" s="760">
        <v>0</v>
      </c>
      <c r="CB95" s="760">
        <v>0</v>
      </c>
      <c r="CC95" s="760">
        <v>0</v>
      </c>
      <c r="CD95" s="760">
        <v>0</v>
      </c>
      <c r="CE95" s="760">
        <v>0</v>
      </c>
      <c r="CF95" s="760">
        <v>0</v>
      </c>
      <c r="CG95" s="760">
        <v>0</v>
      </c>
      <c r="CH95" s="760">
        <v>0</v>
      </c>
      <c r="CI95" s="760">
        <v>0</v>
      </c>
      <c r="CJ95" s="760">
        <v>0</v>
      </c>
      <c r="CK95" s="760">
        <v>0</v>
      </c>
      <c r="CL95" s="760">
        <v>0</v>
      </c>
      <c r="CM95" s="760">
        <v>0</v>
      </c>
      <c r="CN95" s="760">
        <v>0</v>
      </c>
      <c r="CO95" s="760">
        <v>0</v>
      </c>
      <c r="CP95" s="760">
        <v>0</v>
      </c>
      <c r="CQ95" s="760">
        <v>0</v>
      </c>
      <c r="CR95" s="760">
        <v>0</v>
      </c>
      <c r="CS95" s="760">
        <v>0</v>
      </c>
      <c r="CT95" s="760">
        <v>0</v>
      </c>
      <c r="CU95" s="760">
        <v>0</v>
      </c>
      <c r="CV95" s="760">
        <v>0</v>
      </c>
      <c r="CW95" s="760">
        <v>0</v>
      </c>
      <c r="CX95" s="760">
        <v>0</v>
      </c>
      <c r="CY95" s="760">
        <v>0</v>
      </c>
      <c r="CZ95" s="760">
        <v>0</v>
      </c>
      <c r="DA95" s="760">
        <v>0</v>
      </c>
      <c r="DB95" s="760">
        <v>0</v>
      </c>
      <c r="DC95" s="760">
        <v>0</v>
      </c>
      <c r="DD95" s="760">
        <v>0</v>
      </c>
      <c r="DE95" s="760">
        <v>0</v>
      </c>
      <c r="DF95" s="760">
        <v>0</v>
      </c>
      <c r="DG95" s="760">
        <v>0</v>
      </c>
      <c r="DH95" s="760">
        <v>0</v>
      </c>
      <c r="DI95" s="760">
        <v>0</v>
      </c>
      <c r="DJ95" s="760">
        <v>0</v>
      </c>
      <c r="DK95" s="760">
        <v>0</v>
      </c>
      <c r="DL95" s="760">
        <v>0</v>
      </c>
      <c r="DM95" s="760">
        <v>0</v>
      </c>
      <c r="DN95" s="760">
        <v>0</v>
      </c>
      <c r="DO95" s="760">
        <v>0</v>
      </c>
      <c r="DP95" s="760">
        <v>0</v>
      </c>
      <c r="DQ95" s="760">
        <v>0</v>
      </c>
      <c r="DR95" s="760">
        <v>0</v>
      </c>
      <c r="DS95" s="760">
        <v>0</v>
      </c>
      <c r="DT95" s="760">
        <v>0</v>
      </c>
      <c r="DU95" s="760">
        <v>0</v>
      </c>
      <c r="DV95" s="760">
        <v>0</v>
      </c>
      <c r="DW95" s="760">
        <v>0</v>
      </c>
      <c r="DX95" s="760">
        <v>0</v>
      </c>
      <c r="DY95" s="760">
        <v>0</v>
      </c>
      <c r="DZ95" s="760">
        <v>0</v>
      </c>
      <c r="EA95" s="760">
        <v>0</v>
      </c>
      <c r="EB95" s="760">
        <v>0</v>
      </c>
      <c r="EC95" s="760">
        <v>0</v>
      </c>
      <c r="ED95" s="760">
        <v>0</v>
      </c>
      <c r="EE95" s="760">
        <v>0</v>
      </c>
      <c r="EF95" s="760">
        <v>0</v>
      </c>
      <c r="EG95" s="760">
        <v>0</v>
      </c>
      <c r="EH95" s="760">
        <v>0</v>
      </c>
      <c r="EI95" s="760">
        <v>0</v>
      </c>
      <c r="EJ95" s="760">
        <v>0</v>
      </c>
      <c r="EK95" s="760">
        <v>0</v>
      </c>
      <c r="EL95" s="760">
        <v>0</v>
      </c>
      <c r="EM95" s="760">
        <v>0</v>
      </c>
      <c r="EN95" s="760">
        <v>0</v>
      </c>
      <c r="EO95" s="760">
        <v>0</v>
      </c>
      <c r="EP95" s="760">
        <v>0</v>
      </c>
      <c r="EQ95" s="760">
        <v>0</v>
      </c>
      <c r="ER95" s="760">
        <v>0</v>
      </c>
      <c r="ES95" s="760">
        <v>0</v>
      </c>
      <c r="ET95" s="760">
        <v>0</v>
      </c>
      <c r="EU95" s="760">
        <v>0</v>
      </c>
      <c r="EV95" s="760">
        <v>0</v>
      </c>
      <c r="EW95" s="760">
        <v>0</v>
      </c>
      <c r="EX95" s="760">
        <v>0</v>
      </c>
      <c r="EY95" s="760">
        <v>0</v>
      </c>
      <c r="EZ95" s="760">
        <v>0</v>
      </c>
      <c r="FA95" s="760">
        <v>0</v>
      </c>
      <c r="FB95" s="760">
        <v>0</v>
      </c>
      <c r="FC95" s="760">
        <v>0</v>
      </c>
      <c r="FD95" s="760">
        <v>0</v>
      </c>
      <c r="FE95" s="760">
        <v>0</v>
      </c>
      <c r="FF95" s="760">
        <v>0</v>
      </c>
      <c r="FG95" s="760">
        <v>0</v>
      </c>
      <c r="FH95" s="760">
        <v>0</v>
      </c>
      <c r="FI95" s="760">
        <v>0</v>
      </c>
      <c r="FJ95" s="760">
        <v>0</v>
      </c>
      <c r="FK95" s="760">
        <v>0</v>
      </c>
      <c r="FL95" s="760">
        <v>0</v>
      </c>
      <c r="FM95" s="760">
        <v>0</v>
      </c>
      <c r="FN95" s="760">
        <v>0</v>
      </c>
      <c r="FO95" s="760">
        <v>0</v>
      </c>
      <c r="FP95" s="760">
        <v>0</v>
      </c>
      <c r="FQ95" s="760">
        <v>0</v>
      </c>
      <c r="FR95" s="760">
        <v>0</v>
      </c>
      <c r="FS95" s="760">
        <v>0</v>
      </c>
      <c r="FT95" s="760">
        <v>0</v>
      </c>
      <c r="FU95" s="760">
        <v>0</v>
      </c>
      <c r="FV95" s="760">
        <v>0</v>
      </c>
      <c r="FW95" s="760">
        <v>0</v>
      </c>
      <c r="FX95" s="760">
        <v>0</v>
      </c>
      <c r="FY95" s="760">
        <v>0</v>
      </c>
      <c r="FZ95" s="760">
        <v>0</v>
      </c>
      <c r="GA95" s="760">
        <v>0</v>
      </c>
      <c r="GB95" s="760">
        <v>0</v>
      </c>
      <c r="GC95" s="760">
        <v>0</v>
      </c>
      <c r="GD95" s="760">
        <v>0</v>
      </c>
      <c r="GE95" s="760">
        <v>0</v>
      </c>
      <c r="GF95" s="760">
        <v>0</v>
      </c>
      <c r="GG95" s="760">
        <v>0</v>
      </c>
      <c r="GH95" s="760">
        <v>0</v>
      </c>
      <c r="GI95" s="760">
        <v>0</v>
      </c>
      <c r="GJ95" s="760">
        <v>0</v>
      </c>
      <c r="GK95" s="760">
        <v>0</v>
      </c>
      <c r="GL95" s="760">
        <v>0</v>
      </c>
      <c r="GM95" s="760">
        <v>0</v>
      </c>
      <c r="GN95" s="760">
        <v>0</v>
      </c>
      <c r="GO95" s="760">
        <v>0</v>
      </c>
      <c r="GP95" s="760">
        <v>0</v>
      </c>
      <c r="GQ95" s="760">
        <v>0</v>
      </c>
      <c r="GR95" s="760">
        <v>0</v>
      </c>
      <c r="GS95" s="760">
        <v>0</v>
      </c>
      <c r="GT95" s="760">
        <v>0</v>
      </c>
      <c r="GU95" s="760">
        <v>0</v>
      </c>
      <c r="GV95" s="760">
        <v>0</v>
      </c>
      <c r="GW95" s="760">
        <v>0</v>
      </c>
      <c r="GX95" s="760">
        <v>0</v>
      </c>
      <c r="GY95" s="760">
        <v>0</v>
      </c>
      <c r="GZ95" s="760">
        <v>0</v>
      </c>
      <c r="HA95" s="760">
        <v>0</v>
      </c>
      <c r="HB95" s="760">
        <v>0</v>
      </c>
      <c r="HC95" s="760">
        <v>0</v>
      </c>
      <c r="HD95" s="760">
        <v>0</v>
      </c>
      <c r="HE95" s="760">
        <v>0</v>
      </c>
      <c r="HF95" s="760">
        <v>0</v>
      </c>
      <c r="HG95" s="760">
        <v>0</v>
      </c>
      <c r="HH95" s="760">
        <v>0</v>
      </c>
      <c r="HI95" s="760">
        <v>0</v>
      </c>
      <c r="HJ95" s="760">
        <v>0</v>
      </c>
      <c r="HK95" s="760">
        <v>0</v>
      </c>
      <c r="HL95" s="760">
        <v>0</v>
      </c>
      <c r="HM95" s="760">
        <v>0</v>
      </c>
      <c r="HN95" s="760">
        <v>0</v>
      </c>
      <c r="HO95" s="760">
        <v>0</v>
      </c>
      <c r="HP95" s="760">
        <v>0</v>
      </c>
      <c r="HQ95" s="760">
        <v>0</v>
      </c>
      <c r="HR95" s="760">
        <v>0</v>
      </c>
      <c r="HS95" s="760">
        <v>0</v>
      </c>
      <c r="HT95" s="760">
        <v>0</v>
      </c>
      <c r="HU95" s="760">
        <v>0</v>
      </c>
      <c r="HV95" s="760">
        <v>0</v>
      </c>
      <c r="HW95" s="760">
        <v>0</v>
      </c>
      <c r="HX95" s="760">
        <v>0</v>
      </c>
      <c r="HY95" s="760">
        <v>0</v>
      </c>
      <c r="HZ95" s="760">
        <v>0</v>
      </c>
      <c r="IA95" s="760">
        <v>0</v>
      </c>
      <c r="IB95" s="760">
        <v>0</v>
      </c>
      <c r="IC95" s="760">
        <v>0</v>
      </c>
      <c r="ID95" s="760">
        <v>0</v>
      </c>
      <c r="IE95" s="760">
        <v>0</v>
      </c>
      <c r="IF95" s="760">
        <v>0</v>
      </c>
      <c r="IG95" s="760">
        <v>0</v>
      </c>
      <c r="IH95" s="760">
        <v>0</v>
      </c>
      <c r="II95" s="760">
        <v>0</v>
      </c>
      <c r="IJ95" s="760">
        <v>0</v>
      </c>
      <c r="IK95" s="760">
        <v>0</v>
      </c>
      <c r="IL95" s="760">
        <v>0</v>
      </c>
      <c r="IM95" s="760">
        <v>0</v>
      </c>
      <c r="IN95" s="760">
        <v>0</v>
      </c>
      <c r="IO95" s="760">
        <v>0</v>
      </c>
      <c r="IP95" s="760">
        <v>0</v>
      </c>
      <c r="IQ95" s="760">
        <v>0</v>
      </c>
      <c r="IR95" s="760">
        <v>0</v>
      </c>
      <c r="IS95" s="760">
        <v>0</v>
      </c>
      <c r="IT95" s="760">
        <v>0</v>
      </c>
      <c r="IU95" s="760">
        <v>0</v>
      </c>
      <c r="IV95" s="760">
        <v>0</v>
      </c>
      <c r="IW95" s="760">
        <v>0</v>
      </c>
      <c r="IX95" s="760">
        <v>0</v>
      </c>
      <c r="IY95" s="760">
        <v>0</v>
      </c>
      <c r="IZ95" s="760">
        <v>0</v>
      </c>
      <c r="JA95" s="760">
        <v>0</v>
      </c>
      <c r="JB95" s="760">
        <v>0</v>
      </c>
      <c r="JC95" s="760">
        <v>0</v>
      </c>
      <c r="JD95" s="760">
        <v>0</v>
      </c>
      <c r="JE95" s="760">
        <v>0</v>
      </c>
      <c r="JF95" s="760">
        <v>0</v>
      </c>
      <c r="JG95" s="760">
        <v>0</v>
      </c>
      <c r="JH95" s="760">
        <v>0</v>
      </c>
      <c r="JI95" s="760">
        <v>0</v>
      </c>
      <c r="JJ95" s="760">
        <v>0</v>
      </c>
      <c r="JK95" s="760">
        <v>0</v>
      </c>
      <c r="JL95" s="760">
        <v>0</v>
      </c>
      <c r="JM95" s="760">
        <v>0</v>
      </c>
      <c r="JN95" s="760">
        <v>0</v>
      </c>
      <c r="JO95" s="760">
        <v>0</v>
      </c>
      <c r="JP95" s="760">
        <v>0</v>
      </c>
      <c r="JQ95" s="760">
        <v>0</v>
      </c>
      <c r="JR95" s="760">
        <v>0</v>
      </c>
      <c r="JS95" s="760">
        <v>0</v>
      </c>
      <c r="JT95" s="760">
        <v>0</v>
      </c>
      <c r="JU95" s="760">
        <v>0</v>
      </c>
      <c r="JV95" s="760">
        <v>0</v>
      </c>
      <c r="JW95" s="760">
        <v>0</v>
      </c>
      <c r="JX95" s="760">
        <v>0</v>
      </c>
      <c r="JY95" s="760">
        <v>0</v>
      </c>
      <c r="JZ95" s="760">
        <v>0</v>
      </c>
      <c r="KA95" s="760">
        <v>0</v>
      </c>
      <c r="KB95" s="760">
        <v>0</v>
      </c>
      <c r="KC95" s="760">
        <v>0</v>
      </c>
      <c r="KD95" s="760">
        <v>0</v>
      </c>
      <c r="KE95" s="760">
        <v>0</v>
      </c>
      <c r="KF95" s="760">
        <v>0</v>
      </c>
      <c r="KG95" s="760">
        <v>0</v>
      </c>
      <c r="KH95" s="760">
        <v>0</v>
      </c>
      <c r="KI95" s="760">
        <v>0</v>
      </c>
      <c r="KJ95" s="760">
        <v>0</v>
      </c>
      <c r="KK95" s="760">
        <v>0</v>
      </c>
      <c r="KL95" s="760">
        <v>0</v>
      </c>
      <c r="KM95" s="760">
        <v>0</v>
      </c>
      <c r="KN95" s="760">
        <v>0</v>
      </c>
      <c r="KO95" s="760">
        <v>0</v>
      </c>
      <c r="KP95" s="760">
        <v>0</v>
      </c>
      <c r="KQ95" s="760">
        <v>0</v>
      </c>
      <c r="KR95" s="760">
        <v>0</v>
      </c>
      <c r="KS95" s="760">
        <v>0</v>
      </c>
      <c r="KT95" s="760">
        <v>0</v>
      </c>
      <c r="KU95" s="760">
        <v>0</v>
      </c>
      <c r="KV95" s="760">
        <v>0</v>
      </c>
      <c r="KW95" s="760">
        <v>0</v>
      </c>
      <c r="KX95" s="760">
        <v>0</v>
      </c>
      <c r="KY95" s="760">
        <v>0</v>
      </c>
      <c r="KZ95" s="760">
        <v>0</v>
      </c>
      <c r="LA95" s="760">
        <v>0</v>
      </c>
      <c r="LB95" s="760">
        <v>0</v>
      </c>
      <c r="LC95" s="760">
        <v>0</v>
      </c>
      <c r="LD95" s="760">
        <v>0</v>
      </c>
      <c r="LE95" s="760">
        <v>0</v>
      </c>
      <c r="LF95" s="760">
        <v>0</v>
      </c>
      <c r="LG95" s="760">
        <v>0</v>
      </c>
      <c r="LH95" s="760">
        <v>0</v>
      </c>
      <c r="LI95" s="760">
        <v>0</v>
      </c>
      <c r="LJ95" s="760">
        <v>0</v>
      </c>
      <c r="LK95" s="760">
        <v>0</v>
      </c>
      <c r="LL95" s="760">
        <v>0</v>
      </c>
      <c r="LM95" s="760">
        <v>0</v>
      </c>
      <c r="LN95" s="760">
        <v>0</v>
      </c>
      <c r="LO95" s="760">
        <v>0</v>
      </c>
      <c r="LP95" s="760">
        <v>0</v>
      </c>
      <c r="LQ95" s="760">
        <v>0</v>
      </c>
      <c r="LR95" s="760">
        <v>0</v>
      </c>
      <c r="LS95" s="760">
        <v>0</v>
      </c>
      <c r="LT95" s="760">
        <v>0</v>
      </c>
      <c r="LU95" s="760">
        <v>0</v>
      </c>
      <c r="LV95" s="760">
        <v>0</v>
      </c>
      <c r="LW95" s="760">
        <v>0</v>
      </c>
      <c r="LX95" s="760">
        <v>0</v>
      </c>
      <c r="LY95" s="760">
        <v>0</v>
      </c>
      <c r="LZ95" s="760">
        <v>0</v>
      </c>
      <c r="MA95" s="760">
        <v>0</v>
      </c>
      <c r="MB95" s="760">
        <v>0</v>
      </c>
      <c r="MC95" s="760">
        <v>0</v>
      </c>
      <c r="MD95" s="760">
        <v>0</v>
      </c>
      <c r="ME95" s="760">
        <v>0</v>
      </c>
      <c r="MF95" s="760">
        <v>0</v>
      </c>
      <c r="MG95" s="760">
        <v>0</v>
      </c>
      <c r="MH95" s="760">
        <v>0</v>
      </c>
      <c r="MI95" s="760">
        <v>0</v>
      </c>
      <c r="MJ95" s="760">
        <v>0</v>
      </c>
      <c r="MK95" s="760">
        <v>0</v>
      </c>
      <c r="ML95" s="760">
        <v>0</v>
      </c>
      <c r="MM95" s="760">
        <v>0</v>
      </c>
      <c r="MN95" s="760">
        <v>0</v>
      </c>
      <c r="MO95" s="760">
        <v>0</v>
      </c>
      <c r="MP95" s="760">
        <v>0</v>
      </c>
      <c r="MQ95" s="760">
        <v>0</v>
      </c>
      <c r="MR95" s="760">
        <v>0</v>
      </c>
      <c r="MS95" s="760">
        <v>0</v>
      </c>
      <c r="MT95" s="760">
        <v>0</v>
      </c>
      <c r="MU95" s="760">
        <v>0</v>
      </c>
      <c r="MV95" s="760">
        <v>0</v>
      </c>
      <c r="MW95" s="760">
        <v>0</v>
      </c>
      <c r="MX95" s="760">
        <v>0</v>
      </c>
      <c r="MY95" s="760">
        <v>0</v>
      </c>
      <c r="MZ95" s="760">
        <v>0</v>
      </c>
      <c r="NA95" s="760">
        <v>0</v>
      </c>
      <c r="NB95" s="760">
        <v>0</v>
      </c>
      <c r="NC95" s="760">
        <v>0</v>
      </c>
      <c r="ND95" s="760">
        <v>0</v>
      </c>
      <c r="NE95" s="760">
        <v>0</v>
      </c>
      <c r="NF95" s="760">
        <v>0</v>
      </c>
      <c r="NG95" s="760">
        <v>0</v>
      </c>
      <c r="NH95" s="760">
        <v>0</v>
      </c>
      <c r="NI95" s="760">
        <v>0</v>
      </c>
      <c r="NJ95" s="760">
        <v>0</v>
      </c>
      <c r="NK95" s="760">
        <v>0</v>
      </c>
      <c r="NL95" s="760">
        <v>0</v>
      </c>
      <c r="NM95" s="760">
        <v>0</v>
      </c>
      <c r="NN95" s="760">
        <v>0</v>
      </c>
      <c r="NO95" s="760">
        <v>0</v>
      </c>
      <c r="NP95" s="760">
        <v>0</v>
      </c>
      <c r="NQ95" s="760">
        <v>0</v>
      </c>
      <c r="NR95" s="760">
        <v>0</v>
      </c>
      <c r="NS95" s="760">
        <v>0</v>
      </c>
      <c r="NT95" s="760">
        <v>0</v>
      </c>
      <c r="NU95" s="760">
        <v>0</v>
      </c>
      <c r="NV95" s="760">
        <v>0</v>
      </c>
      <c r="NW95" s="760">
        <v>0</v>
      </c>
      <c r="NX95" s="760">
        <v>0</v>
      </c>
      <c r="NY95" s="760">
        <v>0</v>
      </c>
      <c r="NZ95" s="760">
        <v>0</v>
      </c>
      <c r="OA95" s="760">
        <v>0</v>
      </c>
      <c r="OB95" s="760">
        <v>0</v>
      </c>
      <c r="OC95" s="760">
        <v>0</v>
      </c>
      <c r="OD95" s="760">
        <v>0</v>
      </c>
      <c r="OE95" s="760">
        <v>0</v>
      </c>
      <c r="OF95" s="760">
        <v>0</v>
      </c>
      <c r="OG95" s="760">
        <v>0</v>
      </c>
      <c r="OH95" s="760">
        <v>0</v>
      </c>
      <c r="OI95" s="760">
        <v>0</v>
      </c>
      <c r="OJ95" s="760">
        <v>0</v>
      </c>
      <c r="OK95" s="760">
        <v>0</v>
      </c>
      <c r="OL95" s="760">
        <v>0</v>
      </c>
      <c r="OM95" s="760">
        <v>0</v>
      </c>
      <c r="ON95" s="760">
        <v>0</v>
      </c>
      <c r="OO95" s="760">
        <v>0</v>
      </c>
      <c r="OP95" s="760">
        <v>0</v>
      </c>
      <c r="OQ95" s="760">
        <v>0</v>
      </c>
      <c r="OR95" s="760">
        <v>0</v>
      </c>
      <c r="OS95" s="760">
        <v>0</v>
      </c>
      <c r="OT95" s="760">
        <v>0</v>
      </c>
      <c r="OU95" s="760">
        <v>0</v>
      </c>
      <c r="OV95" s="760">
        <v>0</v>
      </c>
      <c r="OW95" s="760">
        <v>0</v>
      </c>
      <c r="OX95" s="760">
        <v>0</v>
      </c>
      <c r="OY95" s="760">
        <v>0</v>
      </c>
      <c r="OZ95" s="760">
        <v>0</v>
      </c>
      <c r="PA95" s="760">
        <v>0</v>
      </c>
      <c r="PB95" s="760">
        <v>0</v>
      </c>
      <c r="PC95" s="760">
        <v>0</v>
      </c>
      <c r="PD95" s="760">
        <v>0</v>
      </c>
      <c r="PE95" s="760">
        <v>0</v>
      </c>
      <c r="PF95" s="760">
        <v>0</v>
      </c>
      <c r="PG95" s="760">
        <v>0</v>
      </c>
      <c r="PH95" s="760">
        <v>0</v>
      </c>
      <c r="PI95" s="760">
        <v>0</v>
      </c>
      <c r="PJ95" s="760">
        <v>0</v>
      </c>
      <c r="PK95" s="760">
        <v>0</v>
      </c>
      <c r="PL95" s="760">
        <v>0</v>
      </c>
      <c r="PM95" s="760">
        <v>0</v>
      </c>
      <c r="PN95" s="760">
        <v>0</v>
      </c>
      <c r="PO95" s="760">
        <v>0</v>
      </c>
      <c r="PP95" s="760">
        <v>0</v>
      </c>
      <c r="PQ95" s="760">
        <v>0</v>
      </c>
      <c r="PR95" s="760">
        <v>0</v>
      </c>
      <c r="PS95" s="760">
        <v>0</v>
      </c>
      <c r="PT95" s="760">
        <v>0</v>
      </c>
      <c r="PU95" s="760">
        <v>0</v>
      </c>
      <c r="PV95" s="760">
        <v>0</v>
      </c>
      <c r="PW95" s="760">
        <v>0</v>
      </c>
      <c r="PX95" s="760">
        <v>0</v>
      </c>
      <c r="PY95" s="760">
        <v>0</v>
      </c>
      <c r="PZ95" s="760">
        <v>0</v>
      </c>
      <c r="QA95" s="760">
        <v>0</v>
      </c>
      <c r="QB95" s="760">
        <v>0</v>
      </c>
      <c r="QC95" s="760">
        <v>0</v>
      </c>
      <c r="QD95" s="760">
        <v>0</v>
      </c>
      <c r="QE95" s="760">
        <v>0</v>
      </c>
      <c r="QF95" s="760">
        <v>0</v>
      </c>
      <c r="QG95" s="760">
        <v>0</v>
      </c>
      <c r="QH95" s="760">
        <v>0</v>
      </c>
      <c r="QI95" s="760">
        <v>0</v>
      </c>
      <c r="QJ95" s="760">
        <v>0</v>
      </c>
      <c r="QK95" s="760">
        <v>0</v>
      </c>
      <c r="QL95" s="760">
        <v>0</v>
      </c>
      <c r="QM95" s="760">
        <v>0</v>
      </c>
      <c r="QN95" s="760">
        <v>0</v>
      </c>
      <c r="QO95" s="760">
        <v>0</v>
      </c>
      <c r="QP95" s="760">
        <v>0</v>
      </c>
      <c r="QQ95" s="760">
        <v>0</v>
      </c>
      <c r="QR95" s="760">
        <v>0</v>
      </c>
      <c r="QS95" s="760">
        <v>0</v>
      </c>
      <c r="QT95" s="760">
        <v>0</v>
      </c>
      <c r="QU95" s="760">
        <v>0</v>
      </c>
      <c r="QV95" s="760">
        <v>0</v>
      </c>
      <c r="QW95" s="760">
        <v>0</v>
      </c>
      <c r="QX95" s="760">
        <v>0</v>
      </c>
      <c r="QY95" s="760">
        <v>0</v>
      </c>
      <c r="QZ95" s="760">
        <v>0</v>
      </c>
      <c r="RA95" s="760">
        <v>0</v>
      </c>
      <c r="RB95" s="760">
        <v>0</v>
      </c>
      <c r="RC95" s="760">
        <v>0</v>
      </c>
      <c r="RD95" s="760">
        <v>0</v>
      </c>
      <c r="RE95" s="760">
        <v>0</v>
      </c>
      <c r="RF95" s="760">
        <v>0</v>
      </c>
      <c r="RG95" s="760">
        <v>0</v>
      </c>
      <c r="RH95" s="760">
        <v>0</v>
      </c>
      <c r="RI95" s="760">
        <v>0</v>
      </c>
      <c r="RJ95" s="760">
        <v>0</v>
      </c>
      <c r="RK95" s="760">
        <v>0</v>
      </c>
      <c r="RL95" s="760">
        <v>0</v>
      </c>
      <c r="RM95" s="760">
        <v>0</v>
      </c>
      <c r="RN95" s="760">
        <v>0</v>
      </c>
      <c r="RO95" s="760">
        <v>0</v>
      </c>
      <c r="RP95" s="760">
        <v>0</v>
      </c>
      <c r="RQ95" s="760">
        <v>0</v>
      </c>
      <c r="RR95" s="760">
        <v>0</v>
      </c>
      <c r="RS95" s="760">
        <v>0</v>
      </c>
      <c r="RT95" s="760">
        <v>0</v>
      </c>
      <c r="RU95" s="760">
        <v>0</v>
      </c>
      <c r="RV95" s="760">
        <v>0</v>
      </c>
      <c r="RW95" s="760">
        <v>0</v>
      </c>
      <c r="RX95" s="760">
        <v>0</v>
      </c>
      <c r="RY95" s="760">
        <v>0</v>
      </c>
      <c r="RZ95" s="760">
        <v>0</v>
      </c>
      <c r="SA95" s="760">
        <v>0</v>
      </c>
      <c r="SB95" s="760">
        <v>0</v>
      </c>
      <c r="SC95" s="760">
        <v>0</v>
      </c>
      <c r="SD95" s="760">
        <v>0</v>
      </c>
      <c r="SE95" s="760">
        <v>0</v>
      </c>
      <c r="SF95" s="760">
        <v>0</v>
      </c>
      <c r="SG95" s="760">
        <v>0</v>
      </c>
      <c r="SH95" s="760">
        <v>0</v>
      </c>
      <c r="SI95" s="475"/>
      <c r="SJ95" s="456"/>
      <c r="SK95" s="444"/>
      <c r="SL95" s="444"/>
      <c r="SM95" s="444"/>
    </row>
    <row r="96" spans="1:507" outlineLevel="2" x14ac:dyDescent="0.35">
      <c r="A96" s="444"/>
      <c r="B96" s="453"/>
      <c r="C96" s="664">
        <f>INT($C$40)+2</f>
        <v>3</v>
      </c>
      <c r="D96" s="475"/>
      <c r="E96" s="534"/>
      <c r="F96" s="534"/>
      <c r="G96" s="475"/>
      <c r="H96" s="497" t="str">
        <f>Sheep!$H$259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765">
        <f t="shared" ref="FR96:FW101" si="151">DR96</f>
        <v>0</v>
      </c>
      <c r="FS96" s="765">
        <f t="shared" si="151"/>
        <v>0</v>
      </c>
      <c r="FT96" s="765">
        <f t="shared" si="151"/>
        <v>0</v>
      </c>
      <c r="FU96" s="765">
        <f t="shared" si="151"/>
        <v>0</v>
      </c>
      <c r="FV96" s="765">
        <f t="shared" si="151"/>
        <v>0</v>
      </c>
      <c r="FW96" s="765">
        <f t="shared" si="151"/>
        <v>0</v>
      </c>
      <c r="FX96" s="765">
        <f t="shared" si="128"/>
        <v>0</v>
      </c>
      <c r="FY96" s="765">
        <f t="shared" si="128"/>
        <v>0</v>
      </c>
      <c r="FZ96" s="765">
        <f t="shared" si="128"/>
        <v>0</v>
      </c>
      <c r="GA96" s="765">
        <f t="shared" si="128"/>
        <v>0</v>
      </c>
      <c r="GB96" s="765">
        <f t="shared" si="128"/>
        <v>-0.1</v>
      </c>
      <c r="GC96" s="765">
        <f t="shared" si="128"/>
        <v>-0.1</v>
      </c>
      <c r="GD96" s="765">
        <f t="shared" si="128"/>
        <v>-0.1</v>
      </c>
      <c r="GE96" s="765">
        <f t="shared" si="128"/>
        <v>-0.1</v>
      </c>
      <c r="GF96" s="765">
        <f t="shared" si="128"/>
        <v>-0.1</v>
      </c>
      <c r="GG96" s="765">
        <f t="shared" si="128"/>
        <v>-0.1</v>
      </c>
      <c r="GH96" s="765">
        <f t="shared" si="128"/>
        <v>-0.1</v>
      </c>
      <c r="GI96" s="765">
        <f t="shared" si="128"/>
        <v>-0.1</v>
      </c>
      <c r="GJ96" s="765">
        <f t="shared" si="128"/>
        <v>-0.1</v>
      </c>
      <c r="GK96" s="765">
        <f t="shared" si="128"/>
        <v>-0.1</v>
      </c>
      <c r="GL96" s="765">
        <f t="shared" si="128"/>
        <v>-0.1</v>
      </c>
      <c r="GM96" s="765">
        <f t="shared" si="128"/>
        <v>-0.1</v>
      </c>
      <c r="GN96" s="765">
        <f t="shared" si="129"/>
        <v>-0.1</v>
      </c>
      <c r="GO96" s="765">
        <f t="shared" si="129"/>
        <v>-0.1</v>
      </c>
      <c r="GP96" s="765">
        <f t="shared" si="129"/>
        <v>-0.1</v>
      </c>
      <c r="GQ96" s="765">
        <f t="shared" si="129"/>
        <v>-0.1</v>
      </c>
      <c r="GR96" s="765">
        <f t="shared" si="129"/>
        <v>-0.1</v>
      </c>
      <c r="GS96" s="765">
        <f t="shared" si="129"/>
        <v>-0.1</v>
      </c>
      <c r="GT96" s="765">
        <f t="shared" si="129"/>
        <v>-0.1</v>
      </c>
      <c r="GU96" s="765">
        <f t="shared" si="129"/>
        <v>-0.1</v>
      </c>
      <c r="GV96" s="765">
        <f t="shared" si="129"/>
        <v>-0.1</v>
      </c>
      <c r="GW96" s="765">
        <f t="shared" si="129"/>
        <v>-0.1</v>
      </c>
      <c r="GX96" s="765">
        <f t="shared" si="129"/>
        <v>-0.1</v>
      </c>
      <c r="GY96" s="765">
        <f t="shared" si="129"/>
        <v>-0.1</v>
      </c>
      <c r="GZ96" s="765">
        <f t="shared" si="129"/>
        <v>-0.1</v>
      </c>
      <c r="HA96" s="765">
        <f t="shared" si="129"/>
        <v>0</v>
      </c>
      <c r="HB96" s="765">
        <f t="shared" si="129"/>
        <v>0</v>
      </c>
      <c r="HC96" s="765">
        <f t="shared" si="129"/>
        <v>0</v>
      </c>
      <c r="HD96" s="765">
        <f t="shared" si="130"/>
        <v>0</v>
      </c>
      <c r="HE96" s="765">
        <f t="shared" si="130"/>
        <v>0</v>
      </c>
      <c r="HF96" s="765">
        <f t="shared" si="130"/>
        <v>0</v>
      </c>
      <c r="HG96" s="765">
        <f t="shared" si="130"/>
        <v>0</v>
      </c>
      <c r="HH96" s="765">
        <f t="shared" si="130"/>
        <v>0</v>
      </c>
      <c r="HI96" s="765">
        <f t="shared" si="130"/>
        <v>0</v>
      </c>
      <c r="HJ96" s="765">
        <f t="shared" si="130"/>
        <v>0</v>
      </c>
      <c r="HK96" s="765">
        <f t="shared" si="130"/>
        <v>0</v>
      </c>
      <c r="HL96" s="765">
        <f t="shared" si="130"/>
        <v>0</v>
      </c>
      <c r="HM96" s="765">
        <f t="shared" si="130"/>
        <v>0</v>
      </c>
      <c r="HN96" s="765">
        <f t="shared" si="130"/>
        <v>0</v>
      </c>
      <c r="HO96" s="765">
        <f t="shared" si="130"/>
        <v>0</v>
      </c>
      <c r="HP96" s="765">
        <f t="shared" si="130"/>
        <v>0</v>
      </c>
      <c r="HQ96" s="765">
        <f t="shared" si="130"/>
        <v>0</v>
      </c>
      <c r="HR96" s="765">
        <f t="shared" si="130"/>
        <v>0</v>
      </c>
      <c r="HS96" s="765">
        <f t="shared" si="130"/>
        <v>0</v>
      </c>
      <c r="HT96" s="765">
        <f t="shared" si="131"/>
        <v>0</v>
      </c>
      <c r="HU96" s="765">
        <f t="shared" si="131"/>
        <v>0</v>
      </c>
      <c r="HV96" s="765">
        <f t="shared" si="131"/>
        <v>0</v>
      </c>
      <c r="HW96" s="765">
        <f t="shared" si="131"/>
        <v>0</v>
      </c>
      <c r="HX96" s="765">
        <f t="shared" si="131"/>
        <v>0</v>
      </c>
      <c r="HY96" s="765">
        <f t="shared" si="131"/>
        <v>0</v>
      </c>
      <c r="HZ96" s="765">
        <f t="shared" si="131"/>
        <v>0</v>
      </c>
      <c r="IA96" s="765">
        <f t="shared" si="131"/>
        <v>0</v>
      </c>
      <c r="IB96" s="765">
        <f t="shared" si="131"/>
        <v>-0.1</v>
      </c>
      <c r="IC96" s="765">
        <f t="shared" si="131"/>
        <v>-0.1</v>
      </c>
      <c r="ID96" s="765">
        <f t="shared" si="131"/>
        <v>-0.1</v>
      </c>
      <c r="IE96" s="765">
        <f t="shared" si="131"/>
        <v>-0.1</v>
      </c>
      <c r="IF96" s="765">
        <f t="shared" si="131"/>
        <v>-0.1</v>
      </c>
      <c r="IG96" s="765">
        <f t="shared" si="131"/>
        <v>-0.1</v>
      </c>
      <c r="IH96" s="765">
        <f t="shared" si="131"/>
        <v>-0.1</v>
      </c>
      <c r="II96" s="765">
        <f t="shared" si="131"/>
        <v>-0.1</v>
      </c>
      <c r="IJ96" s="765">
        <f t="shared" si="132"/>
        <v>-0.1</v>
      </c>
      <c r="IK96" s="765">
        <f t="shared" si="132"/>
        <v>-0.1</v>
      </c>
      <c r="IL96" s="765">
        <f t="shared" si="132"/>
        <v>-0.1</v>
      </c>
      <c r="IM96" s="765">
        <f t="shared" si="132"/>
        <v>-0.1</v>
      </c>
      <c r="IN96" s="765">
        <f t="shared" si="132"/>
        <v>-0.1</v>
      </c>
      <c r="IO96" s="765">
        <f t="shared" si="132"/>
        <v>-0.1</v>
      </c>
      <c r="IP96" s="765">
        <f t="shared" si="132"/>
        <v>-0.1</v>
      </c>
      <c r="IQ96" s="765">
        <f t="shared" si="132"/>
        <v>-0.1</v>
      </c>
      <c r="IR96" s="765">
        <f t="shared" si="132"/>
        <v>-0.1</v>
      </c>
      <c r="IS96" s="765">
        <f t="shared" si="132"/>
        <v>-0.1</v>
      </c>
      <c r="IT96" s="765">
        <f t="shared" si="132"/>
        <v>-0.1</v>
      </c>
      <c r="IU96" s="765">
        <f t="shared" si="132"/>
        <v>-0.1</v>
      </c>
      <c r="IV96" s="765">
        <f t="shared" si="132"/>
        <v>-0.1</v>
      </c>
      <c r="IW96" s="765">
        <f t="shared" si="132"/>
        <v>-0.1</v>
      </c>
      <c r="IX96" s="765">
        <f t="shared" si="132"/>
        <v>-0.1</v>
      </c>
      <c r="IY96" s="765">
        <f t="shared" si="132"/>
        <v>-0.1</v>
      </c>
      <c r="IZ96" s="765">
        <f t="shared" si="133"/>
        <v>-0.1</v>
      </c>
      <c r="JA96" s="765">
        <f t="shared" si="133"/>
        <v>0</v>
      </c>
      <c r="JB96" s="765">
        <f t="shared" si="133"/>
        <v>0</v>
      </c>
      <c r="JC96" s="765">
        <f t="shared" si="133"/>
        <v>0</v>
      </c>
      <c r="JD96" s="765">
        <f t="shared" si="133"/>
        <v>0</v>
      </c>
      <c r="JE96" s="765">
        <f t="shared" si="133"/>
        <v>0</v>
      </c>
      <c r="JF96" s="765">
        <f t="shared" si="133"/>
        <v>0</v>
      </c>
      <c r="JG96" s="765">
        <f t="shared" si="133"/>
        <v>0</v>
      </c>
      <c r="JH96" s="765">
        <f t="shared" si="133"/>
        <v>0</v>
      </c>
      <c r="JI96" s="765">
        <f t="shared" si="133"/>
        <v>0</v>
      </c>
      <c r="JJ96" s="765">
        <f t="shared" si="133"/>
        <v>0</v>
      </c>
      <c r="JK96" s="765">
        <f t="shared" si="133"/>
        <v>0</v>
      </c>
      <c r="JL96" s="765">
        <f t="shared" si="133"/>
        <v>0</v>
      </c>
      <c r="JM96" s="765">
        <f t="shared" si="133"/>
        <v>0</v>
      </c>
      <c r="JN96" s="765">
        <f t="shared" si="133"/>
        <v>0</v>
      </c>
      <c r="JO96" s="765">
        <f t="shared" si="133"/>
        <v>0</v>
      </c>
      <c r="JP96" s="765">
        <f t="shared" si="134"/>
        <v>0</v>
      </c>
      <c r="JQ96" s="765">
        <f t="shared" si="134"/>
        <v>0</v>
      </c>
      <c r="JR96" s="765">
        <f t="shared" si="134"/>
        <v>0</v>
      </c>
      <c r="JS96" s="765">
        <f t="shared" si="134"/>
        <v>0</v>
      </c>
      <c r="JT96" s="765">
        <f t="shared" si="134"/>
        <v>0</v>
      </c>
      <c r="JU96" s="765">
        <f t="shared" si="134"/>
        <v>0</v>
      </c>
      <c r="JV96" s="765">
        <f t="shared" si="134"/>
        <v>0</v>
      </c>
      <c r="JW96" s="765">
        <f t="shared" si="134"/>
        <v>0</v>
      </c>
      <c r="JX96" s="765">
        <f t="shared" si="134"/>
        <v>0</v>
      </c>
      <c r="JY96" s="765">
        <f t="shared" si="134"/>
        <v>0</v>
      </c>
      <c r="JZ96" s="765">
        <f t="shared" si="134"/>
        <v>0</v>
      </c>
      <c r="KA96" s="765">
        <f t="shared" si="134"/>
        <v>0</v>
      </c>
      <c r="KB96" s="765">
        <f t="shared" si="134"/>
        <v>-0.1</v>
      </c>
      <c r="KC96" s="765">
        <f t="shared" si="134"/>
        <v>-0.1</v>
      </c>
      <c r="KD96" s="765">
        <f t="shared" si="134"/>
        <v>-0.1</v>
      </c>
      <c r="KE96" s="765">
        <f t="shared" si="134"/>
        <v>-0.1</v>
      </c>
      <c r="KF96" s="765">
        <f t="shared" si="135"/>
        <v>-0.1</v>
      </c>
      <c r="KG96" s="765">
        <f t="shared" si="135"/>
        <v>-0.1</v>
      </c>
      <c r="KH96" s="765">
        <f t="shared" si="135"/>
        <v>-0.1</v>
      </c>
      <c r="KI96" s="765">
        <f t="shared" si="135"/>
        <v>-0.1</v>
      </c>
      <c r="KJ96" s="765">
        <f t="shared" si="135"/>
        <v>-0.1</v>
      </c>
      <c r="KK96" s="765">
        <f t="shared" si="135"/>
        <v>-0.1</v>
      </c>
      <c r="KL96" s="765">
        <f t="shared" si="135"/>
        <v>-0.1</v>
      </c>
      <c r="KM96" s="765">
        <f t="shared" si="135"/>
        <v>-0.1</v>
      </c>
      <c r="KN96" s="765">
        <f t="shared" si="135"/>
        <v>-0.1</v>
      </c>
      <c r="KO96" s="765">
        <f t="shared" si="135"/>
        <v>-0.1</v>
      </c>
      <c r="KP96" s="765">
        <f t="shared" si="135"/>
        <v>-0.1</v>
      </c>
      <c r="KQ96" s="765">
        <f t="shared" si="135"/>
        <v>-0.1</v>
      </c>
      <c r="KR96" s="765">
        <f t="shared" si="135"/>
        <v>-0.1</v>
      </c>
      <c r="KS96" s="765">
        <f t="shared" si="135"/>
        <v>-0.1</v>
      </c>
      <c r="KT96" s="765">
        <f t="shared" si="135"/>
        <v>-0.1</v>
      </c>
      <c r="KU96" s="765">
        <f t="shared" si="135"/>
        <v>-0.1</v>
      </c>
      <c r="KV96" s="765">
        <f t="shared" si="136"/>
        <v>-0.1</v>
      </c>
      <c r="KW96" s="765">
        <f t="shared" si="136"/>
        <v>-0.1</v>
      </c>
      <c r="KX96" s="765">
        <f t="shared" si="136"/>
        <v>-0.1</v>
      </c>
      <c r="KY96" s="765">
        <f t="shared" si="136"/>
        <v>-0.1</v>
      </c>
      <c r="KZ96" s="765">
        <f t="shared" si="136"/>
        <v>-0.1</v>
      </c>
      <c r="LA96" s="765">
        <f t="shared" si="136"/>
        <v>0</v>
      </c>
      <c r="LB96" s="765">
        <f t="shared" si="136"/>
        <v>0</v>
      </c>
      <c r="LC96" s="765">
        <f t="shared" si="136"/>
        <v>0</v>
      </c>
      <c r="LD96" s="765">
        <f t="shared" si="136"/>
        <v>0</v>
      </c>
      <c r="LE96" s="765">
        <f t="shared" si="136"/>
        <v>0</v>
      </c>
      <c r="LF96" s="765">
        <f t="shared" si="136"/>
        <v>0</v>
      </c>
      <c r="LG96" s="765">
        <f t="shared" si="136"/>
        <v>0</v>
      </c>
      <c r="LH96" s="765">
        <f t="shared" si="136"/>
        <v>0</v>
      </c>
      <c r="LI96" s="765">
        <f t="shared" si="136"/>
        <v>0</v>
      </c>
      <c r="LJ96" s="765">
        <f t="shared" si="136"/>
        <v>0</v>
      </c>
      <c r="LK96" s="765">
        <f t="shared" si="136"/>
        <v>0</v>
      </c>
      <c r="LL96" s="765">
        <f t="shared" si="137"/>
        <v>0</v>
      </c>
      <c r="LM96" s="765">
        <f t="shared" si="137"/>
        <v>0</v>
      </c>
      <c r="LN96" s="765">
        <f t="shared" si="137"/>
        <v>0</v>
      </c>
      <c r="LO96" s="765">
        <f t="shared" si="137"/>
        <v>0</v>
      </c>
      <c r="LP96" s="765">
        <f t="shared" si="137"/>
        <v>0</v>
      </c>
      <c r="LQ96" s="765">
        <f t="shared" si="137"/>
        <v>0</v>
      </c>
      <c r="LR96" s="765">
        <f t="shared" si="137"/>
        <v>0</v>
      </c>
      <c r="LS96" s="765">
        <f t="shared" si="137"/>
        <v>0</v>
      </c>
      <c r="LT96" s="765">
        <f t="shared" si="137"/>
        <v>0</v>
      </c>
      <c r="LU96" s="765">
        <f t="shared" si="137"/>
        <v>0</v>
      </c>
      <c r="LV96" s="765">
        <f t="shared" si="137"/>
        <v>0</v>
      </c>
      <c r="LW96" s="765">
        <f t="shared" si="137"/>
        <v>0</v>
      </c>
      <c r="LX96" s="765">
        <f t="shared" si="137"/>
        <v>0</v>
      </c>
      <c r="LY96" s="765">
        <f t="shared" si="137"/>
        <v>0</v>
      </c>
      <c r="LZ96" s="765">
        <f t="shared" si="137"/>
        <v>0</v>
      </c>
      <c r="MA96" s="765">
        <f t="shared" si="137"/>
        <v>0</v>
      </c>
      <c r="MB96" s="765">
        <f t="shared" si="138"/>
        <v>-0.1</v>
      </c>
      <c r="MC96" s="765">
        <f t="shared" si="138"/>
        <v>-0.1</v>
      </c>
      <c r="MD96" s="765">
        <f t="shared" si="138"/>
        <v>-0.1</v>
      </c>
      <c r="ME96" s="765">
        <f t="shared" si="138"/>
        <v>-0.1</v>
      </c>
      <c r="MF96" s="765">
        <f t="shared" si="138"/>
        <v>-0.1</v>
      </c>
      <c r="MG96" s="765">
        <f t="shared" si="138"/>
        <v>-0.1</v>
      </c>
      <c r="MH96" s="765">
        <f t="shared" si="138"/>
        <v>-0.1</v>
      </c>
      <c r="MI96" s="765">
        <f t="shared" si="138"/>
        <v>-0.1</v>
      </c>
      <c r="MJ96" s="765">
        <f t="shared" si="138"/>
        <v>-0.1</v>
      </c>
      <c r="MK96" s="765">
        <f t="shared" si="138"/>
        <v>-0.1</v>
      </c>
      <c r="ML96" s="765">
        <f t="shared" si="138"/>
        <v>-0.1</v>
      </c>
      <c r="MM96" s="765">
        <f t="shared" si="138"/>
        <v>-0.1</v>
      </c>
      <c r="MN96" s="765">
        <f t="shared" si="138"/>
        <v>-0.1</v>
      </c>
      <c r="MO96" s="765">
        <f t="shared" si="138"/>
        <v>-0.1</v>
      </c>
      <c r="MP96" s="765">
        <f t="shared" si="138"/>
        <v>-0.1</v>
      </c>
      <c r="MQ96" s="765">
        <f t="shared" si="138"/>
        <v>-0.1</v>
      </c>
      <c r="MR96" s="765">
        <f t="shared" si="139"/>
        <v>-0.1</v>
      </c>
      <c r="MS96" s="765">
        <f t="shared" si="139"/>
        <v>-0.1</v>
      </c>
      <c r="MT96" s="765">
        <f t="shared" si="139"/>
        <v>-0.1</v>
      </c>
      <c r="MU96" s="765">
        <f t="shared" si="139"/>
        <v>-0.1</v>
      </c>
      <c r="MV96" s="765">
        <f t="shared" si="139"/>
        <v>-0.1</v>
      </c>
      <c r="MW96" s="765">
        <f t="shared" si="139"/>
        <v>-0.1</v>
      </c>
      <c r="MX96" s="765">
        <f t="shared" si="139"/>
        <v>-0.1</v>
      </c>
      <c r="MY96" s="765">
        <f t="shared" si="139"/>
        <v>-0.1</v>
      </c>
      <c r="MZ96" s="765">
        <f t="shared" si="139"/>
        <v>-0.1</v>
      </c>
      <c r="NA96" s="765">
        <f t="shared" si="139"/>
        <v>0</v>
      </c>
      <c r="NB96" s="765">
        <f t="shared" si="139"/>
        <v>0</v>
      </c>
      <c r="NC96" s="765">
        <f t="shared" si="139"/>
        <v>0</v>
      </c>
      <c r="ND96" s="765">
        <f t="shared" si="139"/>
        <v>0</v>
      </c>
      <c r="NE96" s="765">
        <f t="shared" si="139"/>
        <v>0</v>
      </c>
      <c r="NF96" s="765">
        <f t="shared" si="139"/>
        <v>0</v>
      </c>
      <c r="NG96" s="765">
        <f t="shared" si="139"/>
        <v>0</v>
      </c>
      <c r="NH96" s="765">
        <f t="shared" si="140"/>
        <v>0</v>
      </c>
      <c r="NI96" s="765">
        <f t="shared" si="140"/>
        <v>0</v>
      </c>
      <c r="NJ96" s="765">
        <f t="shared" si="140"/>
        <v>0</v>
      </c>
      <c r="NK96" s="765">
        <f t="shared" si="140"/>
        <v>0</v>
      </c>
      <c r="NL96" s="765">
        <f t="shared" si="140"/>
        <v>0</v>
      </c>
      <c r="NM96" s="765">
        <f t="shared" si="140"/>
        <v>0</v>
      </c>
      <c r="NN96" s="765">
        <f t="shared" si="140"/>
        <v>0</v>
      </c>
      <c r="NO96" s="765">
        <f t="shared" si="140"/>
        <v>0</v>
      </c>
      <c r="NP96" s="765">
        <f t="shared" si="140"/>
        <v>0</v>
      </c>
      <c r="NQ96" s="765">
        <f t="shared" si="140"/>
        <v>0</v>
      </c>
      <c r="NR96" s="765">
        <f t="shared" si="140"/>
        <v>0</v>
      </c>
      <c r="NS96" s="765">
        <f t="shared" si="140"/>
        <v>0</v>
      </c>
      <c r="NT96" s="765">
        <f t="shared" si="140"/>
        <v>0</v>
      </c>
      <c r="NU96" s="765">
        <f t="shared" si="140"/>
        <v>0</v>
      </c>
      <c r="NV96" s="765">
        <f t="shared" si="140"/>
        <v>0</v>
      </c>
      <c r="NW96" s="765">
        <f t="shared" si="140"/>
        <v>0</v>
      </c>
      <c r="NX96" s="765">
        <f t="shared" si="141"/>
        <v>0</v>
      </c>
      <c r="NY96" s="765">
        <f t="shared" si="141"/>
        <v>0</v>
      </c>
      <c r="NZ96" s="765">
        <f t="shared" si="141"/>
        <v>0</v>
      </c>
      <c r="OA96" s="765">
        <f t="shared" si="141"/>
        <v>0</v>
      </c>
      <c r="OB96" s="765">
        <f t="shared" si="141"/>
        <v>-0.1</v>
      </c>
      <c r="OC96" s="765">
        <f t="shared" si="141"/>
        <v>-0.1</v>
      </c>
      <c r="OD96" s="765">
        <f t="shared" si="141"/>
        <v>-0.1</v>
      </c>
      <c r="OE96" s="765">
        <f t="shared" si="141"/>
        <v>-0.1</v>
      </c>
      <c r="OF96" s="765">
        <f t="shared" si="141"/>
        <v>-0.1</v>
      </c>
      <c r="OG96" s="765">
        <f t="shared" si="141"/>
        <v>-0.1</v>
      </c>
      <c r="OH96" s="765">
        <f t="shared" si="141"/>
        <v>-0.1</v>
      </c>
      <c r="OI96" s="765">
        <f t="shared" si="141"/>
        <v>-0.1</v>
      </c>
      <c r="OJ96" s="765">
        <f t="shared" si="141"/>
        <v>-0.1</v>
      </c>
      <c r="OK96" s="765">
        <f t="shared" si="141"/>
        <v>-0.1</v>
      </c>
      <c r="OL96" s="765">
        <f t="shared" si="141"/>
        <v>-0.1</v>
      </c>
      <c r="OM96" s="765">
        <f t="shared" si="141"/>
        <v>-0.1</v>
      </c>
      <c r="ON96" s="765">
        <f t="shared" si="142"/>
        <v>-0.1</v>
      </c>
      <c r="OO96" s="765">
        <f t="shared" si="142"/>
        <v>-0.1</v>
      </c>
      <c r="OP96" s="765">
        <f t="shared" si="142"/>
        <v>-0.1</v>
      </c>
      <c r="OQ96" s="765">
        <f t="shared" si="142"/>
        <v>-0.1</v>
      </c>
      <c r="OR96" s="765">
        <f t="shared" si="142"/>
        <v>-0.1</v>
      </c>
      <c r="OS96" s="765">
        <f t="shared" si="142"/>
        <v>-0.1</v>
      </c>
      <c r="OT96" s="765">
        <f t="shared" si="142"/>
        <v>-0.1</v>
      </c>
      <c r="OU96" s="765">
        <f t="shared" si="142"/>
        <v>-0.1</v>
      </c>
      <c r="OV96" s="765">
        <f t="shared" si="142"/>
        <v>-0.1</v>
      </c>
      <c r="OW96" s="765">
        <f t="shared" si="142"/>
        <v>-0.1</v>
      </c>
      <c r="OX96" s="765">
        <f t="shared" si="142"/>
        <v>-0.1</v>
      </c>
      <c r="OY96" s="765">
        <f t="shared" si="142"/>
        <v>-0.1</v>
      </c>
      <c r="OZ96" s="765">
        <f t="shared" si="142"/>
        <v>-0.1</v>
      </c>
      <c r="PA96" s="765">
        <f t="shared" si="142"/>
        <v>0</v>
      </c>
      <c r="PB96" s="765">
        <f t="shared" si="142"/>
        <v>0</v>
      </c>
      <c r="PC96" s="765">
        <f t="shared" si="142"/>
        <v>0</v>
      </c>
      <c r="PD96" s="765">
        <f t="shared" si="143"/>
        <v>0</v>
      </c>
      <c r="PE96" s="765">
        <f t="shared" si="143"/>
        <v>0</v>
      </c>
      <c r="PF96" s="765">
        <f t="shared" si="143"/>
        <v>0</v>
      </c>
      <c r="PG96" s="765">
        <f t="shared" si="143"/>
        <v>0</v>
      </c>
      <c r="PH96" s="765">
        <f t="shared" si="143"/>
        <v>0</v>
      </c>
      <c r="PI96" s="765">
        <f t="shared" si="143"/>
        <v>0</v>
      </c>
      <c r="PJ96" s="765">
        <f t="shared" si="143"/>
        <v>0</v>
      </c>
      <c r="PK96" s="765">
        <f t="shared" si="143"/>
        <v>0</v>
      </c>
      <c r="PL96" s="765">
        <f t="shared" si="143"/>
        <v>0</v>
      </c>
      <c r="PM96" s="765">
        <f t="shared" si="143"/>
        <v>0</v>
      </c>
      <c r="PN96" s="765">
        <f t="shared" si="143"/>
        <v>0</v>
      </c>
      <c r="PO96" s="765">
        <f t="shared" si="143"/>
        <v>0</v>
      </c>
      <c r="PP96" s="765">
        <f t="shared" si="143"/>
        <v>0</v>
      </c>
      <c r="PQ96" s="765">
        <f t="shared" si="143"/>
        <v>0</v>
      </c>
      <c r="PR96" s="765">
        <f t="shared" si="143"/>
        <v>0</v>
      </c>
      <c r="PS96" s="765">
        <f t="shared" si="143"/>
        <v>0</v>
      </c>
      <c r="PT96" s="765">
        <f t="shared" si="144"/>
        <v>0</v>
      </c>
      <c r="PU96" s="765">
        <f t="shared" si="144"/>
        <v>0</v>
      </c>
      <c r="PV96" s="765">
        <f t="shared" si="144"/>
        <v>0</v>
      </c>
      <c r="PW96" s="765">
        <f t="shared" si="144"/>
        <v>0</v>
      </c>
      <c r="PX96" s="765">
        <f t="shared" si="144"/>
        <v>0</v>
      </c>
      <c r="PY96" s="765">
        <f t="shared" si="144"/>
        <v>0</v>
      </c>
      <c r="PZ96" s="765">
        <f t="shared" si="144"/>
        <v>0</v>
      </c>
      <c r="QA96" s="765">
        <f t="shared" si="144"/>
        <v>0</v>
      </c>
      <c r="QB96" s="765">
        <f t="shared" si="144"/>
        <v>-0.1</v>
      </c>
      <c r="QC96" s="765">
        <f t="shared" si="144"/>
        <v>-0.1</v>
      </c>
      <c r="QD96" s="765">
        <f t="shared" si="144"/>
        <v>-0.1</v>
      </c>
      <c r="QE96" s="765">
        <f t="shared" si="144"/>
        <v>-0.1</v>
      </c>
      <c r="QF96" s="765">
        <f t="shared" si="144"/>
        <v>-0.1</v>
      </c>
      <c r="QG96" s="765">
        <f t="shared" si="144"/>
        <v>-0.1</v>
      </c>
      <c r="QH96" s="765">
        <f t="shared" si="144"/>
        <v>-0.1</v>
      </c>
      <c r="QI96" s="765">
        <f t="shared" si="144"/>
        <v>-0.1</v>
      </c>
      <c r="QJ96" s="765">
        <f t="shared" si="145"/>
        <v>-0.1</v>
      </c>
      <c r="QK96" s="765">
        <f t="shared" si="145"/>
        <v>-0.1</v>
      </c>
      <c r="QL96" s="765">
        <f t="shared" si="145"/>
        <v>-0.1</v>
      </c>
      <c r="QM96" s="765">
        <f t="shared" si="145"/>
        <v>-0.1</v>
      </c>
      <c r="QN96" s="765">
        <f t="shared" si="145"/>
        <v>-0.1</v>
      </c>
      <c r="QO96" s="765">
        <f t="shared" si="145"/>
        <v>-0.1</v>
      </c>
      <c r="QP96" s="765">
        <f t="shared" si="145"/>
        <v>-0.1</v>
      </c>
      <c r="QQ96" s="765">
        <f t="shared" si="145"/>
        <v>-0.1</v>
      </c>
      <c r="QR96" s="765">
        <f t="shared" si="145"/>
        <v>-0.1</v>
      </c>
      <c r="QS96" s="765">
        <f t="shared" si="145"/>
        <v>-0.1</v>
      </c>
      <c r="QT96" s="765">
        <f t="shared" si="145"/>
        <v>-0.1</v>
      </c>
      <c r="QU96" s="765">
        <f t="shared" si="145"/>
        <v>-0.1</v>
      </c>
      <c r="QV96" s="765">
        <f t="shared" si="145"/>
        <v>-0.1</v>
      </c>
      <c r="QW96" s="765">
        <f t="shared" si="145"/>
        <v>-0.1</v>
      </c>
      <c r="QX96" s="765">
        <f t="shared" si="145"/>
        <v>-0.1</v>
      </c>
      <c r="QY96" s="765">
        <f t="shared" si="145"/>
        <v>-0.1</v>
      </c>
      <c r="QZ96" s="765">
        <f t="shared" si="146"/>
        <v>-0.1</v>
      </c>
      <c r="RA96" s="765">
        <f t="shared" si="146"/>
        <v>0</v>
      </c>
      <c r="RB96" s="765">
        <f t="shared" si="146"/>
        <v>0</v>
      </c>
      <c r="RC96" s="765">
        <f t="shared" si="146"/>
        <v>0</v>
      </c>
      <c r="RD96" s="765">
        <f t="shared" si="146"/>
        <v>0</v>
      </c>
      <c r="RE96" s="765">
        <f t="shared" si="146"/>
        <v>0</v>
      </c>
      <c r="RF96" s="765">
        <f t="shared" si="146"/>
        <v>0</v>
      </c>
      <c r="RG96" s="765">
        <f t="shared" si="146"/>
        <v>0</v>
      </c>
      <c r="RH96" s="765">
        <f t="shared" si="146"/>
        <v>0</v>
      </c>
      <c r="RI96" s="765">
        <f t="shared" si="146"/>
        <v>0</v>
      </c>
      <c r="RJ96" s="765">
        <f t="shared" si="146"/>
        <v>0</v>
      </c>
      <c r="RK96" s="765">
        <f t="shared" si="146"/>
        <v>0</v>
      </c>
      <c r="RL96" s="765">
        <f t="shared" si="146"/>
        <v>0</v>
      </c>
      <c r="RM96" s="765">
        <f t="shared" si="146"/>
        <v>0</v>
      </c>
      <c r="RN96" s="765">
        <f t="shared" si="146"/>
        <v>0</v>
      </c>
      <c r="RO96" s="765">
        <f t="shared" si="146"/>
        <v>0</v>
      </c>
      <c r="RP96" s="765">
        <f t="shared" si="147"/>
        <v>0</v>
      </c>
      <c r="RQ96" s="765">
        <f t="shared" si="147"/>
        <v>0</v>
      </c>
      <c r="RR96" s="765">
        <f t="shared" si="147"/>
        <v>0</v>
      </c>
      <c r="RS96" s="765">
        <f t="shared" si="147"/>
        <v>0</v>
      </c>
      <c r="RT96" s="765">
        <f t="shared" si="147"/>
        <v>0</v>
      </c>
      <c r="RU96" s="765">
        <f t="shared" si="147"/>
        <v>0</v>
      </c>
      <c r="RV96" s="765">
        <f t="shared" si="147"/>
        <v>0</v>
      </c>
      <c r="RW96" s="765">
        <f t="shared" si="147"/>
        <v>0</v>
      </c>
      <c r="RX96" s="765">
        <f t="shared" si="147"/>
        <v>0</v>
      </c>
      <c r="RY96" s="765">
        <f t="shared" si="147"/>
        <v>0</v>
      </c>
      <c r="RZ96" s="765">
        <f t="shared" si="147"/>
        <v>0</v>
      </c>
      <c r="SA96" s="765">
        <f t="shared" si="147"/>
        <v>0</v>
      </c>
      <c r="SB96" s="765">
        <f t="shared" si="147"/>
        <v>-0.1</v>
      </c>
      <c r="SC96" s="765">
        <f t="shared" si="147"/>
        <v>-0.1</v>
      </c>
      <c r="SD96" s="765">
        <f t="shared" si="147"/>
        <v>-0.1</v>
      </c>
      <c r="SE96" s="765">
        <f t="shared" si="147"/>
        <v>-0.1</v>
      </c>
      <c r="SF96" s="765">
        <f t="shared" si="148"/>
        <v>-0.1</v>
      </c>
      <c r="SG96" s="765">
        <f t="shared" si="148"/>
        <v>-0.1</v>
      </c>
      <c r="SH96" s="765">
        <f t="shared" si="148"/>
        <v>-0.1</v>
      </c>
      <c r="SI96" s="475"/>
      <c r="SJ96" s="456"/>
      <c r="SK96" s="444"/>
      <c r="SL96" s="444"/>
      <c r="SM96" s="444"/>
    </row>
    <row r="97" spans="1:507" outlineLevel="3" x14ac:dyDescent="0.35">
      <c r="A97" s="444"/>
      <c r="B97" s="453"/>
      <c r="C97" s="664">
        <f>INT($C$40)+3</f>
        <v>4</v>
      </c>
      <c r="D97" s="475"/>
      <c r="E97" s="534"/>
      <c r="F97" s="534"/>
      <c r="G97" s="475"/>
      <c r="H97" s="497"/>
      <c r="I97" s="497" t="s">
        <v>728</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35">
      <c r="A98" s="444"/>
      <c r="B98" s="453"/>
      <c r="C98" s="664">
        <f>INT($C$40)+3</f>
        <v>4</v>
      </c>
      <c r="D98" s="475"/>
      <c r="E98" s="534"/>
      <c r="F98" s="534"/>
      <c r="G98" s="475"/>
      <c r="H98" s="497"/>
      <c r="I98" s="497" t="s">
        <v>729</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35">
      <c r="A99" s="444"/>
      <c r="B99" s="453"/>
      <c r="C99" s="664">
        <f>INT($C$40)+3</f>
        <v>4</v>
      </c>
      <c r="D99" s="475"/>
      <c r="E99" s="534"/>
      <c r="F99" s="534"/>
      <c r="G99" s="475"/>
      <c r="H99" s="497"/>
      <c r="I99" s="497" t="s">
        <v>730</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35">
      <c r="A100" s="444"/>
      <c r="B100" s="453"/>
      <c r="C100" s="664">
        <f>INT($C$40)+3</f>
        <v>4</v>
      </c>
      <c r="D100" s="475"/>
      <c r="E100" s="534"/>
      <c r="F100" s="534"/>
      <c r="G100" s="475"/>
      <c r="H100" s="686"/>
      <c r="I100" s="686" t="s">
        <v>731</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35">
      <c r="A101" s="444"/>
      <c r="B101" s="453"/>
      <c r="C101" s="664">
        <f>INT($C$40)+3</f>
        <v>4</v>
      </c>
      <c r="D101" s="475"/>
      <c r="E101" s="534"/>
      <c r="F101" s="534"/>
      <c r="G101" s="475"/>
      <c r="H101" s="688"/>
      <c r="I101" s="688" t="s">
        <v>696</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35">
      <c r="A102" s="444"/>
      <c r="B102" s="453"/>
      <c r="C102" s="664">
        <f>INT($C$40)+2</f>
        <v>3</v>
      </c>
      <c r="D102" s="475"/>
      <c r="E102" s="534"/>
      <c r="F102" s="534"/>
      <c r="G102" s="475"/>
      <c r="H102" s="497"/>
      <c r="I102" s="497" t="s">
        <v>724</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35">
      <c r="A103" s="444"/>
      <c r="B103" s="453"/>
      <c r="C103" s="664">
        <f t="shared" si="150"/>
        <v>4</v>
      </c>
      <c r="D103" s="475"/>
      <c r="E103" s="534"/>
      <c r="F103" s="534"/>
      <c r="G103" s="475"/>
      <c r="H103" s="497"/>
      <c r="I103" s="497" t="s">
        <v>725</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35">
      <c r="A104" s="444"/>
      <c r="B104" s="453"/>
      <c r="C104" s="664">
        <f t="shared" si="150"/>
        <v>4</v>
      </c>
      <c r="D104" s="475"/>
      <c r="E104" s="534"/>
      <c r="F104" s="534"/>
      <c r="G104" s="475"/>
      <c r="H104" s="497"/>
      <c r="I104" s="497" t="s">
        <v>726</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35">
      <c r="A105" s="444"/>
      <c r="B105" s="453"/>
      <c r="C105" s="664">
        <f t="shared" si="150"/>
        <v>4</v>
      </c>
      <c r="D105" s="475"/>
      <c r="E105" s="534"/>
      <c r="F105" s="534"/>
      <c r="G105" s="475"/>
      <c r="H105" s="688"/>
      <c r="I105" s="688" t="s">
        <v>890</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35">
      <c r="A106" s="444"/>
      <c r="B106" s="453"/>
      <c r="C106" s="664">
        <f>INT($C$40)+3</f>
        <v>4</v>
      </c>
      <c r="D106" s="475"/>
      <c r="E106" s="534"/>
      <c r="F106" s="534"/>
      <c r="G106" s="475"/>
      <c r="H106" s="497"/>
      <c r="I106" s="497" t="s">
        <v>892</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35">
      <c r="A107" s="444"/>
      <c r="B107" s="453"/>
      <c r="C107" s="664">
        <f>INT($C$40)+2</f>
        <v>3</v>
      </c>
      <c r="D107" s="475"/>
      <c r="E107" s="534"/>
      <c r="F107" s="534"/>
      <c r="G107" s="475"/>
      <c r="H107" s="682"/>
      <c r="I107" s="682" t="s">
        <v>893</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35">
      <c r="A108" s="444"/>
      <c r="B108" s="453"/>
      <c r="C108" s="664">
        <f t="shared" si="150"/>
        <v>4</v>
      </c>
      <c r="D108" s="475"/>
      <c r="E108" s="534"/>
      <c r="F108" s="534"/>
      <c r="G108" s="475"/>
      <c r="H108" s="761"/>
      <c r="I108" s="761" t="s">
        <v>894</v>
      </c>
      <c r="J108" s="761">
        <f t="shared" si="149"/>
        <v>29</v>
      </c>
      <c r="K108" s="762">
        <v>0</v>
      </c>
      <c r="L108" s="762">
        <v>0</v>
      </c>
      <c r="M108" s="762">
        <v>0</v>
      </c>
      <c r="N108" s="762">
        <v>0</v>
      </c>
      <c r="O108" s="762">
        <v>0</v>
      </c>
      <c r="P108" s="762">
        <v>0</v>
      </c>
      <c r="Q108" s="762">
        <v>0</v>
      </c>
      <c r="R108" s="762">
        <v>0</v>
      </c>
      <c r="S108" s="762">
        <v>0</v>
      </c>
      <c r="T108" s="762">
        <v>0</v>
      </c>
      <c r="U108" s="762">
        <v>0</v>
      </c>
      <c r="V108" s="762">
        <v>0</v>
      </c>
      <c r="W108" s="762">
        <v>0</v>
      </c>
      <c r="X108" s="762">
        <v>0</v>
      </c>
      <c r="Y108" s="762">
        <v>0</v>
      </c>
      <c r="Z108" s="762">
        <v>0</v>
      </c>
      <c r="AA108" s="762">
        <v>0</v>
      </c>
      <c r="AB108" s="762">
        <v>0</v>
      </c>
      <c r="AC108" s="762">
        <v>0</v>
      </c>
      <c r="AD108" s="762">
        <v>0</v>
      </c>
      <c r="AE108" s="762">
        <v>0</v>
      </c>
      <c r="AF108" s="762">
        <v>0</v>
      </c>
      <c r="AG108" s="762">
        <v>0</v>
      </c>
      <c r="AH108" s="762">
        <v>0</v>
      </c>
      <c r="AI108" s="762">
        <v>0</v>
      </c>
      <c r="AJ108" s="762">
        <v>0</v>
      </c>
      <c r="AK108" s="762">
        <v>0</v>
      </c>
      <c r="AL108" s="762">
        <v>0</v>
      </c>
      <c r="AM108" s="762">
        <v>0</v>
      </c>
      <c r="AN108" s="762">
        <v>0</v>
      </c>
      <c r="AO108" s="762">
        <v>0</v>
      </c>
      <c r="AP108" s="762">
        <v>0</v>
      </c>
      <c r="AQ108" s="762">
        <v>0</v>
      </c>
      <c r="AR108" s="762">
        <v>0</v>
      </c>
      <c r="AS108" s="762">
        <v>0</v>
      </c>
      <c r="AT108" s="762">
        <v>0</v>
      </c>
      <c r="AU108" s="762">
        <v>0</v>
      </c>
      <c r="AV108" s="762">
        <v>0</v>
      </c>
      <c r="AW108" s="762">
        <v>0</v>
      </c>
      <c r="AX108" s="762">
        <v>0</v>
      </c>
      <c r="AY108" s="762">
        <v>0</v>
      </c>
      <c r="AZ108" s="762">
        <v>0</v>
      </c>
      <c r="BA108" s="762">
        <v>0</v>
      </c>
      <c r="BB108" s="762">
        <v>0</v>
      </c>
      <c r="BC108" s="762">
        <v>0</v>
      </c>
      <c r="BD108" s="762">
        <v>0</v>
      </c>
      <c r="BE108" s="762">
        <v>0</v>
      </c>
      <c r="BF108" s="762">
        <v>0</v>
      </c>
      <c r="BG108" s="762">
        <v>0</v>
      </c>
      <c r="BH108" s="762">
        <v>0</v>
      </c>
      <c r="BI108" s="762">
        <v>0</v>
      </c>
      <c r="BJ108" s="762">
        <v>0</v>
      </c>
      <c r="BK108" s="762">
        <v>0</v>
      </c>
      <c r="BL108" s="762">
        <v>0</v>
      </c>
      <c r="BM108" s="762">
        <v>0</v>
      </c>
      <c r="BN108" s="762">
        <v>0</v>
      </c>
      <c r="BO108" s="762">
        <v>0</v>
      </c>
      <c r="BP108" s="762">
        <v>0</v>
      </c>
      <c r="BQ108" s="762">
        <v>0</v>
      </c>
      <c r="BR108" s="762">
        <v>0</v>
      </c>
      <c r="BS108" s="762">
        <v>0</v>
      </c>
      <c r="BT108" s="762">
        <v>0</v>
      </c>
      <c r="BU108" s="762">
        <v>0</v>
      </c>
      <c r="BV108" s="762">
        <v>0</v>
      </c>
      <c r="BW108" s="762">
        <v>0</v>
      </c>
      <c r="BX108" s="762">
        <v>0</v>
      </c>
      <c r="BY108" s="762">
        <v>0</v>
      </c>
      <c r="BZ108" s="762">
        <v>0</v>
      </c>
      <c r="CA108" s="762">
        <v>0</v>
      </c>
      <c r="CB108" s="762">
        <v>0</v>
      </c>
      <c r="CC108" s="762">
        <v>0</v>
      </c>
      <c r="CD108" s="762">
        <v>0</v>
      </c>
      <c r="CE108" s="762">
        <v>0</v>
      </c>
      <c r="CF108" s="762">
        <v>0</v>
      </c>
      <c r="CG108" s="762">
        <v>0</v>
      </c>
      <c r="CH108" s="762">
        <v>0</v>
      </c>
      <c r="CI108" s="762">
        <v>0</v>
      </c>
      <c r="CJ108" s="762">
        <v>0</v>
      </c>
      <c r="CK108" s="762">
        <v>0</v>
      </c>
      <c r="CL108" s="762">
        <v>0</v>
      </c>
      <c r="CM108" s="762">
        <v>0</v>
      </c>
      <c r="CN108" s="762">
        <v>0</v>
      </c>
      <c r="CO108" s="762">
        <v>0</v>
      </c>
      <c r="CP108" s="762">
        <v>0</v>
      </c>
      <c r="CQ108" s="762">
        <v>0</v>
      </c>
      <c r="CR108" s="762">
        <v>0</v>
      </c>
      <c r="CS108" s="762">
        <v>0</v>
      </c>
      <c r="CT108" s="762">
        <v>0</v>
      </c>
      <c r="CU108" s="762">
        <v>0</v>
      </c>
      <c r="CV108" s="762">
        <v>0</v>
      </c>
      <c r="CW108" s="762">
        <v>0</v>
      </c>
      <c r="CX108" s="762">
        <v>0</v>
      </c>
      <c r="CY108" s="762">
        <v>0</v>
      </c>
      <c r="CZ108" s="762">
        <v>0</v>
      </c>
      <c r="DA108" s="762">
        <v>0</v>
      </c>
      <c r="DB108" s="762">
        <v>0</v>
      </c>
      <c r="DC108" s="762">
        <v>0</v>
      </c>
      <c r="DD108" s="762">
        <v>0</v>
      </c>
      <c r="DE108" s="762">
        <v>0</v>
      </c>
      <c r="DF108" s="762">
        <v>0</v>
      </c>
      <c r="DG108" s="762">
        <v>0</v>
      </c>
      <c r="DH108" s="762">
        <v>0</v>
      </c>
      <c r="DI108" s="762">
        <v>0</v>
      </c>
      <c r="DJ108" s="762">
        <v>0</v>
      </c>
      <c r="DK108" s="762">
        <v>0</v>
      </c>
      <c r="DL108" s="762">
        <v>0</v>
      </c>
      <c r="DM108" s="762">
        <v>0</v>
      </c>
      <c r="DN108" s="762">
        <v>0</v>
      </c>
      <c r="DO108" s="762">
        <v>0</v>
      </c>
      <c r="DP108" s="762">
        <v>0</v>
      </c>
      <c r="DQ108" s="762">
        <v>0</v>
      </c>
      <c r="DR108" s="762">
        <v>0</v>
      </c>
      <c r="DS108" s="762">
        <v>0</v>
      </c>
      <c r="DT108" s="762">
        <v>0</v>
      </c>
      <c r="DU108" s="762">
        <v>0</v>
      </c>
      <c r="DV108" s="762">
        <v>0</v>
      </c>
      <c r="DW108" s="762">
        <v>0</v>
      </c>
      <c r="DX108" s="762">
        <v>0</v>
      </c>
      <c r="DY108" s="762">
        <v>0</v>
      </c>
      <c r="DZ108" s="762">
        <v>0</v>
      </c>
      <c r="EA108" s="762">
        <v>0</v>
      </c>
      <c r="EB108" s="762">
        <v>0</v>
      </c>
      <c r="EC108" s="762">
        <v>0</v>
      </c>
      <c r="ED108" s="762">
        <v>0</v>
      </c>
      <c r="EE108" s="762">
        <v>0</v>
      </c>
      <c r="EF108" s="762">
        <v>0</v>
      </c>
      <c r="EG108" s="762">
        <v>0</v>
      </c>
      <c r="EH108" s="762">
        <v>0</v>
      </c>
      <c r="EI108" s="762">
        <v>0</v>
      </c>
      <c r="EJ108" s="762">
        <v>0</v>
      </c>
      <c r="EK108" s="762">
        <v>0</v>
      </c>
      <c r="EL108" s="762">
        <v>0</v>
      </c>
      <c r="EM108" s="762">
        <v>0</v>
      </c>
      <c r="EN108" s="762">
        <v>0</v>
      </c>
      <c r="EO108" s="762">
        <v>0</v>
      </c>
      <c r="EP108" s="762">
        <v>0</v>
      </c>
      <c r="EQ108" s="762">
        <v>0</v>
      </c>
      <c r="ER108" s="762">
        <v>0</v>
      </c>
      <c r="ES108" s="762">
        <v>0</v>
      </c>
      <c r="ET108" s="762">
        <v>0</v>
      </c>
      <c r="EU108" s="762">
        <v>0</v>
      </c>
      <c r="EV108" s="762">
        <v>0</v>
      </c>
      <c r="EW108" s="762">
        <v>0</v>
      </c>
      <c r="EX108" s="762">
        <v>0</v>
      </c>
      <c r="EY108" s="762">
        <v>0</v>
      </c>
      <c r="EZ108" s="762">
        <v>0</v>
      </c>
      <c r="FA108" s="762">
        <v>0</v>
      </c>
      <c r="FB108" s="762">
        <v>0</v>
      </c>
      <c r="FC108" s="762">
        <v>0</v>
      </c>
      <c r="FD108" s="762">
        <v>0</v>
      </c>
      <c r="FE108" s="762">
        <v>0</v>
      </c>
      <c r="FF108" s="762">
        <v>0</v>
      </c>
      <c r="FG108" s="762">
        <v>0</v>
      </c>
      <c r="FH108" s="762">
        <v>0</v>
      </c>
      <c r="FI108" s="762">
        <v>0</v>
      </c>
      <c r="FJ108" s="762">
        <v>0</v>
      </c>
      <c r="FK108" s="762">
        <v>0</v>
      </c>
      <c r="FL108" s="762">
        <v>0</v>
      </c>
      <c r="FM108" s="762">
        <v>0</v>
      </c>
      <c r="FN108" s="762">
        <v>0</v>
      </c>
      <c r="FO108" s="762">
        <v>0</v>
      </c>
      <c r="FP108" s="762">
        <v>0</v>
      </c>
      <c r="FQ108" s="762">
        <v>0</v>
      </c>
      <c r="FR108" s="762">
        <v>0</v>
      </c>
      <c r="FS108" s="762">
        <v>0</v>
      </c>
      <c r="FT108" s="762">
        <v>0</v>
      </c>
      <c r="FU108" s="762">
        <v>0</v>
      </c>
      <c r="FV108" s="762">
        <v>0</v>
      </c>
      <c r="FW108" s="762">
        <v>0</v>
      </c>
      <c r="FX108" s="762">
        <v>0</v>
      </c>
      <c r="FY108" s="762">
        <v>0</v>
      </c>
      <c r="FZ108" s="762">
        <v>0</v>
      </c>
      <c r="GA108" s="762">
        <v>0</v>
      </c>
      <c r="GB108" s="762">
        <v>0</v>
      </c>
      <c r="GC108" s="762">
        <v>0</v>
      </c>
      <c r="GD108" s="762">
        <v>0</v>
      </c>
      <c r="GE108" s="762">
        <v>0</v>
      </c>
      <c r="GF108" s="762">
        <v>0</v>
      </c>
      <c r="GG108" s="762">
        <v>0</v>
      </c>
      <c r="GH108" s="762">
        <v>0</v>
      </c>
      <c r="GI108" s="762">
        <v>0</v>
      </c>
      <c r="GJ108" s="762">
        <v>0</v>
      </c>
      <c r="GK108" s="762">
        <v>0</v>
      </c>
      <c r="GL108" s="762">
        <v>0</v>
      </c>
      <c r="GM108" s="762">
        <v>0</v>
      </c>
      <c r="GN108" s="762">
        <v>0</v>
      </c>
      <c r="GO108" s="762">
        <v>0</v>
      </c>
      <c r="GP108" s="762">
        <v>0</v>
      </c>
      <c r="GQ108" s="762">
        <v>0</v>
      </c>
      <c r="GR108" s="762">
        <v>0</v>
      </c>
      <c r="GS108" s="762">
        <v>0</v>
      </c>
      <c r="GT108" s="762">
        <v>0</v>
      </c>
      <c r="GU108" s="762">
        <v>0</v>
      </c>
      <c r="GV108" s="762">
        <v>0</v>
      </c>
      <c r="GW108" s="762">
        <v>0</v>
      </c>
      <c r="GX108" s="762">
        <v>0</v>
      </c>
      <c r="GY108" s="762">
        <v>0</v>
      </c>
      <c r="GZ108" s="762">
        <v>0</v>
      </c>
      <c r="HA108" s="762">
        <v>0</v>
      </c>
      <c r="HB108" s="762">
        <v>0</v>
      </c>
      <c r="HC108" s="762">
        <v>0</v>
      </c>
      <c r="HD108" s="762">
        <v>0</v>
      </c>
      <c r="HE108" s="762">
        <v>0</v>
      </c>
      <c r="HF108" s="762">
        <v>0</v>
      </c>
      <c r="HG108" s="762">
        <v>0</v>
      </c>
      <c r="HH108" s="762">
        <v>0</v>
      </c>
      <c r="HI108" s="762">
        <v>0</v>
      </c>
      <c r="HJ108" s="762">
        <v>0</v>
      </c>
      <c r="HK108" s="762">
        <v>0</v>
      </c>
      <c r="HL108" s="762">
        <v>0</v>
      </c>
      <c r="HM108" s="762">
        <v>0</v>
      </c>
      <c r="HN108" s="762">
        <v>0</v>
      </c>
      <c r="HO108" s="762">
        <v>0</v>
      </c>
      <c r="HP108" s="762">
        <v>0</v>
      </c>
      <c r="HQ108" s="762">
        <v>0</v>
      </c>
      <c r="HR108" s="762">
        <v>0</v>
      </c>
      <c r="HS108" s="762">
        <v>0</v>
      </c>
      <c r="HT108" s="762">
        <v>0</v>
      </c>
      <c r="HU108" s="762">
        <v>0</v>
      </c>
      <c r="HV108" s="762">
        <v>0</v>
      </c>
      <c r="HW108" s="762">
        <v>0</v>
      </c>
      <c r="HX108" s="762">
        <v>0</v>
      </c>
      <c r="HY108" s="762">
        <v>0</v>
      </c>
      <c r="HZ108" s="762">
        <v>0</v>
      </c>
      <c r="IA108" s="762">
        <v>0</v>
      </c>
      <c r="IB108" s="762">
        <v>0</v>
      </c>
      <c r="IC108" s="762">
        <v>0</v>
      </c>
      <c r="ID108" s="762">
        <v>0</v>
      </c>
      <c r="IE108" s="762">
        <v>0</v>
      </c>
      <c r="IF108" s="762">
        <v>0</v>
      </c>
      <c r="IG108" s="762">
        <v>0</v>
      </c>
      <c r="IH108" s="762">
        <v>0</v>
      </c>
      <c r="II108" s="762">
        <v>0</v>
      </c>
      <c r="IJ108" s="762">
        <v>0</v>
      </c>
      <c r="IK108" s="762">
        <v>0</v>
      </c>
      <c r="IL108" s="762">
        <v>0</v>
      </c>
      <c r="IM108" s="762">
        <v>0</v>
      </c>
      <c r="IN108" s="762">
        <v>0</v>
      </c>
      <c r="IO108" s="762">
        <v>0</v>
      </c>
      <c r="IP108" s="762">
        <v>0</v>
      </c>
      <c r="IQ108" s="762">
        <v>0</v>
      </c>
      <c r="IR108" s="762">
        <v>0</v>
      </c>
      <c r="IS108" s="762">
        <v>0</v>
      </c>
      <c r="IT108" s="762">
        <v>0</v>
      </c>
      <c r="IU108" s="762">
        <v>0</v>
      </c>
      <c r="IV108" s="762">
        <v>0</v>
      </c>
      <c r="IW108" s="762">
        <v>0</v>
      </c>
      <c r="IX108" s="762">
        <v>0</v>
      </c>
      <c r="IY108" s="762">
        <v>0</v>
      </c>
      <c r="IZ108" s="762">
        <v>0</v>
      </c>
      <c r="JA108" s="762">
        <v>0</v>
      </c>
      <c r="JB108" s="762">
        <v>0</v>
      </c>
      <c r="JC108" s="762">
        <v>0</v>
      </c>
      <c r="JD108" s="762">
        <v>0</v>
      </c>
      <c r="JE108" s="762">
        <v>0</v>
      </c>
      <c r="JF108" s="762">
        <v>0</v>
      </c>
      <c r="JG108" s="762">
        <v>0</v>
      </c>
      <c r="JH108" s="762">
        <v>0</v>
      </c>
      <c r="JI108" s="762">
        <v>0</v>
      </c>
      <c r="JJ108" s="762">
        <v>0</v>
      </c>
      <c r="JK108" s="762">
        <v>0</v>
      </c>
      <c r="JL108" s="762">
        <v>0</v>
      </c>
      <c r="JM108" s="762">
        <v>0</v>
      </c>
      <c r="JN108" s="762">
        <v>0</v>
      </c>
      <c r="JO108" s="762">
        <v>0</v>
      </c>
      <c r="JP108" s="762">
        <v>0</v>
      </c>
      <c r="JQ108" s="762">
        <v>0</v>
      </c>
      <c r="JR108" s="762">
        <v>0</v>
      </c>
      <c r="JS108" s="762">
        <v>0</v>
      </c>
      <c r="JT108" s="762">
        <v>0</v>
      </c>
      <c r="JU108" s="762">
        <v>0</v>
      </c>
      <c r="JV108" s="762">
        <v>0</v>
      </c>
      <c r="JW108" s="762">
        <v>0</v>
      </c>
      <c r="JX108" s="762">
        <v>0</v>
      </c>
      <c r="JY108" s="762">
        <v>0</v>
      </c>
      <c r="JZ108" s="762">
        <v>0</v>
      </c>
      <c r="KA108" s="762">
        <v>0</v>
      </c>
      <c r="KB108" s="762">
        <v>0</v>
      </c>
      <c r="KC108" s="762">
        <v>0</v>
      </c>
      <c r="KD108" s="762">
        <v>0</v>
      </c>
      <c r="KE108" s="762">
        <v>0</v>
      </c>
      <c r="KF108" s="762">
        <v>0</v>
      </c>
      <c r="KG108" s="762">
        <v>0</v>
      </c>
      <c r="KH108" s="762">
        <v>0</v>
      </c>
      <c r="KI108" s="762">
        <v>0</v>
      </c>
      <c r="KJ108" s="762">
        <v>0</v>
      </c>
      <c r="KK108" s="762">
        <v>0</v>
      </c>
      <c r="KL108" s="762">
        <v>0</v>
      </c>
      <c r="KM108" s="762">
        <v>0</v>
      </c>
      <c r="KN108" s="762">
        <v>0</v>
      </c>
      <c r="KO108" s="762">
        <v>0</v>
      </c>
      <c r="KP108" s="762">
        <v>0</v>
      </c>
      <c r="KQ108" s="762">
        <v>0</v>
      </c>
      <c r="KR108" s="762">
        <v>0</v>
      </c>
      <c r="KS108" s="762">
        <v>0</v>
      </c>
      <c r="KT108" s="762">
        <v>0</v>
      </c>
      <c r="KU108" s="762">
        <v>0</v>
      </c>
      <c r="KV108" s="762">
        <v>0</v>
      </c>
      <c r="KW108" s="762">
        <v>0</v>
      </c>
      <c r="KX108" s="762">
        <v>0</v>
      </c>
      <c r="KY108" s="762">
        <v>0</v>
      </c>
      <c r="KZ108" s="762">
        <v>0</v>
      </c>
      <c r="LA108" s="762">
        <v>0</v>
      </c>
      <c r="LB108" s="762">
        <v>0</v>
      </c>
      <c r="LC108" s="762">
        <v>0</v>
      </c>
      <c r="LD108" s="762">
        <v>0</v>
      </c>
      <c r="LE108" s="762">
        <v>0</v>
      </c>
      <c r="LF108" s="762">
        <v>0</v>
      </c>
      <c r="LG108" s="762">
        <v>0</v>
      </c>
      <c r="LH108" s="762">
        <v>0</v>
      </c>
      <c r="LI108" s="762">
        <v>0</v>
      </c>
      <c r="LJ108" s="762">
        <v>0</v>
      </c>
      <c r="LK108" s="762">
        <v>0</v>
      </c>
      <c r="LL108" s="762">
        <v>0</v>
      </c>
      <c r="LM108" s="762">
        <v>0</v>
      </c>
      <c r="LN108" s="762">
        <v>0</v>
      </c>
      <c r="LO108" s="762">
        <v>0</v>
      </c>
      <c r="LP108" s="762">
        <v>0</v>
      </c>
      <c r="LQ108" s="762">
        <v>0</v>
      </c>
      <c r="LR108" s="762">
        <v>0</v>
      </c>
      <c r="LS108" s="762">
        <v>0</v>
      </c>
      <c r="LT108" s="762">
        <v>0</v>
      </c>
      <c r="LU108" s="762">
        <v>0</v>
      </c>
      <c r="LV108" s="762">
        <v>0</v>
      </c>
      <c r="LW108" s="762">
        <v>0</v>
      </c>
      <c r="LX108" s="762">
        <v>0</v>
      </c>
      <c r="LY108" s="762">
        <v>0</v>
      </c>
      <c r="LZ108" s="762">
        <v>0</v>
      </c>
      <c r="MA108" s="762">
        <v>0</v>
      </c>
      <c r="MB108" s="762">
        <v>0</v>
      </c>
      <c r="MC108" s="762">
        <v>0</v>
      </c>
      <c r="MD108" s="762">
        <v>0</v>
      </c>
      <c r="ME108" s="762">
        <v>0</v>
      </c>
      <c r="MF108" s="762">
        <v>0</v>
      </c>
      <c r="MG108" s="762">
        <v>0</v>
      </c>
      <c r="MH108" s="762">
        <v>0</v>
      </c>
      <c r="MI108" s="762">
        <v>0</v>
      </c>
      <c r="MJ108" s="762">
        <v>0</v>
      </c>
      <c r="MK108" s="762">
        <v>0</v>
      </c>
      <c r="ML108" s="762">
        <v>0</v>
      </c>
      <c r="MM108" s="762">
        <v>0</v>
      </c>
      <c r="MN108" s="762">
        <v>0</v>
      </c>
      <c r="MO108" s="762">
        <v>0</v>
      </c>
      <c r="MP108" s="762">
        <v>0</v>
      </c>
      <c r="MQ108" s="762">
        <v>0</v>
      </c>
      <c r="MR108" s="762">
        <v>0</v>
      </c>
      <c r="MS108" s="762">
        <v>0</v>
      </c>
      <c r="MT108" s="762">
        <v>0</v>
      </c>
      <c r="MU108" s="762">
        <v>0</v>
      </c>
      <c r="MV108" s="762">
        <v>0</v>
      </c>
      <c r="MW108" s="762">
        <v>0</v>
      </c>
      <c r="MX108" s="762">
        <v>0</v>
      </c>
      <c r="MY108" s="762">
        <v>0</v>
      </c>
      <c r="MZ108" s="762">
        <v>0</v>
      </c>
      <c r="NA108" s="762">
        <v>0</v>
      </c>
      <c r="NB108" s="762">
        <v>0</v>
      </c>
      <c r="NC108" s="762">
        <v>0</v>
      </c>
      <c r="ND108" s="762">
        <v>0</v>
      </c>
      <c r="NE108" s="762">
        <v>0</v>
      </c>
      <c r="NF108" s="762">
        <v>0</v>
      </c>
      <c r="NG108" s="762">
        <v>0</v>
      </c>
      <c r="NH108" s="762">
        <v>0</v>
      </c>
      <c r="NI108" s="762">
        <v>0</v>
      </c>
      <c r="NJ108" s="762">
        <v>0</v>
      </c>
      <c r="NK108" s="762">
        <v>0</v>
      </c>
      <c r="NL108" s="762">
        <v>0</v>
      </c>
      <c r="NM108" s="762">
        <v>0</v>
      </c>
      <c r="NN108" s="762">
        <v>0</v>
      </c>
      <c r="NO108" s="762">
        <v>0</v>
      </c>
      <c r="NP108" s="762">
        <v>0</v>
      </c>
      <c r="NQ108" s="762">
        <v>0</v>
      </c>
      <c r="NR108" s="762">
        <v>0</v>
      </c>
      <c r="NS108" s="762">
        <v>0</v>
      </c>
      <c r="NT108" s="762">
        <v>0</v>
      </c>
      <c r="NU108" s="762">
        <v>0</v>
      </c>
      <c r="NV108" s="762">
        <v>0</v>
      </c>
      <c r="NW108" s="762">
        <v>0</v>
      </c>
      <c r="NX108" s="762">
        <v>0</v>
      </c>
      <c r="NY108" s="762">
        <v>0</v>
      </c>
      <c r="NZ108" s="762">
        <v>0</v>
      </c>
      <c r="OA108" s="762">
        <v>0</v>
      </c>
      <c r="OB108" s="762">
        <v>0</v>
      </c>
      <c r="OC108" s="762">
        <v>0</v>
      </c>
      <c r="OD108" s="762">
        <v>0</v>
      </c>
      <c r="OE108" s="762">
        <v>0</v>
      </c>
      <c r="OF108" s="762">
        <v>0</v>
      </c>
      <c r="OG108" s="762">
        <v>0</v>
      </c>
      <c r="OH108" s="762">
        <v>0</v>
      </c>
      <c r="OI108" s="762">
        <v>0</v>
      </c>
      <c r="OJ108" s="762">
        <v>0</v>
      </c>
      <c r="OK108" s="762">
        <v>0</v>
      </c>
      <c r="OL108" s="762">
        <v>0</v>
      </c>
      <c r="OM108" s="762">
        <v>0</v>
      </c>
      <c r="ON108" s="762">
        <v>0</v>
      </c>
      <c r="OO108" s="762">
        <v>0</v>
      </c>
      <c r="OP108" s="762">
        <v>0</v>
      </c>
      <c r="OQ108" s="762">
        <v>0</v>
      </c>
      <c r="OR108" s="762">
        <v>0</v>
      </c>
      <c r="OS108" s="762">
        <v>0</v>
      </c>
      <c r="OT108" s="762">
        <v>0</v>
      </c>
      <c r="OU108" s="762">
        <v>0</v>
      </c>
      <c r="OV108" s="762">
        <v>0</v>
      </c>
      <c r="OW108" s="762">
        <v>0</v>
      </c>
      <c r="OX108" s="762">
        <v>0</v>
      </c>
      <c r="OY108" s="762">
        <v>0</v>
      </c>
      <c r="OZ108" s="762">
        <v>0</v>
      </c>
      <c r="PA108" s="762">
        <v>0</v>
      </c>
      <c r="PB108" s="762">
        <v>0</v>
      </c>
      <c r="PC108" s="762">
        <v>0</v>
      </c>
      <c r="PD108" s="762">
        <v>0</v>
      </c>
      <c r="PE108" s="762">
        <v>0</v>
      </c>
      <c r="PF108" s="762">
        <v>0</v>
      </c>
      <c r="PG108" s="762">
        <v>0</v>
      </c>
      <c r="PH108" s="762">
        <v>0</v>
      </c>
      <c r="PI108" s="762">
        <v>0</v>
      </c>
      <c r="PJ108" s="762">
        <v>0</v>
      </c>
      <c r="PK108" s="762">
        <v>0</v>
      </c>
      <c r="PL108" s="762">
        <v>0</v>
      </c>
      <c r="PM108" s="762">
        <v>0</v>
      </c>
      <c r="PN108" s="762">
        <v>0</v>
      </c>
      <c r="PO108" s="762">
        <v>0</v>
      </c>
      <c r="PP108" s="762">
        <v>0</v>
      </c>
      <c r="PQ108" s="762">
        <v>0</v>
      </c>
      <c r="PR108" s="762">
        <v>0</v>
      </c>
      <c r="PS108" s="762">
        <v>0</v>
      </c>
      <c r="PT108" s="762">
        <v>0</v>
      </c>
      <c r="PU108" s="762">
        <v>0</v>
      </c>
      <c r="PV108" s="762">
        <v>0</v>
      </c>
      <c r="PW108" s="762">
        <v>0</v>
      </c>
      <c r="PX108" s="762">
        <v>0</v>
      </c>
      <c r="PY108" s="762">
        <v>0</v>
      </c>
      <c r="PZ108" s="762">
        <v>0</v>
      </c>
      <c r="QA108" s="762">
        <v>0</v>
      </c>
      <c r="QB108" s="762">
        <v>0</v>
      </c>
      <c r="QC108" s="762">
        <v>0</v>
      </c>
      <c r="QD108" s="762">
        <v>0</v>
      </c>
      <c r="QE108" s="762">
        <v>0</v>
      </c>
      <c r="QF108" s="762">
        <v>0</v>
      </c>
      <c r="QG108" s="762">
        <v>0</v>
      </c>
      <c r="QH108" s="762">
        <v>0</v>
      </c>
      <c r="QI108" s="762">
        <v>0</v>
      </c>
      <c r="QJ108" s="762">
        <v>0</v>
      </c>
      <c r="QK108" s="762">
        <v>0</v>
      </c>
      <c r="QL108" s="762">
        <v>0</v>
      </c>
      <c r="QM108" s="762">
        <v>0</v>
      </c>
      <c r="QN108" s="762">
        <v>0</v>
      </c>
      <c r="QO108" s="762">
        <v>0</v>
      </c>
      <c r="QP108" s="762">
        <v>0</v>
      </c>
      <c r="QQ108" s="762">
        <v>0</v>
      </c>
      <c r="QR108" s="762">
        <v>0</v>
      </c>
      <c r="QS108" s="762">
        <v>0</v>
      </c>
      <c r="QT108" s="762">
        <v>0</v>
      </c>
      <c r="QU108" s="762">
        <v>0</v>
      </c>
      <c r="QV108" s="762">
        <v>0</v>
      </c>
      <c r="QW108" s="762">
        <v>0</v>
      </c>
      <c r="QX108" s="762">
        <v>0</v>
      </c>
      <c r="QY108" s="762">
        <v>0</v>
      </c>
      <c r="QZ108" s="762">
        <v>0</v>
      </c>
      <c r="RA108" s="762">
        <v>0</v>
      </c>
      <c r="RB108" s="762">
        <v>0</v>
      </c>
      <c r="RC108" s="762">
        <v>0</v>
      </c>
      <c r="RD108" s="762">
        <v>0</v>
      </c>
      <c r="RE108" s="762">
        <v>0</v>
      </c>
      <c r="RF108" s="762">
        <v>0</v>
      </c>
      <c r="RG108" s="762">
        <v>0</v>
      </c>
      <c r="RH108" s="762">
        <v>0</v>
      </c>
      <c r="RI108" s="762">
        <v>0</v>
      </c>
      <c r="RJ108" s="762">
        <v>0</v>
      </c>
      <c r="RK108" s="762">
        <v>0</v>
      </c>
      <c r="RL108" s="762">
        <v>0</v>
      </c>
      <c r="RM108" s="762">
        <v>0</v>
      </c>
      <c r="RN108" s="762">
        <v>0</v>
      </c>
      <c r="RO108" s="762">
        <v>0</v>
      </c>
      <c r="RP108" s="762">
        <v>0</v>
      </c>
      <c r="RQ108" s="762">
        <v>0</v>
      </c>
      <c r="RR108" s="762">
        <v>0</v>
      </c>
      <c r="RS108" s="762">
        <v>0</v>
      </c>
      <c r="RT108" s="762">
        <v>0</v>
      </c>
      <c r="RU108" s="762">
        <v>0</v>
      </c>
      <c r="RV108" s="762">
        <v>0</v>
      </c>
      <c r="RW108" s="762">
        <v>0</v>
      </c>
      <c r="RX108" s="762">
        <v>0</v>
      </c>
      <c r="RY108" s="762">
        <v>0</v>
      </c>
      <c r="RZ108" s="762">
        <v>0</v>
      </c>
      <c r="SA108" s="762">
        <v>0</v>
      </c>
      <c r="SB108" s="762">
        <v>0</v>
      </c>
      <c r="SC108" s="762">
        <v>0</v>
      </c>
      <c r="SD108" s="762">
        <v>0</v>
      </c>
      <c r="SE108" s="762">
        <v>0</v>
      </c>
      <c r="SF108" s="762">
        <v>0</v>
      </c>
      <c r="SG108" s="762">
        <v>0</v>
      </c>
      <c r="SH108" s="762">
        <v>0</v>
      </c>
      <c r="SI108" s="475"/>
      <c r="SJ108" s="456"/>
      <c r="SK108" s="444"/>
      <c r="SL108" s="444"/>
      <c r="SM108" s="444"/>
    </row>
    <row r="109" spans="1:507" outlineLevel="2" x14ac:dyDescent="0.35">
      <c r="A109" s="444"/>
      <c r="B109" s="453"/>
      <c r="C109" s="664">
        <f>INT($C$40)+2</f>
        <v>3</v>
      </c>
      <c r="D109" s="475"/>
      <c r="E109" s="534"/>
      <c r="F109" s="534"/>
      <c r="G109" s="475"/>
      <c r="H109" s="763"/>
      <c r="I109" s="763" t="s">
        <v>895</v>
      </c>
      <c r="J109" s="763">
        <f t="shared" si="149"/>
        <v>30</v>
      </c>
      <c r="K109" s="764">
        <v>0</v>
      </c>
      <c r="L109" s="764">
        <v>0</v>
      </c>
      <c r="M109" s="764">
        <v>0</v>
      </c>
      <c r="N109" s="764">
        <v>0</v>
      </c>
      <c r="O109" s="764">
        <v>0</v>
      </c>
      <c r="P109" s="764">
        <v>0</v>
      </c>
      <c r="Q109" s="764">
        <v>0</v>
      </c>
      <c r="R109" s="764">
        <v>0</v>
      </c>
      <c r="S109" s="764">
        <v>0</v>
      </c>
      <c r="T109" s="764">
        <v>0</v>
      </c>
      <c r="U109" s="764">
        <v>0</v>
      </c>
      <c r="V109" s="764">
        <v>0</v>
      </c>
      <c r="W109" s="764">
        <v>0</v>
      </c>
      <c r="X109" s="764">
        <v>0</v>
      </c>
      <c r="Y109" s="764">
        <v>0</v>
      </c>
      <c r="Z109" s="764">
        <v>0</v>
      </c>
      <c r="AA109" s="764">
        <v>0</v>
      </c>
      <c r="AB109" s="764">
        <v>0</v>
      </c>
      <c r="AC109" s="764">
        <v>0</v>
      </c>
      <c r="AD109" s="764">
        <v>0</v>
      </c>
      <c r="AE109" s="764">
        <v>0</v>
      </c>
      <c r="AF109" s="764">
        <v>0</v>
      </c>
      <c r="AG109" s="764">
        <v>0</v>
      </c>
      <c r="AH109" s="764">
        <v>0</v>
      </c>
      <c r="AI109" s="764">
        <v>0</v>
      </c>
      <c r="AJ109" s="764">
        <v>0</v>
      </c>
      <c r="AK109" s="764">
        <v>0</v>
      </c>
      <c r="AL109" s="764">
        <v>0</v>
      </c>
      <c r="AM109" s="764">
        <v>0</v>
      </c>
      <c r="AN109" s="764">
        <v>0</v>
      </c>
      <c r="AO109" s="764">
        <v>0</v>
      </c>
      <c r="AP109" s="764">
        <v>0</v>
      </c>
      <c r="AQ109" s="764">
        <v>0</v>
      </c>
      <c r="AR109" s="764">
        <v>0</v>
      </c>
      <c r="AS109" s="764">
        <v>0</v>
      </c>
      <c r="AT109" s="764">
        <v>0</v>
      </c>
      <c r="AU109" s="764">
        <v>0</v>
      </c>
      <c r="AV109" s="764">
        <v>0</v>
      </c>
      <c r="AW109" s="764">
        <v>0</v>
      </c>
      <c r="AX109" s="764">
        <v>0</v>
      </c>
      <c r="AY109" s="764">
        <v>0</v>
      </c>
      <c r="AZ109" s="764">
        <v>0</v>
      </c>
      <c r="BA109" s="764">
        <v>0</v>
      </c>
      <c r="BB109" s="764">
        <v>0</v>
      </c>
      <c r="BC109" s="764">
        <v>0</v>
      </c>
      <c r="BD109" s="764">
        <v>0</v>
      </c>
      <c r="BE109" s="764">
        <v>0</v>
      </c>
      <c r="BF109" s="764">
        <v>0</v>
      </c>
      <c r="BG109" s="764">
        <v>0</v>
      </c>
      <c r="BH109" s="764">
        <v>0</v>
      </c>
      <c r="BI109" s="764">
        <v>0</v>
      </c>
      <c r="BJ109" s="764">
        <v>0</v>
      </c>
      <c r="BK109" s="764">
        <v>0</v>
      </c>
      <c r="BL109" s="764">
        <v>0</v>
      </c>
      <c r="BM109" s="764">
        <v>0</v>
      </c>
      <c r="BN109" s="764">
        <v>0</v>
      </c>
      <c r="BO109" s="764">
        <v>0</v>
      </c>
      <c r="BP109" s="764">
        <v>0</v>
      </c>
      <c r="BQ109" s="764">
        <v>0</v>
      </c>
      <c r="BR109" s="764">
        <v>0</v>
      </c>
      <c r="BS109" s="764">
        <v>0</v>
      </c>
      <c r="BT109" s="764">
        <v>0</v>
      </c>
      <c r="BU109" s="764">
        <v>0</v>
      </c>
      <c r="BV109" s="764">
        <v>0</v>
      </c>
      <c r="BW109" s="764">
        <v>0</v>
      </c>
      <c r="BX109" s="764">
        <v>0</v>
      </c>
      <c r="BY109" s="764">
        <v>0</v>
      </c>
      <c r="BZ109" s="764">
        <v>0</v>
      </c>
      <c r="CA109" s="764">
        <v>0</v>
      </c>
      <c r="CB109" s="764">
        <v>0</v>
      </c>
      <c r="CC109" s="764">
        <v>0</v>
      </c>
      <c r="CD109" s="764">
        <v>0</v>
      </c>
      <c r="CE109" s="764">
        <v>0</v>
      </c>
      <c r="CF109" s="764">
        <v>0</v>
      </c>
      <c r="CG109" s="764">
        <v>0</v>
      </c>
      <c r="CH109" s="764">
        <v>0</v>
      </c>
      <c r="CI109" s="764">
        <v>0</v>
      </c>
      <c r="CJ109" s="764">
        <v>0</v>
      </c>
      <c r="CK109" s="764">
        <v>0</v>
      </c>
      <c r="CL109" s="764">
        <v>0</v>
      </c>
      <c r="CM109" s="764">
        <v>0</v>
      </c>
      <c r="CN109" s="764">
        <v>0</v>
      </c>
      <c r="CO109" s="764">
        <v>0</v>
      </c>
      <c r="CP109" s="764">
        <v>0</v>
      </c>
      <c r="CQ109" s="764">
        <v>0</v>
      </c>
      <c r="CR109" s="764">
        <v>0</v>
      </c>
      <c r="CS109" s="764">
        <v>0</v>
      </c>
      <c r="CT109" s="764">
        <v>0</v>
      </c>
      <c r="CU109" s="764">
        <v>0</v>
      </c>
      <c r="CV109" s="764">
        <v>0</v>
      </c>
      <c r="CW109" s="764">
        <v>0</v>
      </c>
      <c r="CX109" s="764">
        <v>0</v>
      </c>
      <c r="CY109" s="764">
        <v>0</v>
      </c>
      <c r="CZ109" s="764">
        <v>0</v>
      </c>
      <c r="DA109" s="764">
        <v>0</v>
      </c>
      <c r="DB109" s="764">
        <v>0</v>
      </c>
      <c r="DC109" s="764">
        <v>0</v>
      </c>
      <c r="DD109" s="764">
        <v>0</v>
      </c>
      <c r="DE109" s="764">
        <v>0</v>
      </c>
      <c r="DF109" s="764">
        <v>0</v>
      </c>
      <c r="DG109" s="764">
        <v>0</v>
      </c>
      <c r="DH109" s="764">
        <v>0</v>
      </c>
      <c r="DI109" s="764">
        <v>0</v>
      </c>
      <c r="DJ109" s="764">
        <v>0</v>
      </c>
      <c r="DK109" s="764">
        <v>0</v>
      </c>
      <c r="DL109" s="764">
        <v>0</v>
      </c>
      <c r="DM109" s="764">
        <v>0</v>
      </c>
      <c r="DN109" s="764">
        <v>0</v>
      </c>
      <c r="DO109" s="764">
        <v>0</v>
      </c>
      <c r="DP109" s="764">
        <v>0</v>
      </c>
      <c r="DQ109" s="764">
        <v>0</v>
      </c>
      <c r="DR109" s="764">
        <v>0</v>
      </c>
      <c r="DS109" s="764">
        <v>0</v>
      </c>
      <c r="DT109" s="764">
        <v>0</v>
      </c>
      <c r="DU109" s="764">
        <v>0</v>
      </c>
      <c r="DV109" s="764">
        <v>0</v>
      </c>
      <c r="DW109" s="764">
        <v>0</v>
      </c>
      <c r="DX109" s="764">
        <v>0</v>
      </c>
      <c r="DY109" s="764">
        <v>0</v>
      </c>
      <c r="DZ109" s="764">
        <v>0</v>
      </c>
      <c r="EA109" s="764">
        <v>0</v>
      </c>
      <c r="EB109" s="764">
        <v>0</v>
      </c>
      <c r="EC109" s="764">
        <v>0</v>
      </c>
      <c r="ED109" s="764">
        <v>0</v>
      </c>
      <c r="EE109" s="764">
        <v>0</v>
      </c>
      <c r="EF109" s="764">
        <v>0</v>
      </c>
      <c r="EG109" s="764">
        <v>0</v>
      </c>
      <c r="EH109" s="764">
        <v>0</v>
      </c>
      <c r="EI109" s="764">
        <v>0</v>
      </c>
      <c r="EJ109" s="764">
        <v>0</v>
      </c>
      <c r="EK109" s="764">
        <v>0</v>
      </c>
      <c r="EL109" s="764">
        <v>0</v>
      </c>
      <c r="EM109" s="764">
        <v>0</v>
      </c>
      <c r="EN109" s="764">
        <v>0</v>
      </c>
      <c r="EO109" s="764">
        <v>0</v>
      </c>
      <c r="EP109" s="764">
        <v>0</v>
      </c>
      <c r="EQ109" s="764">
        <v>0</v>
      </c>
      <c r="ER109" s="764">
        <v>0</v>
      </c>
      <c r="ES109" s="764">
        <v>0</v>
      </c>
      <c r="ET109" s="764">
        <v>0</v>
      </c>
      <c r="EU109" s="764">
        <v>0</v>
      </c>
      <c r="EV109" s="764">
        <v>0</v>
      </c>
      <c r="EW109" s="764">
        <v>0</v>
      </c>
      <c r="EX109" s="764">
        <v>0</v>
      </c>
      <c r="EY109" s="764">
        <v>0</v>
      </c>
      <c r="EZ109" s="764">
        <v>0</v>
      </c>
      <c r="FA109" s="764">
        <v>0</v>
      </c>
      <c r="FB109" s="764">
        <v>0</v>
      </c>
      <c r="FC109" s="764">
        <v>0</v>
      </c>
      <c r="FD109" s="764">
        <v>0</v>
      </c>
      <c r="FE109" s="764">
        <v>0</v>
      </c>
      <c r="FF109" s="764">
        <v>0</v>
      </c>
      <c r="FG109" s="764">
        <v>0</v>
      </c>
      <c r="FH109" s="764">
        <v>0</v>
      </c>
      <c r="FI109" s="764">
        <v>0</v>
      </c>
      <c r="FJ109" s="764">
        <v>0</v>
      </c>
      <c r="FK109" s="764">
        <v>0</v>
      </c>
      <c r="FL109" s="764">
        <v>0</v>
      </c>
      <c r="FM109" s="764">
        <v>0</v>
      </c>
      <c r="FN109" s="764">
        <v>0</v>
      </c>
      <c r="FO109" s="764">
        <v>0</v>
      </c>
      <c r="FP109" s="764">
        <v>0</v>
      </c>
      <c r="FQ109" s="764">
        <v>0</v>
      </c>
      <c r="FR109" s="764">
        <v>0</v>
      </c>
      <c r="FS109" s="764">
        <v>0</v>
      </c>
      <c r="FT109" s="764">
        <v>0</v>
      </c>
      <c r="FU109" s="764">
        <v>0</v>
      </c>
      <c r="FV109" s="764">
        <v>0</v>
      </c>
      <c r="FW109" s="764">
        <v>0</v>
      </c>
      <c r="FX109" s="764">
        <v>0</v>
      </c>
      <c r="FY109" s="764">
        <v>0</v>
      </c>
      <c r="FZ109" s="764">
        <v>0</v>
      </c>
      <c r="GA109" s="764">
        <v>0</v>
      </c>
      <c r="GB109" s="764">
        <v>0</v>
      </c>
      <c r="GC109" s="764">
        <v>0</v>
      </c>
      <c r="GD109" s="764">
        <v>0</v>
      </c>
      <c r="GE109" s="764">
        <v>0</v>
      </c>
      <c r="GF109" s="764">
        <v>0</v>
      </c>
      <c r="GG109" s="764">
        <v>0</v>
      </c>
      <c r="GH109" s="764">
        <v>0</v>
      </c>
      <c r="GI109" s="764">
        <v>0</v>
      </c>
      <c r="GJ109" s="764">
        <v>0</v>
      </c>
      <c r="GK109" s="764">
        <v>0</v>
      </c>
      <c r="GL109" s="764">
        <v>0</v>
      </c>
      <c r="GM109" s="764">
        <v>0</v>
      </c>
      <c r="GN109" s="764">
        <v>0</v>
      </c>
      <c r="GO109" s="764">
        <v>0</v>
      </c>
      <c r="GP109" s="764">
        <v>0</v>
      </c>
      <c r="GQ109" s="764">
        <v>0</v>
      </c>
      <c r="GR109" s="764">
        <v>0</v>
      </c>
      <c r="GS109" s="764">
        <v>0</v>
      </c>
      <c r="GT109" s="764">
        <v>0</v>
      </c>
      <c r="GU109" s="764">
        <v>0</v>
      </c>
      <c r="GV109" s="764">
        <v>0</v>
      </c>
      <c r="GW109" s="764">
        <v>0</v>
      </c>
      <c r="GX109" s="764">
        <v>0</v>
      </c>
      <c r="GY109" s="764">
        <v>0</v>
      </c>
      <c r="GZ109" s="764">
        <v>0</v>
      </c>
      <c r="HA109" s="764">
        <v>0</v>
      </c>
      <c r="HB109" s="764">
        <v>0</v>
      </c>
      <c r="HC109" s="764">
        <v>0</v>
      </c>
      <c r="HD109" s="764">
        <v>0</v>
      </c>
      <c r="HE109" s="764">
        <v>0</v>
      </c>
      <c r="HF109" s="764">
        <v>0</v>
      </c>
      <c r="HG109" s="764">
        <v>0</v>
      </c>
      <c r="HH109" s="764">
        <v>0</v>
      </c>
      <c r="HI109" s="764">
        <v>0</v>
      </c>
      <c r="HJ109" s="764">
        <v>0</v>
      </c>
      <c r="HK109" s="764">
        <v>0</v>
      </c>
      <c r="HL109" s="764">
        <v>0</v>
      </c>
      <c r="HM109" s="764">
        <v>0</v>
      </c>
      <c r="HN109" s="764">
        <v>0</v>
      </c>
      <c r="HO109" s="764">
        <v>0</v>
      </c>
      <c r="HP109" s="764">
        <v>0</v>
      </c>
      <c r="HQ109" s="764">
        <v>0</v>
      </c>
      <c r="HR109" s="764">
        <v>0</v>
      </c>
      <c r="HS109" s="764">
        <v>0</v>
      </c>
      <c r="HT109" s="764">
        <v>0</v>
      </c>
      <c r="HU109" s="764">
        <v>0</v>
      </c>
      <c r="HV109" s="764">
        <v>0</v>
      </c>
      <c r="HW109" s="764">
        <v>0</v>
      </c>
      <c r="HX109" s="764">
        <v>0</v>
      </c>
      <c r="HY109" s="764">
        <v>0</v>
      </c>
      <c r="HZ109" s="764">
        <v>0</v>
      </c>
      <c r="IA109" s="764">
        <v>0</v>
      </c>
      <c r="IB109" s="764">
        <v>0</v>
      </c>
      <c r="IC109" s="764">
        <v>0</v>
      </c>
      <c r="ID109" s="764">
        <v>0</v>
      </c>
      <c r="IE109" s="764">
        <v>0</v>
      </c>
      <c r="IF109" s="764">
        <v>0</v>
      </c>
      <c r="IG109" s="764">
        <v>0</v>
      </c>
      <c r="IH109" s="764">
        <v>0</v>
      </c>
      <c r="II109" s="764">
        <v>0</v>
      </c>
      <c r="IJ109" s="764">
        <v>0</v>
      </c>
      <c r="IK109" s="764">
        <v>0</v>
      </c>
      <c r="IL109" s="764">
        <v>0</v>
      </c>
      <c r="IM109" s="764">
        <v>0</v>
      </c>
      <c r="IN109" s="764">
        <v>0</v>
      </c>
      <c r="IO109" s="764">
        <v>0</v>
      </c>
      <c r="IP109" s="764">
        <v>0</v>
      </c>
      <c r="IQ109" s="764">
        <v>0</v>
      </c>
      <c r="IR109" s="764">
        <v>0</v>
      </c>
      <c r="IS109" s="764">
        <v>0</v>
      </c>
      <c r="IT109" s="764">
        <v>0</v>
      </c>
      <c r="IU109" s="764">
        <v>0</v>
      </c>
      <c r="IV109" s="764">
        <v>0</v>
      </c>
      <c r="IW109" s="764">
        <v>0</v>
      </c>
      <c r="IX109" s="764">
        <v>0</v>
      </c>
      <c r="IY109" s="764">
        <v>0</v>
      </c>
      <c r="IZ109" s="764">
        <v>0</v>
      </c>
      <c r="JA109" s="764">
        <v>0</v>
      </c>
      <c r="JB109" s="764">
        <v>0</v>
      </c>
      <c r="JC109" s="764">
        <v>0</v>
      </c>
      <c r="JD109" s="764">
        <v>0</v>
      </c>
      <c r="JE109" s="764">
        <v>0</v>
      </c>
      <c r="JF109" s="764">
        <v>0</v>
      </c>
      <c r="JG109" s="764">
        <v>0</v>
      </c>
      <c r="JH109" s="764">
        <v>0</v>
      </c>
      <c r="JI109" s="764">
        <v>0</v>
      </c>
      <c r="JJ109" s="764">
        <v>0</v>
      </c>
      <c r="JK109" s="764">
        <v>0</v>
      </c>
      <c r="JL109" s="764">
        <v>0</v>
      </c>
      <c r="JM109" s="764">
        <v>0</v>
      </c>
      <c r="JN109" s="764">
        <v>0</v>
      </c>
      <c r="JO109" s="764">
        <v>0</v>
      </c>
      <c r="JP109" s="764">
        <v>0</v>
      </c>
      <c r="JQ109" s="764">
        <v>0</v>
      </c>
      <c r="JR109" s="764">
        <v>0</v>
      </c>
      <c r="JS109" s="764">
        <v>0</v>
      </c>
      <c r="JT109" s="764">
        <v>0</v>
      </c>
      <c r="JU109" s="764">
        <v>0</v>
      </c>
      <c r="JV109" s="764">
        <v>0</v>
      </c>
      <c r="JW109" s="764">
        <v>0</v>
      </c>
      <c r="JX109" s="764">
        <v>0</v>
      </c>
      <c r="JY109" s="764">
        <v>0</v>
      </c>
      <c r="JZ109" s="764">
        <v>0</v>
      </c>
      <c r="KA109" s="764">
        <v>0</v>
      </c>
      <c r="KB109" s="764">
        <v>0</v>
      </c>
      <c r="KC109" s="764">
        <v>0</v>
      </c>
      <c r="KD109" s="764">
        <v>0</v>
      </c>
      <c r="KE109" s="764">
        <v>0</v>
      </c>
      <c r="KF109" s="764">
        <v>0</v>
      </c>
      <c r="KG109" s="764">
        <v>0</v>
      </c>
      <c r="KH109" s="764">
        <v>0</v>
      </c>
      <c r="KI109" s="764">
        <v>0</v>
      </c>
      <c r="KJ109" s="764">
        <v>0</v>
      </c>
      <c r="KK109" s="764">
        <v>0</v>
      </c>
      <c r="KL109" s="764">
        <v>0</v>
      </c>
      <c r="KM109" s="764">
        <v>0</v>
      </c>
      <c r="KN109" s="764">
        <v>0</v>
      </c>
      <c r="KO109" s="764">
        <v>0</v>
      </c>
      <c r="KP109" s="764">
        <v>0</v>
      </c>
      <c r="KQ109" s="764">
        <v>0</v>
      </c>
      <c r="KR109" s="764">
        <v>0</v>
      </c>
      <c r="KS109" s="764">
        <v>0</v>
      </c>
      <c r="KT109" s="764">
        <v>0</v>
      </c>
      <c r="KU109" s="764">
        <v>0</v>
      </c>
      <c r="KV109" s="764">
        <v>0</v>
      </c>
      <c r="KW109" s="764">
        <v>0</v>
      </c>
      <c r="KX109" s="764">
        <v>0</v>
      </c>
      <c r="KY109" s="764">
        <v>0</v>
      </c>
      <c r="KZ109" s="764">
        <v>0</v>
      </c>
      <c r="LA109" s="764">
        <v>0</v>
      </c>
      <c r="LB109" s="764">
        <v>0</v>
      </c>
      <c r="LC109" s="764">
        <v>0</v>
      </c>
      <c r="LD109" s="764">
        <v>0</v>
      </c>
      <c r="LE109" s="764">
        <v>0</v>
      </c>
      <c r="LF109" s="764">
        <v>0</v>
      </c>
      <c r="LG109" s="764">
        <v>0</v>
      </c>
      <c r="LH109" s="764">
        <v>0</v>
      </c>
      <c r="LI109" s="764">
        <v>0</v>
      </c>
      <c r="LJ109" s="764">
        <v>0</v>
      </c>
      <c r="LK109" s="764">
        <v>0</v>
      </c>
      <c r="LL109" s="764">
        <v>0</v>
      </c>
      <c r="LM109" s="764">
        <v>0</v>
      </c>
      <c r="LN109" s="764">
        <v>0</v>
      </c>
      <c r="LO109" s="764">
        <v>0</v>
      </c>
      <c r="LP109" s="764">
        <v>0</v>
      </c>
      <c r="LQ109" s="764">
        <v>0</v>
      </c>
      <c r="LR109" s="764">
        <v>0</v>
      </c>
      <c r="LS109" s="764">
        <v>0</v>
      </c>
      <c r="LT109" s="764">
        <v>0</v>
      </c>
      <c r="LU109" s="764">
        <v>0</v>
      </c>
      <c r="LV109" s="764">
        <v>0</v>
      </c>
      <c r="LW109" s="764">
        <v>0</v>
      </c>
      <c r="LX109" s="764">
        <v>0</v>
      </c>
      <c r="LY109" s="764">
        <v>0</v>
      </c>
      <c r="LZ109" s="764">
        <v>0</v>
      </c>
      <c r="MA109" s="764">
        <v>0</v>
      </c>
      <c r="MB109" s="764">
        <v>0</v>
      </c>
      <c r="MC109" s="764">
        <v>0</v>
      </c>
      <c r="MD109" s="764">
        <v>0</v>
      </c>
      <c r="ME109" s="764">
        <v>0</v>
      </c>
      <c r="MF109" s="764">
        <v>0</v>
      </c>
      <c r="MG109" s="764">
        <v>0</v>
      </c>
      <c r="MH109" s="764">
        <v>0</v>
      </c>
      <c r="MI109" s="764">
        <v>0</v>
      </c>
      <c r="MJ109" s="764">
        <v>0</v>
      </c>
      <c r="MK109" s="764">
        <v>0</v>
      </c>
      <c r="ML109" s="764">
        <v>0</v>
      </c>
      <c r="MM109" s="764">
        <v>0</v>
      </c>
      <c r="MN109" s="764">
        <v>0</v>
      </c>
      <c r="MO109" s="764">
        <v>0</v>
      </c>
      <c r="MP109" s="764">
        <v>0</v>
      </c>
      <c r="MQ109" s="764">
        <v>0</v>
      </c>
      <c r="MR109" s="764">
        <v>0</v>
      </c>
      <c r="MS109" s="764">
        <v>0</v>
      </c>
      <c r="MT109" s="764">
        <v>0</v>
      </c>
      <c r="MU109" s="764">
        <v>0</v>
      </c>
      <c r="MV109" s="764">
        <v>0</v>
      </c>
      <c r="MW109" s="764">
        <v>0</v>
      </c>
      <c r="MX109" s="764">
        <v>0</v>
      </c>
      <c r="MY109" s="764">
        <v>0</v>
      </c>
      <c r="MZ109" s="764">
        <v>0</v>
      </c>
      <c r="NA109" s="764">
        <v>0</v>
      </c>
      <c r="NB109" s="764">
        <v>0</v>
      </c>
      <c r="NC109" s="764">
        <v>0</v>
      </c>
      <c r="ND109" s="764">
        <v>0</v>
      </c>
      <c r="NE109" s="764">
        <v>0</v>
      </c>
      <c r="NF109" s="764">
        <v>0</v>
      </c>
      <c r="NG109" s="764">
        <v>0</v>
      </c>
      <c r="NH109" s="764">
        <v>0</v>
      </c>
      <c r="NI109" s="764">
        <v>0</v>
      </c>
      <c r="NJ109" s="764">
        <v>0</v>
      </c>
      <c r="NK109" s="764">
        <v>0</v>
      </c>
      <c r="NL109" s="764">
        <v>0</v>
      </c>
      <c r="NM109" s="764">
        <v>0</v>
      </c>
      <c r="NN109" s="764">
        <v>0</v>
      </c>
      <c r="NO109" s="764">
        <v>0</v>
      </c>
      <c r="NP109" s="764">
        <v>0</v>
      </c>
      <c r="NQ109" s="764">
        <v>0</v>
      </c>
      <c r="NR109" s="764">
        <v>0</v>
      </c>
      <c r="NS109" s="764">
        <v>0</v>
      </c>
      <c r="NT109" s="764">
        <v>0</v>
      </c>
      <c r="NU109" s="764">
        <v>0</v>
      </c>
      <c r="NV109" s="764">
        <v>0</v>
      </c>
      <c r="NW109" s="764">
        <v>0</v>
      </c>
      <c r="NX109" s="764">
        <v>0</v>
      </c>
      <c r="NY109" s="764">
        <v>0</v>
      </c>
      <c r="NZ109" s="764">
        <v>0</v>
      </c>
      <c r="OA109" s="764">
        <v>0</v>
      </c>
      <c r="OB109" s="764">
        <v>0</v>
      </c>
      <c r="OC109" s="764">
        <v>0</v>
      </c>
      <c r="OD109" s="764">
        <v>0</v>
      </c>
      <c r="OE109" s="764">
        <v>0</v>
      </c>
      <c r="OF109" s="764">
        <v>0</v>
      </c>
      <c r="OG109" s="764">
        <v>0</v>
      </c>
      <c r="OH109" s="764">
        <v>0</v>
      </c>
      <c r="OI109" s="764">
        <v>0</v>
      </c>
      <c r="OJ109" s="764">
        <v>0</v>
      </c>
      <c r="OK109" s="764">
        <v>0</v>
      </c>
      <c r="OL109" s="764">
        <v>0</v>
      </c>
      <c r="OM109" s="764">
        <v>0</v>
      </c>
      <c r="ON109" s="764">
        <v>0</v>
      </c>
      <c r="OO109" s="764">
        <v>0</v>
      </c>
      <c r="OP109" s="764">
        <v>0</v>
      </c>
      <c r="OQ109" s="764">
        <v>0</v>
      </c>
      <c r="OR109" s="764">
        <v>0</v>
      </c>
      <c r="OS109" s="764">
        <v>0</v>
      </c>
      <c r="OT109" s="764">
        <v>0</v>
      </c>
      <c r="OU109" s="764">
        <v>0</v>
      </c>
      <c r="OV109" s="764">
        <v>0</v>
      </c>
      <c r="OW109" s="764">
        <v>0</v>
      </c>
      <c r="OX109" s="764">
        <v>0</v>
      </c>
      <c r="OY109" s="764">
        <v>0</v>
      </c>
      <c r="OZ109" s="764">
        <v>0</v>
      </c>
      <c r="PA109" s="764">
        <v>0</v>
      </c>
      <c r="PB109" s="764">
        <v>0</v>
      </c>
      <c r="PC109" s="764">
        <v>0</v>
      </c>
      <c r="PD109" s="764">
        <v>0</v>
      </c>
      <c r="PE109" s="764">
        <v>0</v>
      </c>
      <c r="PF109" s="764">
        <v>0</v>
      </c>
      <c r="PG109" s="764">
        <v>0</v>
      </c>
      <c r="PH109" s="764">
        <v>0</v>
      </c>
      <c r="PI109" s="764">
        <v>0</v>
      </c>
      <c r="PJ109" s="764">
        <v>0</v>
      </c>
      <c r="PK109" s="764">
        <v>0</v>
      </c>
      <c r="PL109" s="764">
        <v>0</v>
      </c>
      <c r="PM109" s="764">
        <v>0</v>
      </c>
      <c r="PN109" s="764">
        <v>0</v>
      </c>
      <c r="PO109" s="764">
        <v>0</v>
      </c>
      <c r="PP109" s="764">
        <v>0</v>
      </c>
      <c r="PQ109" s="764">
        <v>0</v>
      </c>
      <c r="PR109" s="764">
        <v>0</v>
      </c>
      <c r="PS109" s="764">
        <v>0</v>
      </c>
      <c r="PT109" s="764">
        <v>0</v>
      </c>
      <c r="PU109" s="764">
        <v>0</v>
      </c>
      <c r="PV109" s="764">
        <v>0</v>
      </c>
      <c r="PW109" s="764">
        <v>0</v>
      </c>
      <c r="PX109" s="764">
        <v>0</v>
      </c>
      <c r="PY109" s="764">
        <v>0</v>
      </c>
      <c r="PZ109" s="764">
        <v>0</v>
      </c>
      <c r="QA109" s="764">
        <v>0</v>
      </c>
      <c r="QB109" s="764">
        <v>0</v>
      </c>
      <c r="QC109" s="764">
        <v>0</v>
      </c>
      <c r="QD109" s="764">
        <v>0</v>
      </c>
      <c r="QE109" s="764">
        <v>0</v>
      </c>
      <c r="QF109" s="764">
        <v>0</v>
      </c>
      <c r="QG109" s="764">
        <v>0</v>
      </c>
      <c r="QH109" s="764">
        <v>0</v>
      </c>
      <c r="QI109" s="764">
        <v>0</v>
      </c>
      <c r="QJ109" s="764">
        <v>0</v>
      </c>
      <c r="QK109" s="764">
        <v>0</v>
      </c>
      <c r="QL109" s="764">
        <v>0</v>
      </c>
      <c r="QM109" s="764">
        <v>0</v>
      </c>
      <c r="QN109" s="764">
        <v>0</v>
      </c>
      <c r="QO109" s="764">
        <v>0</v>
      </c>
      <c r="QP109" s="764">
        <v>0</v>
      </c>
      <c r="QQ109" s="764">
        <v>0</v>
      </c>
      <c r="QR109" s="764">
        <v>0</v>
      </c>
      <c r="QS109" s="764">
        <v>0</v>
      </c>
      <c r="QT109" s="764">
        <v>0</v>
      </c>
      <c r="QU109" s="764">
        <v>0</v>
      </c>
      <c r="QV109" s="764">
        <v>0</v>
      </c>
      <c r="QW109" s="764">
        <v>0</v>
      </c>
      <c r="QX109" s="764">
        <v>0</v>
      </c>
      <c r="QY109" s="764">
        <v>0</v>
      </c>
      <c r="QZ109" s="764">
        <v>0</v>
      </c>
      <c r="RA109" s="764">
        <v>0</v>
      </c>
      <c r="RB109" s="764">
        <v>0</v>
      </c>
      <c r="RC109" s="764">
        <v>0</v>
      </c>
      <c r="RD109" s="764">
        <v>0</v>
      </c>
      <c r="RE109" s="764">
        <v>0</v>
      </c>
      <c r="RF109" s="764">
        <v>0</v>
      </c>
      <c r="RG109" s="764">
        <v>0</v>
      </c>
      <c r="RH109" s="764">
        <v>0</v>
      </c>
      <c r="RI109" s="764">
        <v>0</v>
      </c>
      <c r="RJ109" s="764">
        <v>0</v>
      </c>
      <c r="RK109" s="764">
        <v>0</v>
      </c>
      <c r="RL109" s="764">
        <v>0</v>
      </c>
      <c r="RM109" s="764">
        <v>0</v>
      </c>
      <c r="RN109" s="764">
        <v>0</v>
      </c>
      <c r="RO109" s="764">
        <v>0</v>
      </c>
      <c r="RP109" s="764">
        <v>0</v>
      </c>
      <c r="RQ109" s="764">
        <v>0</v>
      </c>
      <c r="RR109" s="764">
        <v>0</v>
      </c>
      <c r="RS109" s="764">
        <v>0</v>
      </c>
      <c r="RT109" s="764">
        <v>0</v>
      </c>
      <c r="RU109" s="764">
        <v>0</v>
      </c>
      <c r="RV109" s="764">
        <v>0</v>
      </c>
      <c r="RW109" s="764">
        <v>0</v>
      </c>
      <c r="RX109" s="764">
        <v>0</v>
      </c>
      <c r="RY109" s="764">
        <v>0</v>
      </c>
      <c r="RZ109" s="764">
        <v>0</v>
      </c>
      <c r="SA109" s="764">
        <v>0</v>
      </c>
      <c r="SB109" s="764">
        <v>0</v>
      </c>
      <c r="SC109" s="764">
        <v>0</v>
      </c>
      <c r="SD109" s="764">
        <v>0</v>
      </c>
      <c r="SE109" s="764">
        <v>0</v>
      </c>
      <c r="SF109" s="764">
        <v>0</v>
      </c>
      <c r="SG109" s="764">
        <v>0</v>
      </c>
      <c r="SH109" s="764">
        <v>0</v>
      </c>
      <c r="SI109" s="475"/>
      <c r="SJ109" s="456"/>
      <c r="SK109" s="444"/>
      <c r="SL109" s="444"/>
      <c r="SM109" s="444"/>
    </row>
    <row r="110" spans="1:507" outlineLevel="3" x14ac:dyDescent="0.35">
      <c r="A110" s="444"/>
      <c r="B110" s="453"/>
      <c r="C110" s="664">
        <f>INT($C$40)+3</f>
        <v>4</v>
      </c>
      <c r="D110" s="475"/>
      <c r="E110" s="534"/>
      <c r="F110" s="534"/>
      <c r="G110" s="475"/>
      <c r="H110" s="688"/>
      <c r="I110" s="688" t="s">
        <v>896</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35">
      <c r="A111" s="444"/>
      <c r="B111" s="453"/>
      <c r="C111" s="664">
        <f>INT($C$40)+3</f>
        <v>4</v>
      </c>
      <c r="D111" s="475"/>
      <c r="E111" s="534"/>
      <c r="F111" s="534"/>
      <c r="G111" s="475"/>
      <c r="H111" s="759"/>
      <c r="I111" s="759" t="s">
        <v>897</v>
      </c>
      <c r="J111" s="759">
        <f t="shared" si="149"/>
        <v>32</v>
      </c>
      <c r="K111" s="760">
        <v>0</v>
      </c>
      <c r="L111" s="760">
        <v>0</v>
      </c>
      <c r="M111" s="760">
        <v>0</v>
      </c>
      <c r="N111" s="760">
        <v>0</v>
      </c>
      <c r="O111" s="760">
        <v>0</v>
      </c>
      <c r="P111" s="760">
        <v>0</v>
      </c>
      <c r="Q111" s="760">
        <v>0</v>
      </c>
      <c r="R111" s="760">
        <v>0</v>
      </c>
      <c r="S111" s="760">
        <v>0</v>
      </c>
      <c r="T111" s="760">
        <v>0</v>
      </c>
      <c r="U111" s="760">
        <v>0</v>
      </c>
      <c r="V111" s="760">
        <v>0</v>
      </c>
      <c r="W111" s="760">
        <v>0</v>
      </c>
      <c r="X111" s="760">
        <v>0</v>
      </c>
      <c r="Y111" s="760">
        <v>0</v>
      </c>
      <c r="Z111" s="760">
        <v>0</v>
      </c>
      <c r="AA111" s="760">
        <v>0</v>
      </c>
      <c r="AB111" s="760">
        <v>0</v>
      </c>
      <c r="AC111" s="760">
        <v>0</v>
      </c>
      <c r="AD111" s="760">
        <v>0</v>
      </c>
      <c r="AE111" s="760">
        <v>0</v>
      </c>
      <c r="AF111" s="760">
        <v>0</v>
      </c>
      <c r="AG111" s="760">
        <v>0</v>
      </c>
      <c r="AH111" s="760">
        <v>0</v>
      </c>
      <c r="AI111" s="760">
        <v>0</v>
      </c>
      <c r="AJ111" s="760">
        <v>0</v>
      </c>
      <c r="AK111" s="760">
        <v>0</v>
      </c>
      <c r="AL111" s="760">
        <v>0</v>
      </c>
      <c r="AM111" s="760">
        <v>0</v>
      </c>
      <c r="AN111" s="760">
        <v>0</v>
      </c>
      <c r="AO111" s="760">
        <v>0</v>
      </c>
      <c r="AP111" s="760">
        <v>0</v>
      </c>
      <c r="AQ111" s="760">
        <v>0</v>
      </c>
      <c r="AR111" s="760">
        <v>0</v>
      </c>
      <c r="AS111" s="760">
        <v>0</v>
      </c>
      <c r="AT111" s="760">
        <v>0</v>
      </c>
      <c r="AU111" s="760">
        <v>0</v>
      </c>
      <c r="AV111" s="760">
        <v>0</v>
      </c>
      <c r="AW111" s="760">
        <v>0</v>
      </c>
      <c r="AX111" s="760">
        <v>0</v>
      </c>
      <c r="AY111" s="760">
        <v>0</v>
      </c>
      <c r="AZ111" s="760">
        <v>0</v>
      </c>
      <c r="BA111" s="760">
        <v>0</v>
      </c>
      <c r="BB111" s="760">
        <v>0</v>
      </c>
      <c r="BC111" s="760">
        <v>0</v>
      </c>
      <c r="BD111" s="760">
        <v>0</v>
      </c>
      <c r="BE111" s="760">
        <v>0</v>
      </c>
      <c r="BF111" s="760">
        <v>0</v>
      </c>
      <c r="BG111" s="760">
        <v>0</v>
      </c>
      <c r="BH111" s="760">
        <v>0</v>
      </c>
      <c r="BI111" s="760">
        <v>0</v>
      </c>
      <c r="BJ111" s="760">
        <v>0</v>
      </c>
      <c r="BK111" s="760">
        <v>0</v>
      </c>
      <c r="BL111" s="760">
        <v>0</v>
      </c>
      <c r="BM111" s="760">
        <v>0</v>
      </c>
      <c r="BN111" s="760">
        <v>0</v>
      </c>
      <c r="BO111" s="760">
        <v>0</v>
      </c>
      <c r="BP111" s="760">
        <v>0</v>
      </c>
      <c r="BQ111" s="760">
        <v>0</v>
      </c>
      <c r="BR111" s="760">
        <v>0</v>
      </c>
      <c r="BS111" s="760">
        <v>0</v>
      </c>
      <c r="BT111" s="760">
        <v>0</v>
      </c>
      <c r="BU111" s="760">
        <v>0</v>
      </c>
      <c r="BV111" s="760">
        <v>0</v>
      </c>
      <c r="BW111" s="760">
        <v>0</v>
      </c>
      <c r="BX111" s="760">
        <v>0</v>
      </c>
      <c r="BY111" s="760">
        <v>0</v>
      </c>
      <c r="BZ111" s="760">
        <v>0</v>
      </c>
      <c r="CA111" s="760">
        <v>0</v>
      </c>
      <c r="CB111" s="760">
        <v>0</v>
      </c>
      <c r="CC111" s="760">
        <v>0</v>
      </c>
      <c r="CD111" s="760">
        <v>0</v>
      </c>
      <c r="CE111" s="760">
        <v>0</v>
      </c>
      <c r="CF111" s="760">
        <v>0</v>
      </c>
      <c r="CG111" s="760">
        <v>0</v>
      </c>
      <c r="CH111" s="760">
        <v>0</v>
      </c>
      <c r="CI111" s="760">
        <v>0</v>
      </c>
      <c r="CJ111" s="760">
        <v>0</v>
      </c>
      <c r="CK111" s="760">
        <v>0</v>
      </c>
      <c r="CL111" s="760">
        <v>0</v>
      </c>
      <c r="CM111" s="760">
        <v>0</v>
      </c>
      <c r="CN111" s="760">
        <v>0</v>
      </c>
      <c r="CO111" s="760">
        <v>0</v>
      </c>
      <c r="CP111" s="760">
        <v>0</v>
      </c>
      <c r="CQ111" s="760">
        <v>0</v>
      </c>
      <c r="CR111" s="760">
        <v>0</v>
      </c>
      <c r="CS111" s="760">
        <v>0</v>
      </c>
      <c r="CT111" s="760">
        <v>0</v>
      </c>
      <c r="CU111" s="760">
        <v>0</v>
      </c>
      <c r="CV111" s="760">
        <v>0</v>
      </c>
      <c r="CW111" s="760">
        <v>0</v>
      </c>
      <c r="CX111" s="760">
        <v>0</v>
      </c>
      <c r="CY111" s="760">
        <v>0</v>
      </c>
      <c r="CZ111" s="760">
        <v>0</v>
      </c>
      <c r="DA111" s="760">
        <v>0</v>
      </c>
      <c r="DB111" s="760">
        <v>0</v>
      </c>
      <c r="DC111" s="760">
        <v>0</v>
      </c>
      <c r="DD111" s="760">
        <v>0</v>
      </c>
      <c r="DE111" s="760">
        <v>0</v>
      </c>
      <c r="DF111" s="760">
        <v>0</v>
      </c>
      <c r="DG111" s="760">
        <v>0</v>
      </c>
      <c r="DH111" s="760">
        <v>0</v>
      </c>
      <c r="DI111" s="760">
        <v>0</v>
      </c>
      <c r="DJ111" s="760">
        <v>0</v>
      </c>
      <c r="DK111" s="760">
        <v>0</v>
      </c>
      <c r="DL111" s="760">
        <v>0</v>
      </c>
      <c r="DM111" s="760">
        <v>0</v>
      </c>
      <c r="DN111" s="760">
        <v>0</v>
      </c>
      <c r="DO111" s="760">
        <v>0</v>
      </c>
      <c r="DP111" s="760">
        <v>0</v>
      </c>
      <c r="DQ111" s="760">
        <v>0</v>
      </c>
      <c r="DR111" s="760">
        <v>0</v>
      </c>
      <c r="DS111" s="760">
        <v>0</v>
      </c>
      <c r="DT111" s="760">
        <v>0</v>
      </c>
      <c r="DU111" s="760">
        <v>0</v>
      </c>
      <c r="DV111" s="760">
        <v>0</v>
      </c>
      <c r="DW111" s="760">
        <v>0</v>
      </c>
      <c r="DX111" s="760">
        <v>0</v>
      </c>
      <c r="DY111" s="760">
        <v>0</v>
      </c>
      <c r="DZ111" s="760">
        <v>0</v>
      </c>
      <c r="EA111" s="760">
        <v>0</v>
      </c>
      <c r="EB111" s="760">
        <v>0</v>
      </c>
      <c r="EC111" s="760">
        <v>0</v>
      </c>
      <c r="ED111" s="760">
        <v>0</v>
      </c>
      <c r="EE111" s="760">
        <v>0</v>
      </c>
      <c r="EF111" s="760">
        <v>0</v>
      </c>
      <c r="EG111" s="760">
        <v>0</v>
      </c>
      <c r="EH111" s="760">
        <v>0</v>
      </c>
      <c r="EI111" s="760">
        <v>0</v>
      </c>
      <c r="EJ111" s="760">
        <v>0</v>
      </c>
      <c r="EK111" s="760">
        <v>0</v>
      </c>
      <c r="EL111" s="760">
        <v>0</v>
      </c>
      <c r="EM111" s="760">
        <v>0</v>
      </c>
      <c r="EN111" s="760">
        <v>0</v>
      </c>
      <c r="EO111" s="760">
        <v>0</v>
      </c>
      <c r="EP111" s="760">
        <v>0</v>
      </c>
      <c r="EQ111" s="760">
        <v>0</v>
      </c>
      <c r="ER111" s="760">
        <v>0</v>
      </c>
      <c r="ES111" s="760">
        <v>0</v>
      </c>
      <c r="ET111" s="760">
        <v>0</v>
      </c>
      <c r="EU111" s="760">
        <v>0</v>
      </c>
      <c r="EV111" s="760">
        <v>0</v>
      </c>
      <c r="EW111" s="760">
        <v>0</v>
      </c>
      <c r="EX111" s="760">
        <v>0</v>
      </c>
      <c r="EY111" s="760">
        <v>0</v>
      </c>
      <c r="EZ111" s="760">
        <v>0</v>
      </c>
      <c r="FA111" s="760">
        <v>0</v>
      </c>
      <c r="FB111" s="760">
        <v>0</v>
      </c>
      <c r="FC111" s="760">
        <v>0</v>
      </c>
      <c r="FD111" s="760">
        <v>0</v>
      </c>
      <c r="FE111" s="760">
        <v>0</v>
      </c>
      <c r="FF111" s="760">
        <v>0</v>
      </c>
      <c r="FG111" s="760">
        <v>0</v>
      </c>
      <c r="FH111" s="760">
        <v>0</v>
      </c>
      <c r="FI111" s="760">
        <v>0</v>
      </c>
      <c r="FJ111" s="760">
        <v>0</v>
      </c>
      <c r="FK111" s="760">
        <v>0</v>
      </c>
      <c r="FL111" s="760">
        <v>0</v>
      </c>
      <c r="FM111" s="760">
        <v>0</v>
      </c>
      <c r="FN111" s="760">
        <v>0</v>
      </c>
      <c r="FO111" s="760">
        <v>0</v>
      </c>
      <c r="FP111" s="760">
        <v>0</v>
      </c>
      <c r="FQ111" s="760">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475"/>
      <c r="SJ111" s="456"/>
      <c r="SK111" s="444"/>
      <c r="SL111" s="444"/>
      <c r="SM111" s="444"/>
    </row>
    <row r="112" spans="1:507" ht="5.15" customHeight="1" outlineLevel="2" x14ac:dyDescent="0.3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15" customHeight="1" outlineLevel="2" x14ac:dyDescent="0.3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15" customHeight="1" outlineLevel="1" x14ac:dyDescent="0.3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15" customHeight="1" x14ac:dyDescent="0.3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3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3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3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3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3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3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3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35">
      <c r="C123" s="663" t="s">
        <v>870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9">
        <v>1</v>
      </c>
    </row>
    <row r="4" spans="1:2" ht="7.4" customHeight="1" x14ac:dyDescent="0.35"/>
    <row r="5" spans="1:2" x14ac:dyDescent="0.35">
      <c r="A5" s="74" t="s">
        <v>492</v>
      </c>
      <c r="B5" s="359">
        <v>1</v>
      </c>
    </row>
    <row r="6" spans="1:2" ht="7.4" customHeight="1" x14ac:dyDescent="0.35"/>
    <row r="7" spans="1:2" x14ac:dyDescent="0.35">
      <c r="A7" s="75" t="s">
        <v>493</v>
      </c>
      <c r="B7" s="359">
        <v>1</v>
      </c>
    </row>
    <row r="8" spans="1:2" ht="7.4" customHeight="1" x14ac:dyDescent="0.35"/>
    <row r="9" spans="1:2" x14ac:dyDescent="0.35">
      <c r="A9" s="74" t="s">
        <v>95</v>
      </c>
      <c r="B9" s="359">
        <v>1.25</v>
      </c>
    </row>
    <row r="11" spans="1:2" x14ac:dyDescent="0.35">
      <c r="A11" s="73" t="s">
        <v>94</v>
      </c>
    </row>
    <row r="12" spans="1:2" x14ac:dyDescent="0.35">
      <c r="A12" s="74" t="s">
        <v>96</v>
      </c>
      <c r="B12" s="359">
        <v>11</v>
      </c>
    </row>
    <row r="13" spans="1:2" ht="7.4" customHeight="1" x14ac:dyDescent="0.35"/>
    <row r="14" spans="1:2" x14ac:dyDescent="0.35">
      <c r="A14" s="74" t="s">
        <v>97</v>
      </c>
      <c r="B14" s="359">
        <v>10</v>
      </c>
    </row>
    <row r="16" spans="1:2" x14ac:dyDescent="0.35">
      <c r="A16" s="73" t="s">
        <v>98</v>
      </c>
    </row>
    <row r="17" spans="1:2" x14ac:dyDescent="0.35">
      <c r="A17" s="74" t="s">
        <v>99</v>
      </c>
      <c r="B17" s="359">
        <v>0.85</v>
      </c>
    </row>
    <row r="19" spans="1:2" x14ac:dyDescent="0.35">
      <c r="A19" s="74" t="s">
        <v>100</v>
      </c>
      <c r="B19" s="74"/>
    </row>
    <row r="20" spans="1:2" x14ac:dyDescent="0.35">
      <c r="A20" s="74" t="s">
        <v>470</v>
      </c>
      <c r="B20" s="359">
        <v>1.3</v>
      </c>
    </row>
    <row r="21" spans="1:2" x14ac:dyDescent="0.35">
      <c r="A21" s="74" t="s">
        <v>66</v>
      </c>
      <c r="B21" s="359">
        <v>1.1000000000000001</v>
      </c>
    </row>
    <row r="22" spans="1:2" x14ac:dyDescent="0.35">
      <c r="A22" s="74" t="s">
        <v>67</v>
      </c>
      <c r="B22" s="359">
        <v>1.1000000000000001</v>
      </c>
    </row>
    <row r="23" spans="1:2" x14ac:dyDescent="0.35">
      <c r="A23" s="74" t="s">
        <v>68</v>
      </c>
      <c r="B23" s="359">
        <v>1.2</v>
      </c>
    </row>
    <row r="24" spans="1:2" x14ac:dyDescent="0.35">
      <c r="A24" s="74" t="s">
        <v>69</v>
      </c>
      <c r="B24" s="359">
        <v>1</v>
      </c>
    </row>
    <row r="26" spans="1:2" x14ac:dyDescent="0.35">
      <c r="A26" s="74" t="s">
        <v>101</v>
      </c>
      <c r="B26" s="74"/>
    </row>
    <row r="27" spans="1:2" x14ac:dyDescent="0.35">
      <c r="A27" s="75" t="s">
        <v>470</v>
      </c>
      <c r="B27" s="359">
        <v>1.2</v>
      </c>
    </row>
    <row r="28" spans="1:2" x14ac:dyDescent="0.35">
      <c r="A28" s="75" t="s">
        <v>66</v>
      </c>
      <c r="B28" s="359">
        <v>1.1000000000000001</v>
      </c>
    </row>
    <row r="29" spans="1:2" x14ac:dyDescent="0.35">
      <c r="A29" s="75" t="s">
        <v>67</v>
      </c>
      <c r="B29" s="359">
        <v>1.1000000000000001</v>
      </c>
    </row>
    <row r="30" spans="1:2" x14ac:dyDescent="0.35">
      <c r="A30" s="75" t="s">
        <v>68</v>
      </c>
      <c r="B30" s="359">
        <v>1.2</v>
      </c>
    </row>
    <row r="31" spans="1:2" x14ac:dyDescent="0.35">
      <c r="A31" s="75" t="s">
        <v>69</v>
      </c>
      <c r="B31" s="359">
        <v>1</v>
      </c>
    </row>
    <row r="33" spans="1:2" x14ac:dyDescent="0.35">
      <c r="A33" s="74" t="s">
        <v>109</v>
      </c>
      <c r="B33" s="74"/>
    </row>
    <row r="34" spans="1:2" x14ac:dyDescent="0.35">
      <c r="A34" s="75" t="s">
        <v>470</v>
      </c>
      <c r="B34" s="359">
        <v>1</v>
      </c>
    </row>
    <row r="35" spans="1:2" x14ac:dyDescent="0.35">
      <c r="A35" s="75" t="s">
        <v>66</v>
      </c>
      <c r="B35" s="359">
        <v>1</v>
      </c>
    </row>
    <row r="36" spans="1:2" x14ac:dyDescent="0.35">
      <c r="A36" s="75" t="s">
        <v>67</v>
      </c>
      <c r="B36" s="359">
        <v>1</v>
      </c>
    </row>
    <row r="37" spans="1:2" x14ac:dyDescent="0.35">
      <c r="A37" s="75" t="s">
        <v>68</v>
      </c>
      <c r="B37" s="359">
        <v>1</v>
      </c>
    </row>
    <row r="38" spans="1:2" x14ac:dyDescent="0.35">
      <c r="A38" s="75" t="s">
        <v>69</v>
      </c>
      <c r="B38" s="359">
        <v>1</v>
      </c>
    </row>
    <row r="41" spans="1:2" x14ac:dyDescent="0.35">
      <c r="A41" s="73" t="s">
        <v>103</v>
      </c>
    </row>
    <row r="42" spans="1:2" x14ac:dyDescent="0.35">
      <c r="A42" s="74" t="s">
        <v>102</v>
      </c>
      <c r="B42" s="359">
        <v>7</v>
      </c>
    </row>
    <row r="44" spans="1:2" x14ac:dyDescent="0.35">
      <c r="A44" s="73" t="s">
        <v>104</v>
      </c>
    </row>
    <row r="45" spans="1:2" x14ac:dyDescent="0.35">
      <c r="A45" s="74" t="s">
        <v>105</v>
      </c>
      <c r="B45" s="421">
        <v>43570</v>
      </c>
    </row>
    <row r="46" spans="1:2" ht="7.4" customHeight="1" x14ac:dyDescent="0.35"/>
    <row r="47" spans="1:2" x14ac:dyDescent="0.3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3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3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15" customHeight="1" outlineLevel="1" thickBot="1" x14ac:dyDescent="0.4">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15" customHeight="1" outlineLevel="1" x14ac:dyDescent="0.3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3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3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3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3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3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3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3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3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15" customHeight="1" outlineLevel="1" x14ac:dyDescent="0.3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15" customHeight="1" outlineLevel="1" x14ac:dyDescent="0.3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5" customHeight="1" outlineLevel="1" x14ac:dyDescent="0.3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5" customHeight="1" outlineLevel="1" x14ac:dyDescent="0.3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5" customHeight="1" outlineLevel="1" x14ac:dyDescent="0.3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5" customHeight="1" outlineLevel="1" x14ac:dyDescent="0.3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5" customHeight="1" outlineLevel="1" x14ac:dyDescent="0.3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5" customHeight="1" outlineLevel="1" x14ac:dyDescent="0.3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3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3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3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3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3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3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3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3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3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3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3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3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3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3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3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3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3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3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3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3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3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3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3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3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3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3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3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3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3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3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3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3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3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3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3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3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3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3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3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3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3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3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3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3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3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3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3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3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3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3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3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3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3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3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3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3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3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3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3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3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3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3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3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3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3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3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3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3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3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3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3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3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3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3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3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3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3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3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3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3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3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3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3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3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3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5" customHeight="1" outlineLevel="1" x14ac:dyDescent="0.3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3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3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3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3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3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3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3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3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3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3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3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3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3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3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3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3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3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3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3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3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3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3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3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3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3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3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3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3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3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3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3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3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3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3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3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3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3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3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3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15" customHeight="1" outlineLevel="1" x14ac:dyDescent="0.3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5" customHeight="1" outlineLevel="1" x14ac:dyDescent="0.3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3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9">
        <v>1500000</v>
      </c>
    </row>
    <row r="4" spans="1:2" x14ac:dyDescent="0.3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3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outlineLevel="1" thickBot="1" x14ac:dyDescent="0.4">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15" customHeight="1" outlineLevel="1" x14ac:dyDescent="0.3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3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3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3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3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3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3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3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3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15" customHeight="1" outlineLevel="1" x14ac:dyDescent="0.3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15" customHeight="1" outlineLevel="1" x14ac:dyDescent="0.3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3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3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3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3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3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3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3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3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3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3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3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3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3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15" customHeight="1" outlineLevel="1" x14ac:dyDescent="0.3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5" customHeight="1" outlineLevel="1" x14ac:dyDescent="0.3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3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3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2021-03-02T02:13:34Z</dcterms:modified>
</cp:coreProperties>
</file>