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DC6FEC9-6BAB-4D27-AD92-B9628BE23083}" xr6:coauthVersionLast="45" xr6:coauthVersionMax="47" xr10:uidLastSave="{00000000-0000-0000-0000-000000000000}"/>
  <bookViews>
    <workbookView xWindow="-120" yWindow="-120" windowWidth="29040" windowHeight="15840" tabRatio="658" firstSheet="2"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Q807" i="18"/>
  <c r="P807" i="18"/>
  <c r="O807" i="18"/>
  <c r="Q806" i="18"/>
  <c r="P806" i="18"/>
  <c r="O806" i="18"/>
  <c r="Q805" i="18"/>
  <c r="P805" i="18"/>
  <c r="O805" i="18"/>
  <c r="Q802" i="18"/>
  <c r="P802" i="18"/>
  <c r="O802" i="18"/>
  <c r="Q801" i="18"/>
  <c r="P801" i="18"/>
  <c r="O801" i="18"/>
  <c r="Q800" i="18"/>
  <c r="P800" i="18"/>
  <c r="O800" i="18"/>
  <c r="K806" i="18"/>
  <c r="L806" i="18"/>
  <c r="M806" i="18"/>
  <c r="K807" i="18"/>
  <c r="L807" i="18"/>
  <c r="M807" i="18"/>
  <c r="L805" i="18"/>
  <c r="M805" i="18"/>
  <c r="K805" i="18"/>
  <c r="K801" i="18"/>
  <c r="L801" i="18"/>
  <c r="M801" i="18"/>
  <c r="K802" i="18"/>
  <c r="L802" i="18"/>
  <c r="M802" i="18"/>
  <c r="L800" i="18"/>
  <c r="M800" i="18"/>
  <c r="K800" i="18"/>
  <c r="AM760" i="18"/>
  <c r="AL760" i="18"/>
  <c r="AK760" i="18"/>
  <c r="AJ760" i="18"/>
  <c r="AM759" i="18"/>
  <c r="AL759" i="18"/>
  <c r="AK759" i="18"/>
  <c r="AJ759" i="18"/>
  <c r="AI759" i="18"/>
  <c r="AH759" i="18"/>
  <c r="AG759" i="18"/>
  <c r="AF759" i="18"/>
  <c r="AM758" i="18"/>
  <c r="AL758" i="18"/>
  <c r="AK758" i="18"/>
  <c r="AJ758" i="18"/>
  <c r="AE758" i="18"/>
  <c r="AD758" i="18"/>
  <c r="AC758" i="18"/>
  <c r="AM757" i="18"/>
  <c r="AL757" i="18"/>
  <c r="AK757" i="18"/>
  <c r="AJ757" i="18"/>
  <c r="AM756" i="18"/>
  <c r="AL756" i="18"/>
  <c r="AK756" i="18"/>
  <c r="AJ756" i="18"/>
  <c r="AI756" i="18"/>
  <c r="AH756" i="18"/>
  <c r="AG756" i="18"/>
  <c r="AF756" i="18"/>
  <c r="AM755" i="18"/>
  <c r="AL755" i="18"/>
  <c r="AK755" i="18"/>
  <c r="AJ755" i="18"/>
  <c r="AE755" i="18"/>
  <c r="AD755" i="18"/>
  <c r="AC755" i="18"/>
  <c r="AM754" i="18"/>
  <c r="AL754" i="18"/>
  <c r="AK754" i="18"/>
  <c r="AJ754" i="18"/>
  <c r="AM753" i="18"/>
  <c r="AL753" i="18"/>
  <c r="AK753" i="18"/>
  <c r="AJ753" i="18"/>
  <c r="AI753" i="18"/>
  <c r="AH753" i="18"/>
  <c r="AG753" i="18"/>
  <c r="AF753" i="18"/>
  <c r="AM752" i="18"/>
  <c r="AL752" i="18"/>
  <c r="AK752" i="18"/>
  <c r="AJ752" i="18"/>
  <c r="AE752" i="18"/>
  <c r="AD752" i="18"/>
  <c r="AC752" i="18"/>
  <c r="AM751" i="18"/>
  <c r="AL751" i="18"/>
  <c r="AK751" i="18"/>
  <c r="AJ751" i="18"/>
  <c r="AM750" i="18"/>
  <c r="AL750" i="18"/>
  <c r="AK750" i="18"/>
  <c r="AJ750" i="18"/>
  <c r="AI750" i="18"/>
  <c r="AH750" i="18"/>
  <c r="AG750" i="18"/>
  <c r="AF750" i="18"/>
  <c r="AM749" i="18"/>
  <c r="AL749" i="18"/>
  <c r="AK749" i="18"/>
  <c r="AJ749" i="18"/>
  <c r="AE749" i="18"/>
  <c r="AD749" i="18"/>
  <c r="AC749" i="18"/>
  <c r="AM748" i="18"/>
  <c r="AL748" i="18"/>
  <c r="AK748" i="18"/>
  <c r="AJ748" i="18"/>
  <c r="AM747" i="18"/>
  <c r="AL747" i="18"/>
  <c r="AK747" i="18"/>
  <c r="AJ747" i="18"/>
  <c r="AI747" i="18"/>
  <c r="AH747" i="18"/>
  <c r="AG747" i="18"/>
  <c r="AF747" i="18"/>
  <c r="AM746" i="18"/>
  <c r="AL746" i="18"/>
  <c r="AK746" i="18"/>
  <c r="AJ746" i="18"/>
  <c r="AE746" i="18"/>
  <c r="AD746" i="18"/>
  <c r="AC746" i="18"/>
  <c r="AM745" i="18"/>
  <c r="AL745" i="18"/>
  <c r="AK745" i="18"/>
  <c r="AJ745" i="18"/>
  <c r="AM744" i="18"/>
  <c r="AL744" i="18"/>
  <c r="AK744" i="18"/>
  <c r="AJ744" i="18"/>
  <c r="AI744" i="18"/>
  <c r="AH744" i="18"/>
  <c r="AG744" i="18"/>
  <c r="AF744" i="18"/>
  <c r="AM743" i="18"/>
  <c r="AL743" i="18"/>
  <c r="AK743" i="18"/>
  <c r="AJ743" i="18"/>
  <c r="AE743" i="18"/>
  <c r="AD743" i="18"/>
  <c r="AC743" i="18"/>
  <c r="AM742" i="18"/>
  <c r="AL742" i="18"/>
  <c r="AK742" i="18"/>
  <c r="AJ742" i="18"/>
  <c r="AM741" i="18"/>
  <c r="AL741" i="18"/>
  <c r="AK741" i="18"/>
  <c r="AJ741" i="18"/>
  <c r="AI741" i="18"/>
  <c r="AH741" i="18"/>
  <c r="AG741" i="18"/>
  <c r="AF741" i="18"/>
  <c r="AM740" i="18"/>
  <c r="AL740" i="18"/>
  <c r="AK740" i="18"/>
  <c r="AJ740" i="18"/>
  <c r="AE740" i="18"/>
  <c r="AD740" i="18"/>
  <c r="AC740" i="18"/>
  <c r="AM739" i="18"/>
  <c r="AL739" i="18"/>
  <c r="AK739" i="18"/>
  <c r="AJ739" i="18"/>
  <c r="AM738" i="18"/>
  <c r="AL738" i="18"/>
  <c r="AK738" i="18"/>
  <c r="AJ738" i="18"/>
  <c r="AI738" i="18"/>
  <c r="AH738" i="18"/>
  <c r="AG738" i="18"/>
  <c r="AF738" i="18"/>
  <c r="AM737" i="18"/>
  <c r="AL737" i="18"/>
  <c r="AK737" i="18"/>
  <c r="AJ737" i="18"/>
  <c r="AE737" i="18"/>
  <c r="AD737" i="18"/>
  <c r="AC737" i="18"/>
  <c r="AM736" i="18"/>
  <c r="AL736" i="18"/>
  <c r="AK736" i="18"/>
  <c r="AJ736" i="18"/>
  <c r="AM735" i="18"/>
  <c r="AL735" i="18"/>
  <c r="AK735" i="18"/>
  <c r="AJ735" i="18"/>
  <c r="AI735" i="18"/>
  <c r="AH735" i="18"/>
  <c r="AG735" i="18"/>
  <c r="AF735" i="18"/>
  <c r="AM734" i="18"/>
  <c r="AL734" i="18"/>
  <c r="AK734" i="18"/>
  <c r="AJ734" i="18"/>
  <c r="AE734" i="18"/>
  <c r="AD734" i="18"/>
  <c r="AC734" i="18"/>
  <c r="AM733" i="18"/>
  <c r="AL733" i="18"/>
  <c r="AK733" i="18"/>
  <c r="AJ733" i="18"/>
  <c r="AM732" i="18"/>
  <c r="AL732" i="18"/>
  <c r="AK732" i="18"/>
  <c r="AJ732" i="18"/>
  <c r="AI732" i="18"/>
  <c r="AH732" i="18"/>
  <c r="AG732" i="18"/>
  <c r="AF732" i="18"/>
  <c r="AM731" i="18"/>
  <c r="AL731" i="18"/>
  <c r="AK731" i="18"/>
  <c r="AJ731" i="18"/>
  <c r="AE731" i="18"/>
  <c r="AD731" i="18"/>
  <c r="AC731" i="18"/>
  <c r="AM730" i="18"/>
  <c r="AL730" i="18"/>
  <c r="AK730" i="18"/>
  <c r="AJ730" i="18"/>
  <c r="AM729" i="18"/>
  <c r="AL729" i="18"/>
  <c r="AK729" i="18"/>
  <c r="AJ729" i="18"/>
  <c r="AI729" i="18"/>
  <c r="AH729" i="18"/>
  <c r="AG729" i="18"/>
  <c r="AF729" i="18"/>
  <c r="AM728" i="18"/>
  <c r="AL728" i="18"/>
  <c r="AK728" i="18"/>
  <c r="AJ728" i="18"/>
  <c r="AE728" i="18"/>
  <c r="AD728" i="18"/>
  <c r="AC728" i="18"/>
  <c r="AM727" i="18"/>
  <c r="AL727" i="18"/>
  <c r="AK727" i="18"/>
  <c r="AJ727" i="18"/>
  <c r="AM726" i="18"/>
  <c r="AL726" i="18"/>
  <c r="AK726" i="18"/>
  <c r="AJ726" i="18"/>
  <c r="AI726" i="18"/>
  <c r="AH726" i="18"/>
  <c r="AG726" i="18"/>
  <c r="AF726" i="18"/>
  <c r="AM725" i="18"/>
  <c r="AL725" i="18"/>
  <c r="AK725" i="18"/>
  <c r="AJ725" i="18"/>
  <c r="AE725" i="18"/>
  <c r="AD725" i="18"/>
  <c r="AC725" i="18"/>
  <c r="AM724" i="18"/>
  <c r="AL724" i="18"/>
  <c r="AK724" i="18"/>
  <c r="AJ724" i="18"/>
  <c r="AM723" i="18"/>
  <c r="AL723" i="18"/>
  <c r="AK723" i="18"/>
  <c r="AJ723" i="18"/>
  <c r="AI723" i="18"/>
  <c r="AH723" i="18"/>
  <c r="AG723" i="18"/>
  <c r="AF723" i="18"/>
  <c r="AM722" i="18"/>
  <c r="AL722" i="18"/>
  <c r="AK722" i="18"/>
  <c r="AJ722" i="18"/>
  <c r="AE722" i="18"/>
  <c r="AD722" i="18"/>
  <c r="AC722" i="18"/>
  <c r="AM721" i="18"/>
  <c r="AL721" i="18"/>
  <c r="AK721" i="18"/>
  <c r="AJ721" i="18"/>
  <c r="AM720" i="18"/>
  <c r="AL720" i="18"/>
  <c r="AK720" i="18"/>
  <c r="AJ720" i="18"/>
  <c r="AI720" i="18"/>
  <c r="AH720" i="18"/>
  <c r="AG720" i="18"/>
  <c r="AF720" i="18"/>
  <c r="AM719" i="18"/>
  <c r="AL719" i="18"/>
  <c r="AK719" i="18"/>
  <c r="AJ719" i="18"/>
  <c r="AE719" i="18"/>
  <c r="AD719" i="18"/>
  <c r="AC719" i="18"/>
  <c r="AM718" i="18"/>
  <c r="AL718" i="18"/>
  <c r="AK718" i="18"/>
  <c r="AJ718" i="18"/>
  <c r="AM717" i="18"/>
  <c r="AL717" i="18"/>
  <c r="AK717" i="18"/>
  <c r="AJ717" i="18"/>
  <c r="AI717" i="18"/>
  <c r="AH717" i="18"/>
  <c r="AG717" i="18"/>
  <c r="AF717" i="18"/>
  <c r="AM716" i="18"/>
  <c r="AL716" i="18"/>
  <c r="AK716" i="18"/>
  <c r="AJ716" i="18"/>
  <c r="AE716" i="18"/>
  <c r="AD716" i="18"/>
  <c r="AC716" i="18"/>
  <c r="AM715" i="18"/>
  <c r="AL715" i="18"/>
  <c r="AK715" i="18"/>
  <c r="AJ715" i="18"/>
  <c r="AM714" i="18"/>
  <c r="AL714" i="18"/>
  <c r="AK714" i="18"/>
  <c r="AJ714" i="18"/>
  <c r="AI714" i="18"/>
  <c r="AH714" i="18"/>
  <c r="AG714" i="18"/>
  <c r="AF714" i="18"/>
  <c r="AM713" i="18"/>
  <c r="AL713" i="18"/>
  <c r="AK713" i="18"/>
  <c r="AJ713" i="18"/>
  <c r="AE713" i="18"/>
  <c r="AD713" i="18"/>
  <c r="AC713" i="18"/>
  <c r="AM712" i="18"/>
  <c r="AL712" i="18"/>
  <c r="AK712" i="18"/>
  <c r="AJ712" i="18"/>
  <c r="AM711" i="18"/>
  <c r="AL711" i="18"/>
  <c r="AK711" i="18"/>
  <c r="AJ711" i="18"/>
  <c r="AI711" i="18"/>
  <c r="AH711" i="18"/>
  <c r="AG711" i="18"/>
  <c r="AF711" i="18"/>
  <c r="AM710" i="18"/>
  <c r="AL710" i="18"/>
  <c r="AK710" i="18"/>
  <c r="AJ710" i="18"/>
  <c r="AE710" i="18"/>
  <c r="AD710" i="18"/>
  <c r="AC710" i="18"/>
  <c r="AM709" i="18"/>
  <c r="AL709" i="18"/>
  <c r="AK709" i="18"/>
  <c r="AJ709" i="18"/>
  <c r="AM708" i="18"/>
  <c r="AL708" i="18"/>
  <c r="AK708" i="18"/>
  <c r="AJ708" i="18"/>
  <c r="AI708" i="18"/>
  <c r="AH708" i="18"/>
  <c r="AG708" i="18"/>
  <c r="AF708" i="18"/>
  <c r="AM707" i="18"/>
  <c r="AL707" i="18"/>
  <c r="AK707" i="18"/>
  <c r="AJ707" i="18"/>
  <c r="AE707" i="18"/>
  <c r="AD707" i="18"/>
  <c r="AC707" i="18"/>
  <c r="AM706" i="18"/>
  <c r="AL706" i="18"/>
  <c r="AK706" i="18"/>
  <c r="AJ706" i="18"/>
  <c r="AM705" i="18"/>
  <c r="AL705" i="18"/>
  <c r="AK705" i="18"/>
  <c r="AJ705" i="18"/>
  <c r="AI705" i="18"/>
  <c r="AH705" i="18"/>
  <c r="AG705" i="18"/>
  <c r="AF705" i="18"/>
  <c r="AM704" i="18"/>
  <c r="AL704" i="18"/>
  <c r="AK704" i="18"/>
  <c r="AJ704" i="18"/>
  <c r="AE704" i="18"/>
  <c r="AD704" i="18"/>
  <c r="AC704" i="18"/>
  <c r="AM703" i="18"/>
  <c r="AL703" i="18"/>
  <c r="AK703" i="18"/>
  <c r="AJ703" i="18"/>
  <c r="AM702" i="18"/>
  <c r="AL702" i="18"/>
  <c r="AK702" i="18"/>
  <c r="AJ702" i="18"/>
  <c r="AI702" i="18"/>
  <c r="AH702" i="18"/>
  <c r="AG702" i="18"/>
  <c r="AF702" i="18"/>
  <c r="AM701" i="18"/>
  <c r="AL701" i="18"/>
  <c r="AK701" i="18"/>
  <c r="AJ701" i="18"/>
  <c r="AE701" i="18"/>
  <c r="AD701" i="18"/>
  <c r="AC701" i="18"/>
  <c r="AM700" i="18"/>
  <c r="AL700" i="18"/>
  <c r="AK700" i="18"/>
  <c r="AJ700" i="18"/>
  <c r="AM699" i="18"/>
  <c r="AL699" i="18"/>
  <c r="AK699" i="18"/>
  <c r="AJ699" i="18"/>
  <c r="AI699" i="18"/>
  <c r="AH699" i="18"/>
  <c r="AG699" i="18"/>
  <c r="AF699" i="18"/>
  <c r="AM698" i="18"/>
  <c r="AL698" i="18"/>
  <c r="AK698" i="18"/>
  <c r="AJ698" i="18"/>
  <c r="AE698" i="18"/>
  <c r="AD698" i="18"/>
  <c r="AC698" i="18"/>
  <c r="AM697" i="18"/>
  <c r="AL697" i="18"/>
  <c r="AK697" i="18"/>
  <c r="AJ697" i="18"/>
  <c r="AM696" i="18"/>
  <c r="AL696" i="18"/>
  <c r="AK696" i="18"/>
  <c r="AJ696" i="18"/>
  <c r="AI696" i="18"/>
  <c r="AH696" i="18"/>
  <c r="AG696" i="18"/>
  <c r="AF696" i="18"/>
  <c r="AM695" i="18"/>
  <c r="AL695" i="18"/>
  <c r="AK695" i="18"/>
  <c r="AJ695" i="18"/>
  <c r="AE695" i="18"/>
  <c r="AD695" i="18"/>
  <c r="AC695" i="18"/>
  <c r="AM694" i="18"/>
  <c r="AL694" i="18"/>
  <c r="AK694" i="18"/>
  <c r="AJ694" i="18"/>
  <c r="AM693" i="18"/>
  <c r="AL693" i="18"/>
  <c r="AK693" i="18"/>
  <c r="AJ693" i="18"/>
  <c r="AI693" i="18"/>
  <c r="AH693" i="18"/>
  <c r="AG693" i="18"/>
  <c r="AF693" i="18"/>
  <c r="AM692" i="18"/>
  <c r="AL692" i="18"/>
  <c r="AK692" i="18"/>
  <c r="AJ692" i="18"/>
  <c r="AE692" i="18"/>
  <c r="AD692" i="18"/>
  <c r="AC692" i="18"/>
  <c r="AM691" i="18"/>
  <c r="AL691" i="18"/>
  <c r="AK691" i="18"/>
  <c r="AJ691" i="18"/>
  <c r="AM690" i="18"/>
  <c r="AL690" i="18"/>
  <c r="AK690" i="18"/>
  <c r="AJ690" i="18"/>
  <c r="AI690" i="18"/>
  <c r="AH690" i="18"/>
  <c r="AG690" i="18"/>
  <c r="AF690" i="18"/>
  <c r="AM689" i="18"/>
  <c r="AL689" i="18"/>
  <c r="AK689" i="18"/>
  <c r="AJ689" i="18"/>
  <c r="AE689" i="18"/>
  <c r="AD689" i="18"/>
  <c r="AC689"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O101" i="17"/>
  <c r="N101" i="17"/>
  <c r="N102" i="17" s="1"/>
  <c r="J101" i="17"/>
  <c r="J103" i="17" s="1"/>
  <c r="I101" i="17"/>
  <c r="I102" i="17" s="1"/>
  <c r="G101" i="17"/>
  <c r="O100" i="17"/>
  <c r="N100" i="17"/>
  <c r="M100" i="17"/>
  <c r="M101" i="17" s="1"/>
  <c r="L100" i="17"/>
  <c r="K100" i="17"/>
  <c r="J100" i="17"/>
  <c r="I100" i="17"/>
  <c r="H100" i="17"/>
  <c r="G100" i="17"/>
  <c r="O99" i="17"/>
  <c r="N99" i="17"/>
  <c r="M99" i="17"/>
  <c r="L99" i="17"/>
  <c r="L101" i="17" s="1"/>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102" i="17" l="1"/>
  <c r="M102" i="17"/>
  <c r="I103" i="17"/>
  <c r="N103" i="17"/>
  <c r="L103" i="17"/>
  <c r="L102" i="17"/>
  <c r="K101" i="17"/>
  <c r="J112" i="17"/>
  <c r="J102" i="17"/>
  <c r="G102" i="17"/>
  <c r="O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M103" i="17" l="1"/>
  <c r="K103" i="17"/>
  <c r="K102" i="17"/>
  <c r="H103" i="17"/>
  <c r="O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V581" i="9"/>
  <c r="U581" i="9"/>
  <c r="T581" i="9"/>
  <c r="S581" i="9"/>
  <c r="R581" i="9"/>
  <c r="Q581" i="9"/>
  <c r="P581" i="9"/>
  <c r="O581" i="9"/>
  <c r="N581" i="9"/>
  <c r="M581"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AA689" i="18" s="1"/>
  <c r="Q263" i="18"/>
  <c r="Z284" i="18" s="1"/>
  <c r="P261" i="18"/>
  <c r="Y268" i="18" s="1"/>
  <c r="O263" i="18"/>
  <c r="O686" i="18" s="1"/>
  <c r="O687" i="18" s="1"/>
  <c r="T267" i="18"/>
  <c r="N263" i="18"/>
  <c r="W288" i="18" s="1"/>
  <c r="Z274" i="18"/>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X285" i="18" l="1"/>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T312" i="18"/>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T315" i="18"/>
  <c r="AA739" i="18"/>
  <c r="X737" i="18"/>
  <c r="Z689" i="18"/>
  <c r="X288" i="18"/>
  <c r="Y274" i="18"/>
  <c r="O682" i="18"/>
  <c r="O683" i="18" s="1"/>
  <c r="X271" i="18"/>
  <c r="X268" i="18"/>
  <c r="Y277" i="18"/>
  <c r="R686" i="18"/>
  <c r="R687" i="18" s="1"/>
  <c r="R302" i="18"/>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T318" i="18" l="1"/>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48" i="19"/>
  <c r="NX49"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51" i="19"/>
  <c r="BF52"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1" i="19"/>
  <c r="KT52" i="19" s="1"/>
  <c r="PV48" i="19"/>
  <c r="PV49" i="19" s="1"/>
  <c r="PV45" i="19"/>
  <c r="PV46" i="19" s="1"/>
  <c r="PV51" i="19"/>
  <c r="PV52" i="19" s="1"/>
  <c r="PW47" i="19"/>
  <c r="PW50" i="19"/>
  <c r="PW53" i="19"/>
  <c r="OJ45" i="19"/>
  <c r="OJ46" i="19" s="1"/>
  <c r="OJ48" i="19"/>
  <c r="OJ49" i="19" s="1"/>
  <c r="OJ51" i="19"/>
  <c r="OJ52" i="19" s="1"/>
  <c r="PG45" i="19"/>
  <c r="PG46" i="19" s="1"/>
  <c r="PG51" i="19"/>
  <c r="PG52" i="19" s="1"/>
  <c r="PG48" i="19"/>
  <c r="PG49" i="19" s="1"/>
  <c r="IT51" i="19"/>
  <c r="IT52" i="19" s="1"/>
  <c r="IT45" i="19"/>
  <c r="IT46" i="19" s="1"/>
  <c r="IT48" i="19"/>
  <c r="IT49"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45" i="19"/>
  <c r="CM46" i="19" s="1"/>
  <c r="QC51" i="19"/>
  <c r="QC52" i="19" s="1"/>
  <c r="QC45" i="19"/>
  <c r="QC46" i="19" s="1"/>
  <c r="QC48" i="19"/>
  <c r="QC49" i="19" s="1"/>
  <c r="KB45" i="19"/>
  <c r="KB46" i="19" s="1"/>
  <c r="KB48" i="19"/>
  <c r="KB49" i="19" s="1"/>
  <c r="KB51" i="19"/>
  <c r="KB52" i="19" s="1"/>
  <c r="HC51" i="19"/>
  <c r="HC52" i="19" s="1"/>
  <c r="HC45" i="19"/>
  <c r="HC46" i="19" s="1"/>
  <c r="HC48" i="19"/>
  <c r="HC49" i="19" s="1"/>
  <c r="MO51" i="19"/>
  <c r="MO52" i="19" s="1"/>
  <c r="MO45" i="19"/>
  <c r="MO46" i="19" s="1"/>
  <c r="MO48" i="19"/>
  <c r="MO49" i="19" s="1"/>
  <c r="MO50" i="19" s="1"/>
  <c r="NG51" i="19"/>
  <c r="NG52" i="19" s="1"/>
  <c r="NG48" i="19"/>
  <c r="NG49" i="19" s="1"/>
  <c r="NG45" i="19"/>
  <c r="NG46" i="19" s="1"/>
  <c r="HP48" i="19"/>
  <c r="HP49" i="19" s="1"/>
  <c r="HP51" i="19"/>
  <c r="HP52" i="19" s="1"/>
  <c r="HP45" i="19"/>
  <c r="HP46" i="19" s="1"/>
  <c r="QL51" i="19"/>
  <c r="QL52" i="19" s="1"/>
  <c r="QL45" i="19"/>
  <c r="QL46" i="19" s="1"/>
  <c r="QL47" i="19" s="1"/>
  <c r="QL48" i="19"/>
  <c r="QL49" i="19" s="1"/>
  <c r="QH45" i="19"/>
  <c r="QH46" i="19" s="1"/>
  <c r="QH51" i="19"/>
  <c r="QH52" i="19" s="1"/>
  <c r="QH48" i="19"/>
  <c r="QH49" i="19" s="1"/>
  <c r="IC48" i="19"/>
  <c r="IC49" i="19" s="1"/>
  <c r="IC51" i="19"/>
  <c r="IC52" i="19" s="1"/>
  <c r="IC45" i="19"/>
  <c r="IC46" i="19" s="1"/>
  <c r="RZ48" i="19"/>
  <c r="RZ49" i="19" s="1"/>
  <c r="RZ50" i="19" s="1"/>
  <c r="RZ45" i="19"/>
  <c r="RZ46" i="19" s="1"/>
  <c r="RZ47" i="19" s="1"/>
  <c r="RZ51" i="19"/>
  <c r="RZ52" i="19" s="1"/>
  <c r="RZ53" i="19" s="1"/>
  <c r="NJ51" i="19"/>
  <c r="NJ52" i="19" s="1"/>
  <c r="NJ45" i="19"/>
  <c r="NJ46" i="19" s="1"/>
  <c r="NJ48" i="19"/>
  <c r="NJ49" i="19" s="1"/>
  <c r="MT45" i="19"/>
  <c r="MT46" i="19" s="1"/>
  <c r="MT48" i="19"/>
  <c r="MT49" i="19" s="1"/>
  <c r="MT51" i="19"/>
  <c r="MT52" i="19" s="1"/>
  <c r="MT53" i="19" s="1"/>
  <c r="P48" i="19"/>
  <c r="P49" i="19" s="1"/>
  <c r="P45" i="19"/>
  <c r="P46" i="19" s="1"/>
  <c r="P47" i="19" s="1"/>
  <c r="P51" i="19"/>
  <c r="P52" i="19" s="1"/>
  <c r="LI51" i="19"/>
  <c r="LI52" i="19" s="1"/>
  <c r="LI45" i="19"/>
  <c r="LI46" i="19" s="1"/>
  <c r="LI48" i="19"/>
  <c r="LI49" i="19" s="1"/>
  <c r="RN51" i="19"/>
  <c r="RN52" i="19" s="1"/>
  <c r="RN45" i="19"/>
  <c r="RN46" i="19" s="1"/>
  <c r="RN47" i="19" s="1"/>
  <c r="RN48" i="19"/>
  <c r="RN49" i="19" s="1"/>
  <c r="GV51" i="19"/>
  <c r="GV52"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8" i="19"/>
  <c r="EO49" i="19" s="1"/>
  <c r="JC51" i="19"/>
  <c r="JC52" i="19" s="1"/>
  <c r="JC48" i="19"/>
  <c r="JC49" i="19" s="1"/>
  <c r="JC45" i="19"/>
  <c r="JC46" i="19" s="1"/>
  <c r="MF45" i="19"/>
  <c r="MF46" i="19" s="1"/>
  <c r="MF51" i="19"/>
  <c r="MF52" i="19" s="1"/>
  <c r="MF53" i="19" s="1"/>
  <c r="MF48" i="19"/>
  <c r="MF49" i="19" s="1"/>
  <c r="EB48" i="19"/>
  <c r="EB49" i="19" s="1"/>
  <c r="EB45" i="19"/>
  <c r="EB46"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8" i="19"/>
  <c r="QU49" i="19" s="1"/>
  <c r="FD45" i="19"/>
  <c r="FD46" i="19" s="1"/>
  <c r="FD47" i="19" s="1"/>
  <c r="FD51" i="19"/>
  <c r="FD52" i="19" s="1"/>
  <c r="FD48" i="19"/>
  <c r="FD49" i="19" s="1"/>
  <c r="FD50" i="19" s="1"/>
  <c r="MB45" i="19"/>
  <c r="MB46" i="19" s="1"/>
  <c r="MB48" i="19"/>
  <c r="MB49" i="19" s="1"/>
  <c r="MB50" i="19" s="1"/>
  <c r="MB51" i="19"/>
  <c r="MB52" i="19" s="1"/>
  <c r="CP51" i="19"/>
  <c r="CP52" i="19" s="1"/>
  <c r="CP48" i="19"/>
  <c r="CP49" i="19" s="1"/>
  <c r="CP45" i="19"/>
  <c r="CP46" i="19" s="1"/>
  <c r="Z45" i="19"/>
  <c r="Z46" i="19" s="1"/>
  <c r="Z51" i="19"/>
  <c r="Z52" i="19" s="1"/>
  <c r="Z48" i="19"/>
  <c r="Z49" i="19" s="1"/>
  <c r="HG45" i="19"/>
  <c r="HG46" i="19" s="1"/>
  <c r="HG47" i="19" s="1"/>
  <c r="HG48" i="19"/>
  <c r="HG49" i="19" s="1"/>
  <c r="HG51" i="19"/>
  <c r="HG52"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48" i="19"/>
  <c r="DY49" i="19" s="1"/>
  <c r="DZ50" i="19"/>
  <c r="DZ53" i="19"/>
  <c r="DZ47" i="19"/>
  <c r="LG51" i="19"/>
  <c r="LG52" i="19" s="1"/>
  <c r="LG48" i="19"/>
  <c r="LG49" i="19" s="1"/>
  <c r="LG45" i="19"/>
  <c r="LG46" i="19" s="1"/>
  <c r="NM45" i="19"/>
  <c r="NM46" i="19" s="1"/>
  <c r="NM51" i="19"/>
  <c r="NM52" i="19" s="1"/>
  <c r="NM48" i="19"/>
  <c r="NM49" i="19" s="1"/>
  <c r="QW45" i="19"/>
  <c r="QW46" i="19" s="1"/>
  <c r="QW47" i="19" s="1"/>
  <c r="QW51" i="19"/>
  <c r="QW52" i="19" s="1"/>
  <c r="QW53" i="19" s="1"/>
  <c r="QW48" i="19"/>
  <c r="QW49" i="19" s="1"/>
  <c r="QW50" i="19" s="1"/>
  <c r="BN45" i="19"/>
  <c r="BN46" i="19" s="1"/>
  <c r="BN51" i="19"/>
  <c r="BN52" i="19" s="1"/>
  <c r="BN48" i="19"/>
  <c r="BN49" i="19" s="1"/>
  <c r="BO56" i="19"/>
  <c r="GY48" i="19"/>
  <c r="GY49" i="19" s="1"/>
  <c r="GY50" i="19" s="1"/>
  <c r="GY51" i="19"/>
  <c r="GY52" i="19" s="1"/>
  <c r="GY45" i="19"/>
  <c r="GY46" i="19" s="1"/>
  <c r="QE51" i="19"/>
  <c r="QE52" i="19" s="1"/>
  <c r="QE53" i="19" s="1"/>
  <c r="QE48" i="19"/>
  <c r="QE49" i="19" s="1"/>
  <c r="QE45" i="19"/>
  <c r="QE46" i="19" s="1"/>
  <c r="JZ45" i="19"/>
  <c r="JZ46"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45" i="19"/>
  <c r="DD46" i="19" s="1"/>
  <c r="DD51" i="19"/>
  <c r="DD52" i="19" s="1"/>
  <c r="KE51" i="19"/>
  <c r="KE52" i="19" s="1"/>
  <c r="KE45" i="19"/>
  <c r="KE46" i="19" s="1"/>
  <c r="KE48" i="19"/>
  <c r="KE49" i="19" s="1"/>
  <c r="JQ45" i="19"/>
  <c r="JQ46" i="19" s="1"/>
  <c r="JQ47" i="19" s="1"/>
  <c r="JQ51" i="19"/>
  <c r="JQ52" i="19" s="1"/>
  <c r="JQ48" i="19"/>
  <c r="JQ49" i="19" s="1"/>
  <c r="CF45" i="19"/>
  <c r="CF46" i="19" s="1"/>
  <c r="CF48" i="19"/>
  <c r="CF49" i="19" s="1"/>
  <c r="CF51" i="19"/>
  <c r="CF52" i="19" s="1"/>
  <c r="PK45" i="19"/>
  <c r="PK46" i="19" s="1"/>
  <c r="PK51" i="19"/>
  <c r="PK52" i="19" s="1"/>
  <c r="PK48" i="19"/>
  <c r="PK49" i="19" s="1"/>
  <c r="PK50" i="19" s="1"/>
  <c r="MJ48" i="19"/>
  <c r="MJ49" i="19" s="1"/>
  <c r="MJ45" i="19"/>
  <c r="MJ46" i="19" s="1"/>
  <c r="MJ51" i="19"/>
  <c r="MJ52" i="19" s="1"/>
  <c r="MK45" i="19"/>
  <c r="MK46" i="19" s="1"/>
  <c r="MK47" i="19" s="1"/>
  <c r="MK51" i="19"/>
  <c r="MK52" i="19" s="1"/>
  <c r="MK53" i="19" s="1"/>
  <c r="MK48" i="19"/>
  <c r="MK49" i="19" s="1"/>
  <c r="MK50" i="19" s="1"/>
  <c r="LB51" i="19"/>
  <c r="LB52" i="19" s="1"/>
  <c r="LB45" i="19"/>
  <c r="LB46" i="19" s="1"/>
  <c r="LB48" i="19"/>
  <c r="LB49" i="19" s="1"/>
  <c r="FX51" i="19"/>
  <c r="FX52" i="19" s="1"/>
  <c r="FX48" i="19"/>
  <c r="FX49"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P53" i="19"/>
  <c r="NB51" i="19"/>
  <c r="NB52" i="19" s="1"/>
  <c r="NB45" i="19"/>
  <c r="NB46" i="19" s="1"/>
  <c r="NB48" i="19"/>
  <c r="NB49" i="19" s="1"/>
  <c r="DT48" i="19"/>
  <c r="DT49" i="19" s="1"/>
  <c r="DT45" i="19"/>
  <c r="DT46" i="19" s="1"/>
  <c r="DT51" i="19"/>
  <c r="DT52" i="19" s="1"/>
  <c r="KC45" i="19"/>
  <c r="KC46" i="19" s="1"/>
  <c r="KC47" i="19" s="1"/>
  <c r="KC48" i="19"/>
  <c r="KC49" i="19" s="1"/>
  <c r="KC50" i="19" s="1"/>
  <c r="KC51" i="19"/>
  <c r="KC52" i="19" s="1"/>
  <c r="KC53" i="19" s="1"/>
  <c r="OG48" i="19"/>
  <c r="OG49" i="19" s="1"/>
  <c r="OG51" i="19"/>
  <c r="OG52" i="19" s="1"/>
  <c r="OG45" i="19"/>
  <c r="OG46" i="19" s="1"/>
  <c r="MA48" i="19"/>
  <c r="MA49" i="19" s="1"/>
  <c r="MA50" i="19" s="1"/>
  <c r="MA51" i="19"/>
  <c r="MA52" i="19" s="1"/>
  <c r="MA53" i="19" s="1"/>
  <c r="MA45" i="19"/>
  <c r="MA46" i="19" s="1"/>
  <c r="MB53" i="19"/>
  <c r="MB47" i="19"/>
  <c r="NQ45" i="19"/>
  <c r="NQ46" i="19" s="1"/>
  <c r="NQ51" i="19"/>
  <c r="NQ52" i="19" s="1"/>
  <c r="NQ48" i="19"/>
  <c r="NQ49" i="19" s="1"/>
  <c r="KN45" i="19"/>
  <c r="KN46" i="19" s="1"/>
  <c r="KN48" i="19"/>
  <c r="KN49" i="19" s="1"/>
  <c r="KN51" i="19"/>
  <c r="KN52" i="19" s="1"/>
  <c r="FT45" i="19"/>
  <c r="FT46" i="19" s="1"/>
  <c r="FT48" i="19"/>
  <c r="FT49" i="19" s="1"/>
  <c r="FT51" i="19"/>
  <c r="FT52" i="19" s="1"/>
  <c r="FU50" i="19"/>
  <c r="MX51" i="19"/>
  <c r="MX52" i="19" s="1"/>
  <c r="MX53" i="19" s="1"/>
  <c r="MX45" i="19"/>
  <c r="MX46" i="19" s="1"/>
  <c r="MX47" i="19" s="1"/>
  <c r="MX48" i="19"/>
  <c r="MX49" i="19" s="1"/>
  <c r="MX50" i="19" s="1"/>
  <c r="MW51" i="19"/>
  <c r="MW52" i="19" s="1"/>
  <c r="MW48" i="19"/>
  <c r="MW49" i="19" s="1"/>
  <c r="MW45" i="19"/>
  <c r="MW46" i="19" s="1"/>
  <c r="EN51" i="19"/>
  <c r="EN52" i="19" s="1"/>
  <c r="EN48" i="19"/>
  <c r="EN49" i="19" s="1"/>
  <c r="EN50" i="19" s="1"/>
  <c r="EN45" i="19"/>
  <c r="EN46" i="19" s="1"/>
  <c r="EO53" i="19"/>
  <c r="EO47" i="19"/>
  <c r="EO50"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BF47" i="19"/>
  <c r="BF53" i="19"/>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N50" i="19"/>
  <c r="RN53" i="19"/>
  <c r="JD45" i="19"/>
  <c r="JD46" i="19" s="1"/>
  <c r="JD47" i="19" s="1"/>
  <c r="JD48" i="19"/>
  <c r="JD49" i="19" s="1"/>
  <c r="JD50" i="19" s="1"/>
  <c r="JD51" i="19"/>
  <c r="JD52" i="19" s="1"/>
  <c r="JD53" i="19" s="1"/>
  <c r="LN45" i="19"/>
  <c r="LN46" i="19" s="1"/>
  <c r="LN51" i="19"/>
  <c r="LN52" i="19" s="1"/>
  <c r="LN48" i="19"/>
  <c r="LN49" i="19" s="1"/>
  <c r="AR45" i="19"/>
  <c r="AR46"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H50" i="19"/>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8" i="19"/>
  <c r="NS49" i="19" s="1"/>
  <c r="NS50" i="19" s="1"/>
  <c r="BU45" i="19"/>
  <c r="BU46" i="19" s="1"/>
  <c r="BU51" i="19"/>
  <c r="BU52" i="19" s="1"/>
  <c r="BU48" i="19"/>
  <c r="BU49" i="19" s="1"/>
  <c r="BV47" i="19"/>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U48" i="19"/>
  <c r="U49" i="19" s="1"/>
  <c r="U50" i="19" s="1"/>
  <c r="V50" i="19"/>
  <c r="U51" i="19"/>
  <c r="U52" i="19" s="1"/>
  <c r="U53" i="19" s="1"/>
  <c r="U45" i="19"/>
  <c r="U46" i="19" s="1"/>
  <c r="U47" i="19" s="1"/>
  <c r="GH48" i="19"/>
  <c r="GH49" i="19" s="1"/>
  <c r="GH50" i="19" s="1"/>
  <c r="GH45" i="19"/>
  <c r="GH46" i="19" s="1"/>
  <c r="GH51" i="19"/>
  <c r="GH52"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51" i="19"/>
  <c r="LU52" i="19" s="1"/>
  <c r="HU48" i="19"/>
  <c r="HU49" i="19" s="1"/>
  <c r="HU50" i="19" s="1"/>
  <c r="HU51" i="19"/>
  <c r="HU52" i="19" s="1"/>
  <c r="HU45" i="19"/>
  <c r="HU46" i="19" s="1"/>
  <c r="EQ51" i="19"/>
  <c r="EQ52" i="19" s="1"/>
  <c r="EQ53" i="19" s="1"/>
  <c r="EQ48" i="19"/>
  <c r="EQ49" i="19" s="1"/>
  <c r="EQ45" i="19"/>
  <c r="EQ46" i="19" s="1"/>
  <c r="IP48" i="19"/>
  <c r="IP49" i="19" s="1"/>
  <c r="IP50" i="19" s="1"/>
  <c r="IP51" i="19"/>
  <c r="IP52" i="19" s="1"/>
  <c r="IP45" i="19"/>
  <c r="IP46" i="19" s="1"/>
  <c r="EJ45" i="19"/>
  <c r="EJ46" i="19" s="1"/>
  <c r="EJ47" i="19" s="1"/>
  <c r="EJ51" i="19"/>
  <c r="EJ52" i="19" s="1"/>
  <c r="EJ48" i="19"/>
  <c r="EJ49" i="19" s="1"/>
  <c r="EW48" i="19"/>
  <c r="EW49" i="19" s="1"/>
  <c r="EW50" i="19" s="1"/>
  <c r="EW45" i="19"/>
  <c r="EW46" i="19" s="1"/>
  <c r="EW51" i="19"/>
  <c r="EW52" i="19" s="1"/>
  <c r="EW53" i="19" s="1"/>
  <c r="MM48" i="19"/>
  <c r="MM49" i="19" s="1"/>
  <c r="MM51" i="19"/>
  <c r="MM52" i="19" s="1"/>
  <c r="MM53" i="19" s="1"/>
  <c r="MM45" i="19"/>
  <c r="MM46" i="19" s="1"/>
  <c r="MM47" i="19" s="1"/>
  <c r="IF48" i="19"/>
  <c r="IF49" i="19" s="1"/>
  <c r="IF45" i="19"/>
  <c r="IF46" i="19" s="1"/>
  <c r="IF51" i="19"/>
  <c r="IF52" i="19" s="1"/>
  <c r="IF53" i="19" s="1"/>
  <c r="IG50" i="19"/>
  <c r="GB51" i="19"/>
  <c r="GB52" i="19" s="1"/>
  <c r="GB53" i="19" s="1"/>
  <c r="GB45" i="19"/>
  <c r="GB46" i="19" s="1"/>
  <c r="GB48" i="19"/>
  <c r="GB49" i="19" s="1"/>
  <c r="GB50" i="19" s="1"/>
  <c r="EK51" i="19"/>
  <c r="EK52" i="19" s="1"/>
  <c r="EK53" i="19" s="1"/>
  <c r="EK45" i="19"/>
  <c r="EK46" i="19" s="1"/>
  <c r="EK47" i="19" s="1"/>
  <c r="EK48" i="19"/>
  <c r="EK49" i="19" s="1"/>
  <c r="EK50" i="19" s="1"/>
  <c r="LD51" i="19"/>
  <c r="LD52" i="19" s="1"/>
  <c r="LD45" i="19"/>
  <c r="LD46" i="19" s="1"/>
  <c r="LD48" i="19"/>
  <c r="LD49" i="19" s="1"/>
  <c r="GL48" i="19"/>
  <c r="GL49" i="19" s="1"/>
  <c r="GL51" i="19"/>
  <c r="GL52" i="19" s="1"/>
  <c r="GL53" i="19" s="1"/>
  <c r="GL45" i="19"/>
  <c r="GL46" i="19" s="1"/>
  <c r="PH51" i="19"/>
  <c r="PH52" i="19" s="1"/>
  <c r="PH53" i="19" s="1"/>
  <c r="PH48" i="19"/>
  <c r="PH49" i="19" s="1"/>
  <c r="PH50" i="19" s="1"/>
  <c r="PH45" i="19"/>
  <c r="PH46" i="19" s="1"/>
  <c r="PH47" i="19" s="1"/>
  <c r="NE48" i="19"/>
  <c r="NE49" i="19" s="1"/>
  <c r="NE45" i="19"/>
  <c r="NE46" i="19" s="1"/>
  <c r="NE51" i="19"/>
  <c r="NE52" i="19" s="1"/>
  <c r="NE53" i="19" s="1"/>
  <c r="IW45" i="19"/>
  <c r="IW46" i="19" s="1"/>
  <c r="IW48" i="19"/>
  <c r="IW49" i="19" s="1"/>
  <c r="IW51" i="19"/>
  <c r="IW52" i="19" s="1"/>
  <c r="IX50" i="19"/>
  <c r="IX53" i="19"/>
  <c r="IX47" i="19"/>
  <c r="GX45" i="19"/>
  <c r="GX46" i="19" s="1"/>
  <c r="GX51" i="19"/>
  <c r="GX52" i="19" s="1"/>
  <c r="GY47" i="19"/>
  <c r="GX48" i="19"/>
  <c r="GX49" i="19" s="1"/>
  <c r="GY53" i="19"/>
  <c r="BY45" i="19"/>
  <c r="BY46" i="19" s="1"/>
  <c r="BY51" i="19"/>
  <c r="BY52" i="19" s="1"/>
  <c r="BY48" i="19"/>
  <c r="BY49" i="19" s="1"/>
  <c r="BZ56" i="19"/>
  <c r="NP45" i="19"/>
  <c r="NP46" i="19" s="1"/>
  <c r="NP47" i="19" s="1"/>
  <c r="NQ50" i="19"/>
  <c r="NP51" i="19"/>
  <c r="NP52" i="19" s="1"/>
  <c r="NP53" i="19" s="1"/>
  <c r="NQ47" i="19"/>
  <c r="NP48" i="19"/>
  <c r="NP49" i="19" s="1"/>
  <c r="NP50" i="19" s="1"/>
  <c r="NQ53" i="19"/>
  <c r="OR51" i="19"/>
  <c r="OR52" i="19" s="1"/>
  <c r="OR48" i="19"/>
  <c r="OR49" i="19" s="1"/>
  <c r="OR50" i="19" s="1"/>
  <c r="OR45" i="19"/>
  <c r="OR46" i="19" s="1"/>
  <c r="EP51" i="19"/>
  <c r="EP52" i="19" s="1"/>
  <c r="EP53" i="19" s="1"/>
  <c r="EP45" i="19"/>
  <c r="EP46" i="19" s="1"/>
  <c r="EP47" i="19" s="1"/>
  <c r="EP48" i="19"/>
  <c r="EP49" i="19" s="1"/>
  <c r="EP50" i="19" s="1"/>
  <c r="EQ47" i="19"/>
  <c r="EQ50" i="19"/>
  <c r="DC45" i="19"/>
  <c r="DC46" i="19" s="1"/>
  <c r="DD53" i="19"/>
  <c r="DD47" i="19"/>
  <c r="DC51" i="19"/>
  <c r="DC52" i="19" s="1"/>
  <c r="DC53" i="19" s="1"/>
  <c r="DD50" i="19"/>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RL45" i="19"/>
  <c r="RL46" i="19" s="1"/>
  <c r="RL51" i="19"/>
  <c r="RL52" i="19" s="1"/>
  <c r="RM47" i="19"/>
  <c r="RL48" i="19"/>
  <c r="RL49" i="19" s="1"/>
  <c r="FQ51" i="19"/>
  <c r="FQ52" i="19" s="1"/>
  <c r="FQ53" i="19" s="1"/>
  <c r="FQ48" i="19"/>
  <c r="FQ49" i="19" s="1"/>
  <c r="FQ50" i="19" s="1"/>
  <c r="FQ45" i="19"/>
  <c r="FQ46" i="19" s="1"/>
  <c r="FQ47" i="19" s="1"/>
  <c r="R51" i="19"/>
  <c r="R52"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MJ53" i="19"/>
  <c r="JF45" i="19"/>
  <c r="JF46" i="19" s="1"/>
  <c r="JF51" i="19"/>
  <c r="JF52" i="19" s="1"/>
  <c r="JF48" i="19"/>
  <c r="JF49" i="19" s="1"/>
  <c r="JF50" i="19" s="1"/>
  <c r="JH45" i="19"/>
  <c r="JH46" i="19" s="1"/>
  <c r="JH47" i="19" s="1"/>
  <c r="JH51" i="19"/>
  <c r="JH52" i="19" s="1"/>
  <c r="JI53" i="19"/>
  <c r="JH48" i="19"/>
  <c r="JH49"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8" i="19"/>
  <c r="NV49" i="19" s="1"/>
  <c r="M45" i="19"/>
  <c r="M46" i="19" s="1"/>
  <c r="M48" i="19"/>
  <c r="M49" i="19" s="1"/>
  <c r="M51" i="19"/>
  <c r="M52" i="19" s="1"/>
  <c r="LP51" i="19"/>
  <c r="LP52" i="19" s="1"/>
  <c r="LP53" i="19" s="1"/>
  <c r="LP48" i="19"/>
  <c r="LP49" i="19" s="1"/>
  <c r="LP50" i="19" s="1"/>
  <c r="LP45" i="19"/>
  <c r="LP46" i="19" s="1"/>
  <c r="LQ50" i="19"/>
  <c r="EM51" i="19"/>
  <c r="EM52" i="19" s="1"/>
  <c r="EM53" i="19" s="1"/>
  <c r="EM45" i="19"/>
  <c r="EM46" i="19" s="1"/>
  <c r="EM48" i="19"/>
  <c r="EM49" i="19" s="1"/>
  <c r="EM50" i="19" s="1"/>
  <c r="EN47" i="19"/>
  <c r="EN53"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53" i="19"/>
  <c r="NX50" i="19"/>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47" i="19"/>
  <c r="AR50" i="19"/>
  <c r="AQ45" i="19"/>
  <c r="AQ46" i="19" s="1"/>
  <c r="AQ47" i="19" s="1"/>
  <c r="CY51" i="19"/>
  <c r="CY52" i="19" s="1"/>
  <c r="CY48" i="19"/>
  <c r="CY49" i="19" s="1"/>
  <c r="CY50" i="19" s="1"/>
  <c r="CY45" i="19"/>
  <c r="CY46" i="19" s="1"/>
  <c r="JW51" i="19"/>
  <c r="JW52"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B47" i="19"/>
  <c r="GA51" i="19"/>
  <c r="GA52" i="19" s="1"/>
  <c r="LT45" i="19"/>
  <c r="LT46" i="19" s="1"/>
  <c r="LT47" i="19" s="1"/>
  <c r="LT48" i="19"/>
  <c r="LT49" i="19" s="1"/>
  <c r="LT50" i="19" s="1"/>
  <c r="LT51" i="19"/>
  <c r="LT52" i="19" s="1"/>
  <c r="LU53" i="19"/>
  <c r="LU47" i="19"/>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M66" i="18"/>
  <c r="K67" i="18"/>
  <c r="HK48" i="19"/>
  <c r="HK49" i="19" s="1"/>
  <c r="HK50" i="19" s="1"/>
  <c r="HK51" i="19"/>
  <c r="HK52" i="19" s="1"/>
  <c r="HK45" i="19"/>
  <c r="HK46" i="19" s="1"/>
  <c r="HK47" i="19" s="1"/>
  <c r="KF51" i="19"/>
  <c r="KF52" i="19" s="1"/>
  <c r="KF53" i="19" s="1"/>
  <c r="KF45" i="19"/>
  <c r="KF46" i="19" s="1"/>
  <c r="KF47" i="19" s="1"/>
  <c r="KF48" i="19"/>
  <c r="KF49" i="19" s="1"/>
  <c r="KF50" i="19" s="1"/>
  <c r="KG53" i="19"/>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NM47" i="19"/>
  <c r="CA51" i="19"/>
  <c r="CA52" i="19" s="1"/>
  <c r="CA53" i="19" s="1"/>
  <c r="CA48" i="19"/>
  <c r="CA49"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8" i="19"/>
  <c r="EV49" i="19" s="1"/>
  <c r="EV50" i="19" s="1"/>
  <c r="EV51" i="19"/>
  <c r="EV52" i="19" s="1"/>
  <c r="EW47" i="19"/>
  <c r="IT50"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P53" i="19"/>
  <c r="FP47" i="19"/>
  <c r="FP50" i="19"/>
  <c r="ML45" i="19"/>
  <c r="ML46" i="19" s="1"/>
  <c r="ML47" i="19" s="1"/>
  <c r="ML48" i="19"/>
  <c r="ML49" i="19" s="1"/>
  <c r="ML50" i="19" s="1"/>
  <c r="ML51" i="19"/>
  <c r="ML52" i="19" s="1"/>
  <c r="ML53" i="19" s="1"/>
  <c r="MM50" i="19"/>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K50" i="19"/>
  <c r="QJ51" i="19"/>
  <c r="QJ52" i="19" s="1"/>
  <c r="FI51" i="19"/>
  <c r="FI52" i="19" s="1"/>
  <c r="FI48" i="19"/>
  <c r="FI49" i="19" s="1"/>
  <c r="FJ53" i="19"/>
  <c r="FJ47" i="19"/>
  <c r="FI45" i="19"/>
  <c r="FI46" i="19" s="1"/>
  <c r="EZ51" i="19"/>
  <c r="EZ52" i="19" s="1"/>
  <c r="EZ53" i="19" s="1"/>
  <c r="EZ48" i="19"/>
  <c r="EZ49"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47" i="19"/>
  <c r="QH53" i="19"/>
  <c r="QH50" i="19"/>
  <c r="QG45" i="19"/>
  <c r="QG46" i="19" s="1"/>
  <c r="QG51" i="19"/>
  <c r="QG52" i="19" s="1"/>
  <c r="QG53" i="19" s="1"/>
  <c r="HB45" i="19"/>
  <c r="HB46" i="19" s="1"/>
  <c r="HC53" i="19"/>
  <c r="HB48" i="19"/>
  <c r="HB49" i="19" s="1"/>
  <c r="HC47" i="19"/>
  <c r="HC50" i="19"/>
  <c r="HB51" i="19"/>
  <c r="HB52" i="19" s="1"/>
  <c r="ND45" i="19"/>
  <c r="ND46" i="19" s="1"/>
  <c r="ND47" i="19" s="1"/>
  <c r="ND48" i="19"/>
  <c r="ND49" i="19" s="1"/>
  <c r="ND50" i="19" s="1"/>
  <c r="NE47" i="19"/>
  <c r="NE50" i="19"/>
  <c r="ND51" i="19"/>
  <c r="ND52" i="19" s="1"/>
  <c r="CI45" i="19"/>
  <c r="CI46"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0" i="19"/>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53"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V53" i="19"/>
  <c r="GU45" i="19"/>
  <c r="GU46"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QT48" i="19"/>
  <c r="QT49" i="19" s="1"/>
  <c r="QT45" i="19"/>
  <c r="QT46" i="19" s="1"/>
  <c r="QT47" i="19" s="1"/>
  <c r="QU47" i="19"/>
  <c r="QU50" i="19"/>
  <c r="QU53" i="19"/>
  <c r="QT51" i="19"/>
  <c r="QT52" i="19" s="1"/>
  <c r="QT53" i="19" s="1"/>
  <c r="LO45" i="19"/>
  <c r="LO46" i="19" s="1"/>
  <c r="LO47" i="19" s="1"/>
  <c r="LO48" i="19"/>
  <c r="LO49" i="19" s="1"/>
  <c r="LO50" i="19" s="1"/>
  <c r="LO51" i="19"/>
  <c r="LO52" i="19" s="1"/>
  <c r="LO53" i="19" s="1"/>
  <c r="LP47" i="19"/>
  <c r="HM51" i="19"/>
  <c r="HM52" i="19" s="1"/>
  <c r="HM53" i="19" s="1"/>
  <c r="HM45" i="19"/>
  <c r="HM46" i="19" s="1"/>
  <c r="HM47" i="19" s="1"/>
  <c r="HN47" i="19"/>
  <c r="HN53" i="19"/>
  <c r="HN50" i="19"/>
  <c r="HM48" i="19"/>
  <c r="HM49"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I50" i="19"/>
  <c r="CI47" i="19"/>
  <c r="NR45" i="19"/>
  <c r="NR46" i="19" s="1"/>
  <c r="NR47" i="19" s="1"/>
  <c r="NR51" i="19"/>
  <c r="NR52" i="19" s="1"/>
  <c r="NR53" i="19" s="1"/>
  <c r="NR48" i="19"/>
  <c r="NR49" i="19" s="1"/>
  <c r="NR50" i="19" s="1"/>
  <c r="NS53" i="19"/>
  <c r="NS47"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50" i="19"/>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3" i="19"/>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51" i="19"/>
  <c r="OY52"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CP50" i="19"/>
  <c r="BS45" i="19"/>
  <c r="BS46" i="19" s="1"/>
  <c r="BS47" i="19" s="1"/>
  <c r="BS51" i="19"/>
  <c r="BS52" i="19" s="1"/>
  <c r="BS53" i="19" s="1"/>
  <c r="BS48" i="19"/>
  <c r="BS49" i="19" s="1"/>
  <c r="BS50" i="19" s="1"/>
  <c r="BT56" i="19"/>
  <c r="HL45" i="19"/>
  <c r="HL46" i="19" s="1"/>
  <c r="HL47" i="19" s="1"/>
  <c r="HL51" i="19"/>
  <c r="HL52" i="19" s="1"/>
  <c r="HL53" i="19" s="1"/>
  <c r="HL48" i="19"/>
  <c r="HL49" i="19" s="1"/>
  <c r="HL50" i="19" s="1"/>
  <c r="HM50" i="19"/>
  <c r="BP48" i="19"/>
  <c r="BP49" i="19" s="1"/>
  <c r="BP50" i="19" s="1"/>
  <c r="BP45" i="19"/>
  <c r="BP46" i="19" s="1"/>
  <c r="BP47" i="19" s="1"/>
  <c r="BP51" i="19"/>
  <c r="BP52" i="19" s="1"/>
  <c r="BP53" i="19" s="1"/>
  <c r="BQ56" i="19"/>
  <c r="IN45" i="19"/>
  <c r="IN46"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0" i="19"/>
  <c r="CA56" i="19"/>
  <c r="CA47" i="19"/>
  <c r="IO51" i="19"/>
  <c r="IO52" i="19" s="1"/>
  <c r="IO53" i="19" s="1"/>
  <c r="IO45" i="19"/>
  <c r="IO46" i="19" s="1"/>
  <c r="IO47" i="19" s="1"/>
  <c r="IO48" i="19"/>
  <c r="IO49" i="19" s="1"/>
  <c r="IO50" i="19" s="1"/>
  <c r="IP47" i="19"/>
  <c r="IP53"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QT50" i="19"/>
  <c r="HF51" i="19"/>
  <c r="HF52" i="19" s="1"/>
  <c r="HF48" i="19"/>
  <c r="HF49" i="19" s="1"/>
  <c r="HF50" i="19" s="1"/>
  <c r="HF45" i="19"/>
  <c r="HF46" i="19" s="1"/>
  <c r="HF47" i="19" s="1"/>
  <c r="HG50" i="19"/>
  <c r="HG53"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R47" i="19"/>
  <c r="OQ45" i="19"/>
  <c r="OQ46" i="19" s="1"/>
  <c r="OQ47" i="19" s="1"/>
  <c r="OQ48" i="19"/>
  <c r="OQ49" i="19" s="1"/>
  <c r="OQ50" i="19" s="1"/>
  <c r="JN51" i="19"/>
  <c r="JN52" i="19" s="1"/>
  <c r="JN48" i="19"/>
  <c r="JN49" i="19" s="1"/>
  <c r="JN45" i="19"/>
  <c r="JN46" i="19" s="1"/>
  <c r="JO53" i="19"/>
  <c r="JO50" i="19"/>
  <c r="LW51" i="19"/>
  <c r="LW52" i="19" s="1"/>
  <c r="LW53" i="19" s="1"/>
  <c r="LX50" i="19"/>
  <c r="LX53" i="19"/>
  <c r="LW45" i="19"/>
  <c r="LW46" i="19" s="1"/>
  <c r="LX47" i="19"/>
  <c r="LW48" i="19"/>
  <c r="LW49" i="19" s="1"/>
  <c r="AA48" i="19"/>
  <c r="AA49" i="19" s="1"/>
  <c r="AA50" i="19" s="1"/>
  <c r="AB50" i="19"/>
  <c r="AA51" i="19"/>
  <c r="AA52" i="19" s="1"/>
  <c r="AA53" i="19" s="1"/>
  <c r="AA45" i="19"/>
  <c r="AA46" i="19" s="1"/>
  <c r="AA47" i="19" s="1"/>
  <c r="AB53" i="19"/>
  <c r="AB47" i="19"/>
  <c r="JL51" i="19"/>
  <c r="JL52" i="19" s="1"/>
  <c r="JL45" i="19"/>
  <c r="JL46"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47" i="19"/>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3" i="19"/>
  <c r="GX47" i="19"/>
  <c r="GX50" i="19"/>
  <c r="GS45" i="19"/>
  <c r="GS46" i="19" s="1"/>
  <c r="GS48" i="19"/>
  <c r="GS49" i="19" s="1"/>
  <c r="GS51" i="19"/>
  <c r="GS52" i="19" s="1"/>
  <c r="GS53" i="19" s="1"/>
  <c r="Q51" i="19"/>
  <c r="Q52" i="19" s="1"/>
  <c r="Q53" i="19" s="1"/>
  <c r="Q48" i="19"/>
  <c r="Q49" i="19" s="1"/>
  <c r="Q50" i="19" s="1"/>
  <c r="Q45" i="19"/>
  <c r="Q46" i="19" s="1"/>
  <c r="Q47" i="19" s="1"/>
  <c r="R47" i="19"/>
  <c r="R53" i="19"/>
  <c r="GQ48" i="19"/>
  <c r="GQ49" i="19" s="1"/>
  <c r="GQ50" i="19" s="1"/>
  <c r="GQ45" i="19"/>
  <c r="GQ46" i="19" s="1"/>
  <c r="GQ47" i="19" s="1"/>
  <c r="GQ51" i="19"/>
  <c r="GQ52" i="19" s="1"/>
  <c r="LS51" i="19"/>
  <c r="LS52" i="19" s="1"/>
  <c r="LS48" i="19"/>
  <c r="LS49" i="19" s="1"/>
  <c r="LS45" i="19"/>
  <c r="LS46" i="19" s="1"/>
  <c r="LS47" i="19" s="1"/>
  <c r="LT53" i="19"/>
  <c r="OU45" i="19"/>
  <c r="OU46" i="19" s="1"/>
  <c r="OU47" i="19" s="1"/>
  <c r="OU51" i="19"/>
  <c r="OU52" i="19" s="1"/>
  <c r="OU53" i="19" s="1"/>
  <c r="OU48" i="19"/>
  <c r="OU49"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EZ50"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45" i="19"/>
  <c r="GG46" i="19" s="1"/>
  <c r="GH47" i="19"/>
  <c r="GH53" i="19"/>
  <c r="GG48" i="19"/>
  <c r="GG49" i="19" s="1"/>
  <c r="KU45" i="19"/>
  <c r="KU46" i="19" s="1"/>
  <c r="KU47" i="19" s="1"/>
  <c r="KU48" i="19"/>
  <c r="KU49" i="19" s="1"/>
  <c r="KU50" i="19" s="1"/>
  <c r="KU51" i="19"/>
  <c r="KU52" i="19" s="1"/>
  <c r="KU53" i="19" s="1"/>
  <c r="OF45" i="19"/>
  <c r="OF46" i="19" s="1"/>
  <c r="OF48" i="19"/>
  <c r="OF49" i="19" s="1"/>
  <c r="OF51" i="19"/>
  <c r="OF52" i="19" s="1"/>
  <c r="OG53" i="19"/>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47" i="19"/>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HF53" i="19"/>
  <c r="OX48" i="19"/>
  <c r="OX49" i="19" s="1"/>
  <c r="OX51" i="19"/>
  <c r="OX52" i="19" s="1"/>
  <c r="OX45" i="19"/>
  <c r="OX46" i="19" s="1"/>
  <c r="OY50" i="19"/>
  <c r="OY47" i="19"/>
  <c r="OY53"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BR50" i="19"/>
  <c r="JU48" i="19"/>
  <c r="JU49" i="19" s="1"/>
  <c r="JU45" i="19"/>
  <c r="JU46" i="19" s="1"/>
  <c r="JU47" i="19" s="1"/>
  <c r="JU51" i="19"/>
  <c r="JU52"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J53" i="19"/>
  <c r="NI51" i="19"/>
  <c r="NI52" i="19" s="1"/>
  <c r="NI53" i="19" s="1"/>
  <c r="NI48" i="19"/>
  <c r="NI49" i="19" s="1"/>
  <c r="NI50" i="19" s="1"/>
  <c r="NJ50" i="19"/>
  <c r="NJ47" i="19"/>
  <c r="EU48" i="19"/>
  <c r="EU49" i="19" s="1"/>
  <c r="EU50" i="19" s="1"/>
  <c r="EU45" i="19"/>
  <c r="EU46" i="19" s="1"/>
  <c r="EU47" i="19" s="1"/>
  <c r="EU51" i="19"/>
  <c r="EU52" i="19" s="1"/>
  <c r="EU53" i="19" s="1"/>
  <c r="EV47" i="19"/>
  <c r="EV53" i="19"/>
  <c r="DB51" i="19"/>
  <c r="DB52" i="19" s="1"/>
  <c r="DB53" i="19" s="1"/>
  <c r="DB48" i="19"/>
  <c r="DB49" i="19" s="1"/>
  <c r="DB50" i="19" s="1"/>
  <c r="DB45" i="19"/>
  <c r="DB46" i="19" s="1"/>
  <c r="DB47" i="19" s="1"/>
  <c r="DC47" i="19"/>
  <c r="GT48" i="19"/>
  <c r="GT49" i="19" s="1"/>
  <c r="GT50" i="19" s="1"/>
  <c r="GT45" i="19"/>
  <c r="GT46" i="19" s="1"/>
  <c r="GT47" i="19" s="1"/>
  <c r="GU47" i="19"/>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50" i="19"/>
  <c r="GL47" i="19"/>
  <c r="CG51" i="19"/>
  <c r="CG52" i="19" s="1"/>
  <c r="CG53" i="19" s="1"/>
  <c r="CH47" i="19"/>
  <c r="CG48" i="19"/>
  <c r="CG49" i="19" s="1"/>
  <c r="CG50" i="19" s="1"/>
  <c r="CG45" i="19"/>
  <c r="CG46" i="19" s="1"/>
  <c r="CG47" i="19" s="1"/>
  <c r="CH50" i="19"/>
  <c r="W51" i="19"/>
  <c r="W52" i="19" s="1"/>
  <c r="W53" i="19" s="1"/>
  <c r="X50" i="19"/>
  <c r="W45" i="19"/>
  <c r="W46" i="19" s="1"/>
  <c r="W47" i="19" s="1"/>
  <c r="W48" i="19"/>
  <c r="W49" i="19" s="1"/>
  <c r="W50" i="19" s="1"/>
  <c r="X53" i="19"/>
  <c r="QF48" i="19"/>
  <c r="QF49" i="19" s="1"/>
  <c r="QF50" i="19" s="1"/>
  <c r="QF45" i="19"/>
  <c r="QF46" i="19" s="1"/>
  <c r="QF47" i="19" s="1"/>
  <c r="QF51" i="19"/>
  <c r="QF52" i="19" s="1"/>
  <c r="QF53" i="19" s="1"/>
  <c r="QG47" i="19"/>
  <c r="QG50" i="19"/>
  <c r="NA48" i="19"/>
  <c r="NA49" i="19" s="1"/>
  <c r="NA50" i="19" s="1"/>
  <c r="NA51" i="19"/>
  <c r="NA52" i="19" s="1"/>
  <c r="NA53" i="19" s="1"/>
  <c r="NA45" i="19"/>
  <c r="NA46" i="19" s="1"/>
  <c r="NA47" i="19" s="1"/>
  <c r="NB47" i="19"/>
  <c r="NB50" i="19"/>
  <c r="NB53" i="19"/>
  <c r="KS48" i="19"/>
  <c r="KS49" i="19" s="1"/>
  <c r="KS50" i="19" s="1"/>
  <c r="KS51" i="19"/>
  <c r="KS52" i="19" s="1"/>
  <c r="KS53" i="19" s="1"/>
  <c r="KS45" i="19"/>
  <c r="KS46" i="19" s="1"/>
  <c r="KS47" i="19" s="1"/>
  <c r="KT53" i="19"/>
  <c r="KT50"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47" i="19"/>
  <c r="JN53" i="19"/>
  <c r="JN50"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47" i="19"/>
  <c r="NV53" i="19"/>
  <c r="NV50" i="19"/>
  <c r="JG45" i="19"/>
  <c r="JG46" i="19" s="1"/>
  <c r="JG47" i="19" s="1"/>
  <c r="JG48" i="19"/>
  <c r="JG49" i="19" s="1"/>
  <c r="JG50" i="19" s="1"/>
  <c r="JG51" i="19"/>
  <c r="JG52" i="19" s="1"/>
  <c r="JG53" i="19" s="1"/>
  <c r="JH50" i="19"/>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CT47"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3" i="19"/>
  <c r="AZ50" i="19"/>
  <c r="AY51" i="19"/>
  <c r="AY52" i="19" s="1"/>
  <c r="AY53" i="19" s="1"/>
  <c r="AY48" i="19"/>
  <c r="AY49" i="19" s="1"/>
  <c r="AY50" i="19" s="1"/>
  <c r="AZ47" i="19"/>
  <c r="PT45" i="19"/>
  <c r="PT46" i="19" s="1"/>
  <c r="PT47" i="19" s="1"/>
  <c r="PT48" i="19"/>
  <c r="PT49" i="19" s="1"/>
  <c r="PT50" i="19" s="1"/>
  <c r="PT51" i="19"/>
  <c r="PT52" i="19" s="1"/>
  <c r="PT53" i="19" s="1"/>
  <c r="PU53" i="19"/>
  <c r="PU50" i="19"/>
  <c r="IM45" i="19"/>
  <c r="IM46" i="19" s="1"/>
  <c r="IM51" i="19"/>
  <c r="IM52" i="19" s="1"/>
  <c r="IM48" i="19"/>
  <c r="IM49" i="19" s="1"/>
  <c r="IN47" i="19"/>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G50" i="19"/>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S50" i="19"/>
  <c r="GS47" i="19"/>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U50" i="19"/>
  <c r="OT51" i="19"/>
  <c r="OT52" i="19" s="1"/>
  <c r="OT53" i="19" s="1"/>
  <c r="MG48" i="19"/>
  <c r="MG49" i="19" s="1"/>
  <c r="MG50" i="19" s="1"/>
  <c r="MG45" i="19"/>
  <c r="MG46" i="19" s="1"/>
  <c r="MG47" i="19" s="1"/>
  <c r="MG51" i="19"/>
  <c r="MG52" i="19" s="1"/>
  <c r="MG53" i="19" s="1"/>
  <c r="MH53" i="19"/>
  <c r="MH50" i="19"/>
  <c r="MH47" i="19"/>
  <c r="IJ45" i="19"/>
  <c r="IJ46" i="19" s="1"/>
  <c r="IJ47" i="19" s="1"/>
  <c r="IJ51" i="19"/>
  <c r="IJ52" i="19" s="1"/>
  <c r="IJ53" i="19" s="1"/>
  <c r="IJ48" i="19"/>
  <c r="IJ49" i="19" s="1"/>
  <c r="IJ50" i="19" s="1"/>
  <c r="GG47" i="19"/>
  <c r="GG53" i="19"/>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RE53" i="19"/>
  <c r="CL51" i="19"/>
  <c r="CL52" i="19" s="1"/>
  <c r="CL53" i="19" s="1"/>
  <c r="CL48" i="19"/>
  <c r="CL49" i="19" s="1"/>
  <c r="CL50" i="19" s="1"/>
  <c r="CL45" i="19"/>
  <c r="CL46" i="19" s="1"/>
  <c r="CL47" i="19" s="1"/>
  <c r="CM50" i="19"/>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3" i="19"/>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LW50"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3" i="19"/>
  <c r="JU50" i="19"/>
  <c r="DX45" i="19"/>
  <c r="DX46" i="19" s="1"/>
  <c r="DX47" i="19" s="1"/>
  <c r="DX48" i="19"/>
  <c r="DX49" i="19" s="1"/>
  <c r="DX50" i="19" s="1"/>
  <c r="DX51" i="19"/>
  <c r="DX52" i="19" s="1"/>
  <c r="DX53" i="19" s="1"/>
  <c r="DY50" i="19"/>
  <c r="DY47" i="19"/>
  <c r="DY53" i="19"/>
  <c r="QB48" i="19"/>
  <c r="QB49" i="19" s="1"/>
  <c r="QB50" i="19" s="1"/>
  <c r="QB51" i="19"/>
  <c r="QB52" i="19" s="1"/>
  <c r="QB53" i="19" s="1"/>
  <c r="QC53" i="19"/>
  <c r="QB45" i="19"/>
  <c r="QB46" i="19" s="1"/>
  <c r="QB47" i="19" s="1"/>
  <c r="QC47" i="19"/>
  <c r="QC50" i="19"/>
  <c r="OE51" i="19"/>
  <c r="OE52" i="19" s="1"/>
  <c r="OE53" i="19" s="1"/>
  <c r="OE48" i="19"/>
  <c r="OE49" i="19" s="1"/>
  <c r="OE50" i="19" s="1"/>
  <c r="OF47" i="19"/>
  <c r="OF53" i="19"/>
  <c r="OF50"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JL47"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NG47" i="19"/>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50" i="19"/>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0" i="19"/>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0" i="19"/>
  <c r="FX53" i="19"/>
  <c r="CE45" i="19"/>
  <c r="CE46" i="19" s="1"/>
  <c r="CE47" i="19" s="1"/>
  <c r="CE51" i="19"/>
  <c r="CE52" i="19" s="1"/>
  <c r="CE53" i="19" s="1"/>
  <c r="CF47" i="19"/>
  <c r="CE48" i="19"/>
  <c r="CE49" i="19" s="1"/>
  <c r="CE50" i="19" s="1"/>
  <c r="CF50" i="19"/>
  <c r="CF53" i="19"/>
  <c r="OI45" i="19"/>
  <c r="OI46" i="19" s="1"/>
  <c r="OI47" i="19" s="1"/>
  <c r="OI48" i="19"/>
  <c r="OI49" i="19" s="1"/>
  <c r="OI50" i="19" s="1"/>
  <c r="OI51" i="19"/>
  <c r="OI52" i="19" s="1"/>
  <c r="OI53" i="19" s="1"/>
  <c r="OJ50" i="19"/>
  <c r="OJ47" i="19"/>
  <c r="OJ53" i="19"/>
  <c r="EA51" i="19"/>
  <c r="EA52" i="19" s="1"/>
  <c r="EA53" i="19" s="1"/>
  <c r="EA45" i="19"/>
  <c r="EA46" i="19" s="1"/>
  <c r="EA47" i="19" s="1"/>
  <c r="EA48" i="19"/>
  <c r="EA49" i="19" s="1"/>
  <c r="EA50" i="19" s="1"/>
  <c r="EB50" i="19"/>
  <c r="EB53" i="19"/>
  <c r="EB47" i="19"/>
  <c r="JY48" i="19"/>
  <c r="JY49" i="19" s="1"/>
  <c r="JY50" i="19" s="1"/>
  <c r="JY51" i="19"/>
  <c r="JY52" i="19" s="1"/>
  <c r="JY53" i="19" s="1"/>
  <c r="JY45" i="19"/>
  <c r="JY46" i="19" s="1"/>
  <c r="JY47" i="19" s="1"/>
  <c r="JZ47" i="19"/>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3" i="19"/>
  <c r="RJ50" i="19"/>
  <c r="RJ47" i="19"/>
  <c r="RI45" i="19"/>
  <c r="RI46" i="19" s="1"/>
  <c r="RI48" i="19"/>
  <c r="RI49" i="19" s="1"/>
  <c r="HS53" i="19"/>
  <c r="HR51" i="19"/>
  <c r="HR52" i="19" s="1"/>
  <c r="HR53" i="19" s="1"/>
  <c r="HS50" i="19"/>
  <c r="HS47" i="19"/>
  <c r="HR48" i="19"/>
  <c r="HR49" i="19" s="1"/>
  <c r="HR50" i="19" s="1"/>
  <c r="HR45" i="19"/>
  <c r="HR46" i="19" s="1"/>
  <c r="HR47" i="19" s="1"/>
  <c r="BN56" i="19"/>
  <c r="BM51" i="19"/>
  <c r="BM52" i="19" s="1"/>
  <c r="BM53" i="19" s="1"/>
  <c r="BM45" i="19"/>
  <c r="BM46" i="19" s="1"/>
  <c r="BM47" i="19" s="1"/>
  <c r="BM48" i="19"/>
  <c r="BM49" i="19" s="1"/>
  <c r="BM50" i="19" s="1"/>
  <c r="BN50" i="19"/>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<sst xmlns="http://schemas.openxmlformats.org/spreadsheetml/2006/main" count="5806" uniqueCount="1161">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</sst>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opLeftCell="A97"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1113</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1114</v>
      </c>
      <c r="I6" s="374" t="s">
        <v>1115</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1072</v>
      </c>
      <c r="H14" s="251"/>
      <c r="I14" s="702" t="s">
        <v>1075</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1066</v>
      </c>
      <c r="J16" s="688" t="s">
        <v>1073</v>
      </c>
      <c r="K16" s="251"/>
      <c r="L16" s="688" t="s">
        <v>1067</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989</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989</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1068</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990</v>
      </c>
      <c r="J25" s="925" t="s">
        <v>365</v>
      </c>
      <c r="K25" s="251"/>
      <c r="L25" s="789" t="s">
        <v>1068</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1069</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992</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1070</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988</v>
      </c>
      <c r="J31" s="926" t="s">
        <v>367</v>
      </c>
      <c r="K31" s="251"/>
      <c r="L31" s="789" t="s">
        <v>990</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1071</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991</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992</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1069</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1070</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988</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1071</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991</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426</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427</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40</v>
      </c>
      <c r="O66" s="250" t="s">
        <v>428</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918</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919</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920</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821</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822</v>
      </c>
      <c r="J87" s="234" t="s">
        <v>832</v>
      </c>
      <c r="K87" s="234" t="s">
        <v>833</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823</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9" t="s">
        <v>958</v>
      </c>
      <c r="M102" s="245"/>
      <c r="N102" s="1051" t="s">
        <v>957</v>
      </c>
      <c r="O102" s="1051"/>
      <c r="P102" s="1051"/>
      <c r="Q102" s="245"/>
      <c r="R102" s="785" t="s">
        <v>1020</v>
      </c>
      <c r="S102" s="785"/>
      <c r="T102" s="1016" t="s">
        <v>957</v>
      </c>
      <c r="U102" s="1016"/>
      <c r="V102" s="1016"/>
      <c r="W102" s="1007"/>
      <c r="X102" s="1008" t="s">
        <v>1020</v>
      </c>
      <c r="Y102" s="785"/>
      <c r="Z102" s="785"/>
      <c r="AA102" s="237"/>
      <c r="AB102" s="229"/>
      <c r="AC102" s="229"/>
      <c r="AD102" s="229"/>
    </row>
    <row r="103" spans="1:30" s="76" customFormat="1" ht="12" customHeight="1" x14ac:dyDescent="0.25">
      <c r="A103" s="227"/>
      <c r="B103" s="228"/>
      <c r="C103" s="238"/>
      <c r="D103" s="238"/>
      <c r="E103" s="238"/>
      <c r="F103" s="238"/>
      <c r="G103" s="318" t="s">
        <v>956</v>
      </c>
      <c r="H103" s="238"/>
      <c r="I103" s="238"/>
      <c r="J103" s="244" t="s">
        <v>375</v>
      </c>
      <c r="K103" s="244" t="s">
        <v>377</v>
      </c>
      <c r="L103" s="1050"/>
      <c r="M103" s="245"/>
      <c r="N103" s="849" t="s">
        <v>1001</v>
      </c>
      <c r="O103" s="849" t="s">
        <v>1002</v>
      </c>
      <c r="P103" s="849" t="s">
        <v>955</v>
      </c>
      <c r="Q103" s="245"/>
      <c r="R103" s="785"/>
      <c r="S103" s="785"/>
      <c r="T103" s="1007" t="s">
        <v>1001</v>
      </c>
      <c r="U103" s="1007" t="s">
        <v>1002</v>
      </c>
      <c r="V103" s="1007" t="s">
        <v>955</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856</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954</v>
      </c>
      <c r="H106" s="250"/>
      <c r="I106" s="644" t="s">
        <v>824</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825</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826</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998</v>
      </c>
      <c r="H109" s="250"/>
      <c r="I109" s="644" t="s">
        <v>827</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828</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829</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830</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831</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953</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1152</v>
      </c>
      <c r="I61" s="283" t="s">
        <v>339</v>
      </c>
      <c r="J61" s="283" t="s">
        <v>336</v>
      </c>
      <c r="M61" s="284"/>
      <c r="N61" s="284" t="s">
        <v>1152</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611" zoomScale="80" zoomScaleNormal="80" workbookViewId="0">
      <selection activeCell="K539" sqref="K5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997</v>
      </c>
      <c r="H31" s="1020">
        <f>MIN(364,INT((I31 - DATE(YEAR(I31),1,1))))</f>
        <v>348</v>
      </c>
      <c r="I31" s="1022">
        <v>43814</v>
      </c>
      <c r="J31" s="842"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995</v>
      </c>
      <c r="H33" s="1024">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996</v>
      </c>
      <c r="H34" s="1024">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1022</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799</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856</v>
      </c>
      <c r="J42" s="307" t="s">
        <v>422</v>
      </c>
      <c r="K42" s="246" t="s">
        <v>824</v>
      </c>
      <c r="L42" s="246" t="s">
        <v>825</v>
      </c>
      <c r="M42" s="246" t="s">
        <v>826</v>
      </c>
      <c r="N42" s="307" t="s">
        <v>827</v>
      </c>
      <c r="O42" s="307" t="s">
        <v>828</v>
      </c>
      <c r="P42" s="307" t="s">
        <v>829</v>
      </c>
      <c r="Q42" s="307" t="s">
        <v>830</v>
      </c>
      <c r="R42" s="307" t="s">
        <v>831</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856</v>
      </c>
      <c r="J62" s="36" t="s">
        <v>422</v>
      </c>
      <c r="K62" s="69" t="s">
        <v>824</v>
      </c>
      <c r="L62" s="69" t="s">
        <v>825</v>
      </c>
      <c r="M62" s="69" t="s">
        <v>826</v>
      </c>
      <c r="N62" s="36" t="s">
        <v>827</v>
      </c>
      <c r="O62" s="36" t="s">
        <v>828</v>
      </c>
      <c r="P62" s="36" t="s">
        <v>829</v>
      </c>
      <c r="Q62" s="36" t="s">
        <v>830</v>
      </c>
      <c r="R62" s="36" t="s">
        <v>831</v>
      </c>
      <c r="S62" s="36"/>
      <c r="T62" s="307" t="s">
        <v>109</v>
      </c>
      <c r="U62" s="307" t="s">
        <v>856</v>
      </c>
      <c r="V62" s="307" t="s">
        <v>422</v>
      </c>
      <c r="W62" s="705" t="s">
        <v>824</v>
      </c>
      <c r="X62" s="705" t="s">
        <v>825</v>
      </c>
      <c r="Y62" s="705" t="s">
        <v>826</v>
      </c>
      <c r="Z62" s="307" t="s">
        <v>827</v>
      </c>
      <c r="AA62" s="307" t="s">
        <v>828</v>
      </c>
      <c r="AB62" s="307" t="s">
        <v>829</v>
      </c>
      <c r="AC62" s="307" t="s">
        <v>830</v>
      </c>
      <c r="AD62" s="307" t="s">
        <v>831</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918</v>
      </c>
      <c r="O100" s="244" t="s">
        <v>919</v>
      </c>
      <c r="P100" s="244" t="s">
        <v>920</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4" t="s">
        <v>373</v>
      </c>
      <c r="I115" s="1054"/>
      <c r="J115" s="1054"/>
      <c r="K115" s="297"/>
      <c r="L115" s="310"/>
      <c r="M115" s="1053" t="s">
        <v>284</v>
      </c>
      <c r="N115" s="1053"/>
      <c r="O115" s="1053"/>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918</v>
      </c>
      <c r="P168" s="244" t="s">
        <v>919</v>
      </c>
      <c r="Q168" s="244" t="s">
        <v>920</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918</v>
      </c>
      <c r="P187" s="218" t="s">
        <v>919</v>
      </c>
      <c r="Q187" s="218" t="s">
        <v>920</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852</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989</v>
      </c>
      <c r="N228" s="688" t="b">
        <f>AND(COUNTIF(G232:$G$257,G228))</f>
        <v>0</v>
      </c>
      <c r="O228" s="703" t="s">
        <v>993</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986</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986</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851</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851</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851</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853</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853</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853</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853</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853</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853</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853</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853</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923</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923</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923</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923</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924</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924</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924</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924</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925</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925</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925</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925</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925</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1082</v>
      </c>
      <c r="I260" s="705" t="s">
        <v>1146</v>
      </c>
      <c r="J260" s="705"/>
      <c r="K260" s="705"/>
      <c r="L260" s="705"/>
      <c r="M260" s="705"/>
      <c r="N260" s="705"/>
      <c r="O260" s="299"/>
      <c r="P260" s="299"/>
      <c r="Q260" s="299"/>
      <c r="R260" s="299"/>
      <c r="S260" s="299"/>
      <c r="T260" s="299"/>
      <c r="U260" s="945" t="s">
        <v>1084</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838</v>
      </c>
      <c r="H262" s="76" t="s">
        <v>856</v>
      </c>
      <c r="I262" s="76" t="s">
        <v>422</v>
      </c>
      <c r="J262" s="76" t="s">
        <v>824</v>
      </c>
      <c r="K262" s="76" t="s">
        <v>825</v>
      </c>
      <c r="L262" s="76" t="s">
        <v>826</v>
      </c>
      <c r="M262" s="76" t="s">
        <v>827</v>
      </c>
      <c r="N262" s="76" t="s">
        <v>828</v>
      </c>
      <c r="O262" s="76" t="s">
        <v>829</v>
      </c>
      <c r="P262" s="76" t="s">
        <v>830</v>
      </c>
      <c r="Q262" s="76" t="s">
        <v>831</v>
      </c>
      <c r="S262" s="76" t="s">
        <v>1083</v>
      </c>
      <c r="T262" s="943" t="str">
        <f>G262</f>
        <v>season</v>
      </c>
      <c r="U262" s="688" t="s">
        <v>856</v>
      </c>
      <c r="V262" s="688" t="s">
        <v>422</v>
      </c>
      <c r="W262" s="688" t="s">
        <v>824</v>
      </c>
      <c r="X262" s="688" t="s">
        <v>825</v>
      </c>
      <c r="Y262" s="688" t="s">
        <v>826</v>
      </c>
      <c r="Z262" s="688" t="s">
        <v>827</v>
      </c>
      <c r="AA262" s="688" t="s">
        <v>828</v>
      </c>
      <c r="AB262" s="688" t="s">
        <v>829</v>
      </c>
      <c r="AC262" s="688" t="s">
        <v>830</v>
      </c>
      <c r="AD262" s="688" t="s">
        <v>831</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1116</v>
      </c>
      <c r="J302" s="1011" t="s">
        <v>422</v>
      </c>
      <c r="K302" s="1011" t="s">
        <v>824</v>
      </c>
      <c r="L302" s="1011" t="s">
        <v>825</v>
      </c>
      <c r="M302" s="1011" t="s">
        <v>826</v>
      </c>
      <c r="N302" s="1011" t="s">
        <v>827</v>
      </c>
      <c r="O302" s="1011" t="s">
        <v>828</v>
      </c>
      <c r="P302" s="1011" t="s">
        <v>829</v>
      </c>
      <c r="Q302" s="1011" t="s">
        <v>830</v>
      </c>
      <c r="R302" s="1011" t="s">
        <v>831</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1147</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838</v>
      </c>
      <c r="H305" s="688" t="s">
        <v>856</v>
      </c>
      <c r="I305" s="688" t="s">
        <v>856</v>
      </c>
      <c r="J305" s="688" t="s">
        <v>422</v>
      </c>
      <c r="K305" s="688" t="s">
        <v>422</v>
      </c>
      <c r="L305" s="688" t="s">
        <v>824</v>
      </c>
      <c r="M305" s="688" t="s">
        <v>824</v>
      </c>
      <c r="N305" s="688" t="s">
        <v>825</v>
      </c>
      <c r="O305" s="688" t="s">
        <v>825</v>
      </c>
      <c r="P305" s="688" t="s">
        <v>826</v>
      </c>
      <c r="Q305" s="688" t="s">
        <v>826</v>
      </c>
      <c r="R305" s="688" t="s">
        <v>827</v>
      </c>
      <c r="S305" s="688" t="s">
        <v>827</v>
      </c>
      <c r="T305" s="688" t="s">
        <v>828</v>
      </c>
      <c r="U305" s="688" t="s">
        <v>828</v>
      </c>
      <c r="V305" s="688" t="s">
        <v>829</v>
      </c>
      <c r="W305" s="688" t="s">
        <v>829</v>
      </c>
      <c r="X305" s="688" t="s">
        <v>830</v>
      </c>
      <c r="Y305" s="688" t="s">
        <v>830</v>
      </c>
      <c r="Z305" s="688" t="s">
        <v>831</v>
      </c>
      <c r="AA305" s="688" t="s">
        <v>831</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837</v>
      </c>
      <c r="H306" s="688" t="s">
        <v>1117</v>
      </c>
      <c r="I306" s="688" t="s">
        <v>1099</v>
      </c>
      <c r="J306" s="688" t="s">
        <v>1117</v>
      </c>
      <c r="K306" s="688" t="s">
        <v>1099</v>
      </c>
      <c r="L306" s="688" t="s">
        <v>1117</v>
      </c>
      <c r="M306" s="688" t="s">
        <v>1099</v>
      </c>
      <c r="N306" s="688" t="s">
        <v>1117</v>
      </c>
      <c r="O306" s="688" t="s">
        <v>1099</v>
      </c>
      <c r="P306" s="688" t="s">
        <v>1117</v>
      </c>
      <c r="Q306" s="688" t="s">
        <v>1099</v>
      </c>
      <c r="R306" s="688" t="s">
        <v>1117</v>
      </c>
      <c r="S306" s="688" t="s">
        <v>1099</v>
      </c>
      <c r="T306" s="688" t="s">
        <v>1117</v>
      </c>
      <c r="U306" s="688" t="s">
        <v>1099</v>
      </c>
      <c r="V306" s="688" t="s">
        <v>1117</v>
      </c>
      <c r="W306" s="688" t="s">
        <v>1099</v>
      </c>
      <c r="X306" s="688" t="s">
        <v>1117</v>
      </c>
      <c r="Y306" s="688" t="s">
        <v>1099</v>
      </c>
      <c r="Z306" s="688" t="s">
        <v>1117</v>
      </c>
      <c r="AA306" s="688" t="s">
        <v>1099</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834</v>
      </c>
      <c r="I341" s="688" t="s">
        <v>1148</v>
      </c>
      <c r="J341" s="1011" t="s">
        <v>422</v>
      </c>
      <c r="K341" s="1011" t="s">
        <v>824</v>
      </c>
      <c r="L341" s="1011" t="s">
        <v>825</v>
      </c>
      <c r="M341" s="1011" t="s">
        <v>826</v>
      </c>
      <c r="N341" s="1011" t="s">
        <v>827</v>
      </c>
      <c r="O341" s="1011" t="s">
        <v>828</v>
      </c>
      <c r="P341" s="1011" t="s">
        <v>829</v>
      </c>
      <c r="Q341" s="1011" t="s">
        <v>830</v>
      </c>
      <c r="R341" s="1011" t="s">
        <v>831</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1149</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1150</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1151</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1099</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838</v>
      </c>
      <c r="H347" s="76" t="s">
        <v>856</v>
      </c>
      <c r="I347" s="76" t="s">
        <v>856</v>
      </c>
      <c r="J347" s="76" t="s">
        <v>856</v>
      </c>
      <c r="K347" s="76" t="s">
        <v>856</v>
      </c>
      <c r="L347" s="76" t="s">
        <v>422</v>
      </c>
      <c r="M347" s="76" t="s">
        <v>422</v>
      </c>
      <c r="N347" s="76" t="s">
        <v>422</v>
      </c>
      <c r="O347" s="76" t="s">
        <v>422</v>
      </c>
      <c r="P347" s="76" t="s">
        <v>824</v>
      </c>
      <c r="Q347" s="76" t="s">
        <v>824</v>
      </c>
      <c r="R347" s="76" t="s">
        <v>824</v>
      </c>
      <c r="S347" s="76" t="s">
        <v>824</v>
      </c>
      <c r="T347" s="76" t="s">
        <v>825</v>
      </c>
      <c r="U347" s="76" t="s">
        <v>825</v>
      </c>
      <c r="V347" s="76" t="s">
        <v>825</v>
      </c>
      <c r="W347" s="76" t="s">
        <v>825</v>
      </c>
      <c r="X347" s="76" t="s">
        <v>826</v>
      </c>
      <c r="Y347" s="76" t="s">
        <v>826</v>
      </c>
      <c r="Z347" s="76" t="s">
        <v>826</v>
      </c>
      <c r="AA347" s="76" t="s">
        <v>826</v>
      </c>
      <c r="AB347" s="76" t="s">
        <v>827</v>
      </c>
      <c r="AC347" s="76" t="s">
        <v>827</v>
      </c>
      <c r="AD347" s="76" t="s">
        <v>827</v>
      </c>
      <c r="AE347" s="76" t="s">
        <v>827</v>
      </c>
      <c r="AF347" s="76" t="s">
        <v>828</v>
      </c>
      <c r="AG347" s="76" t="s">
        <v>828</v>
      </c>
      <c r="AH347" s="76" t="s">
        <v>828</v>
      </c>
      <c r="AI347" s="76" t="s">
        <v>828</v>
      </c>
      <c r="AJ347" s="76" t="s">
        <v>829</v>
      </c>
      <c r="AK347" s="76" t="s">
        <v>829</v>
      </c>
      <c r="AL347" s="76" t="s">
        <v>829</v>
      </c>
      <c r="AM347" s="76" t="s">
        <v>829</v>
      </c>
      <c r="AN347" s="76" t="s">
        <v>830</v>
      </c>
      <c r="AO347" s="76" t="s">
        <v>830</v>
      </c>
      <c r="AP347" s="76" t="s">
        <v>830</v>
      </c>
      <c r="AQ347" s="76" t="s">
        <v>830</v>
      </c>
      <c r="AR347" s="76" t="s">
        <v>831</v>
      </c>
      <c r="AS347" s="76" t="s">
        <v>831</v>
      </c>
      <c r="AT347" s="76" t="s">
        <v>831</v>
      </c>
      <c r="AU347" s="76" t="s">
        <v>831</v>
      </c>
      <c r="AV347" s="305"/>
      <c r="AW347" s="305"/>
      <c r="AX347" s="237"/>
      <c r="AY347" s="229"/>
      <c r="AZ347" s="229"/>
      <c r="BA347" s="229"/>
    </row>
    <row r="348" spans="1:53" s="76" customFormat="1" ht="15" outlineLevel="1" x14ac:dyDescent="0.25">
      <c r="A348" s="227"/>
      <c r="B348" s="228"/>
      <c r="C348" s="238"/>
      <c r="D348" s="238"/>
      <c r="E348" s="238"/>
      <c r="F348" s="246"/>
      <c r="G348" s="246" t="s">
        <v>837</v>
      </c>
      <c r="H348" s="688" t="s">
        <v>1149</v>
      </c>
      <c r="I348" s="688" t="s">
        <v>1150</v>
      </c>
      <c r="J348" s="688" t="s">
        <v>1151</v>
      </c>
      <c r="K348" s="688" t="s">
        <v>1099</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835</v>
      </c>
      <c r="I384" s="688"/>
      <c r="J384" s="1011" t="s">
        <v>422</v>
      </c>
      <c r="K384" s="1011" t="s">
        <v>824</v>
      </c>
      <c r="L384" s="1011" t="s">
        <v>825</v>
      </c>
      <c r="M384" s="1011" t="s">
        <v>826</v>
      </c>
      <c r="N384" s="1011" t="s">
        <v>827</v>
      </c>
      <c r="O384" s="1011" t="s">
        <v>828</v>
      </c>
      <c r="P384" s="1011" t="s">
        <v>829</v>
      </c>
      <c r="Q384" s="1011" t="s">
        <v>830</v>
      </c>
      <c r="R384" s="1011" t="s">
        <v>831</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1148</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838</v>
      </c>
      <c r="H387" s="76" t="s">
        <v>856</v>
      </c>
      <c r="I387" s="76" t="s">
        <v>856</v>
      </c>
      <c r="J387" s="76" t="s">
        <v>856</v>
      </c>
      <c r="K387" s="76" t="s">
        <v>856</v>
      </c>
      <c r="L387" s="76" t="s">
        <v>422</v>
      </c>
      <c r="M387" s="76" t="s">
        <v>422</v>
      </c>
      <c r="N387" s="76" t="s">
        <v>422</v>
      </c>
      <c r="O387" s="76" t="s">
        <v>422</v>
      </c>
      <c r="P387" s="76" t="s">
        <v>824</v>
      </c>
      <c r="Q387" s="76" t="s">
        <v>824</v>
      </c>
      <c r="R387" s="76" t="s">
        <v>824</v>
      </c>
      <c r="S387" s="76" t="s">
        <v>824</v>
      </c>
      <c r="T387" s="76" t="s">
        <v>825</v>
      </c>
      <c r="U387" s="76" t="s">
        <v>825</v>
      </c>
      <c r="V387" s="76" t="s">
        <v>825</v>
      </c>
      <c r="W387" s="76" t="s">
        <v>825</v>
      </c>
      <c r="X387" s="76" t="s">
        <v>826</v>
      </c>
      <c r="Y387" s="76" t="s">
        <v>826</v>
      </c>
      <c r="Z387" s="76" t="s">
        <v>826</v>
      </c>
      <c r="AA387" s="76" t="s">
        <v>826</v>
      </c>
      <c r="AB387" s="76" t="s">
        <v>827</v>
      </c>
      <c r="AC387" s="76" t="s">
        <v>827</v>
      </c>
      <c r="AD387" s="76" t="s">
        <v>827</v>
      </c>
      <c r="AE387" s="76" t="s">
        <v>827</v>
      </c>
      <c r="AF387" s="76" t="s">
        <v>828</v>
      </c>
      <c r="AG387" s="76" t="s">
        <v>828</v>
      </c>
      <c r="AH387" s="76" t="s">
        <v>828</v>
      </c>
      <c r="AI387" s="76" t="s">
        <v>828</v>
      </c>
      <c r="AJ387" s="76" t="s">
        <v>829</v>
      </c>
      <c r="AK387" s="76" t="s">
        <v>829</v>
      </c>
      <c r="AL387" s="76" t="s">
        <v>829</v>
      </c>
      <c r="AM387" s="76" t="s">
        <v>829</v>
      </c>
      <c r="AN387" s="76" t="s">
        <v>830</v>
      </c>
      <c r="AO387" s="76" t="s">
        <v>830</v>
      </c>
      <c r="AP387" s="76" t="s">
        <v>830</v>
      </c>
      <c r="AQ387" s="76" t="s">
        <v>830</v>
      </c>
      <c r="AR387" s="76" t="s">
        <v>831</v>
      </c>
      <c r="AS387" s="76" t="s">
        <v>831</v>
      </c>
      <c r="AT387" s="76" t="s">
        <v>831</v>
      </c>
      <c r="AU387" s="76" t="s">
        <v>831</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1143</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836</v>
      </c>
      <c r="I424" s="688"/>
      <c r="J424" s="1011" t="s">
        <v>422</v>
      </c>
      <c r="K424" s="1011" t="s">
        <v>824</v>
      </c>
      <c r="L424" s="1011" t="s">
        <v>825</v>
      </c>
      <c r="M424" s="1011" t="s">
        <v>826</v>
      </c>
      <c r="N424" s="1011" t="s">
        <v>827</v>
      </c>
      <c r="O424" s="1011" t="s">
        <v>828</v>
      </c>
      <c r="P424" s="1011" t="s">
        <v>829</v>
      </c>
      <c r="Q424" s="1011" t="s">
        <v>830</v>
      </c>
      <c r="R424" s="1011" t="s">
        <v>831</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1148</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838</v>
      </c>
      <c r="H427" s="76" t="s">
        <v>856</v>
      </c>
      <c r="I427" s="76" t="s">
        <v>856</v>
      </c>
      <c r="J427" s="76" t="s">
        <v>856</v>
      </c>
      <c r="K427" s="76" t="s">
        <v>856</v>
      </c>
      <c r="L427" s="76" t="s">
        <v>422</v>
      </c>
      <c r="M427" s="76" t="s">
        <v>422</v>
      </c>
      <c r="N427" s="76" t="s">
        <v>422</v>
      </c>
      <c r="O427" s="76" t="s">
        <v>422</v>
      </c>
      <c r="P427" s="76" t="s">
        <v>824</v>
      </c>
      <c r="Q427" s="76" t="s">
        <v>824</v>
      </c>
      <c r="R427" s="76" t="s">
        <v>824</v>
      </c>
      <c r="S427" s="76" t="s">
        <v>824</v>
      </c>
      <c r="T427" s="76" t="s">
        <v>825</v>
      </c>
      <c r="U427" s="76" t="s">
        <v>825</v>
      </c>
      <c r="V427" s="76" t="s">
        <v>825</v>
      </c>
      <c r="W427" s="76" t="s">
        <v>825</v>
      </c>
      <c r="X427" s="76" t="s">
        <v>826</v>
      </c>
      <c r="Y427" s="76" t="s">
        <v>826</v>
      </c>
      <c r="Z427" s="76" t="s">
        <v>826</v>
      </c>
      <c r="AA427" s="76" t="s">
        <v>826</v>
      </c>
      <c r="AB427" s="76" t="s">
        <v>827</v>
      </c>
      <c r="AC427" s="76" t="s">
        <v>827</v>
      </c>
      <c r="AD427" s="76" t="s">
        <v>827</v>
      </c>
      <c r="AE427" s="76" t="s">
        <v>827</v>
      </c>
      <c r="AF427" s="76" t="s">
        <v>828</v>
      </c>
      <c r="AG427" s="76" t="s">
        <v>828</v>
      </c>
      <c r="AH427" s="76" t="s">
        <v>828</v>
      </c>
      <c r="AI427" s="76" t="s">
        <v>828</v>
      </c>
      <c r="AJ427" s="76" t="s">
        <v>829</v>
      </c>
      <c r="AK427" s="76" t="s">
        <v>829</v>
      </c>
      <c r="AL427" s="76" t="s">
        <v>829</v>
      </c>
      <c r="AM427" s="76" t="s">
        <v>829</v>
      </c>
      <c r="AN427" s="76" t="s">
        <v>830</v>
      </c>
      <c r="AO427" s="76" t="s">
        <v>830</v>
      </c>
      <c r="AP427" s="76" t="s">
        <v>830</v>
      </c>
      <c r="AQ427" s="76" t="s">
        <v>830</v>
      </c>
      <c r="AR427" s="76" t="s">
        <v>831</v>
      </c>
      <c r="AS427" s="76" t="s">
        <v>831</v>
      </c>
      <c r="AT427" s="76" t="s">
        <v>831</v>
      </c>
      <c r="AU427" s="76" t="s">
        <v>831</v>
      </c>
      <c r="AV427" s="305"/>
      <c r="AW427" s="305"/>
      <c r="AX427" s="237"/>
      <c r="AY427" s="229"/>
      <c r="AZ427" s="229"/>
      <c r="BA427" s="229"/>
    </row>
    <row r="428" spans="1:53" s="76" customFormat="1" ht="15" outlineLevel="1" x14ac:dyDescent="0.25">
      <c r="A428" s="227"/>
      <c r="B428" s="228"/>
      <c r="C428" s="238"/>
      <c r="D428" s="238"/>
      <c r="E428" s="238"/>
      <c r="F428" s="246"/>
      <c r="G428" s="246" t="s">
        <v>839</v>
      </c>
      <c r="H428" s="688" t="s">
        <v>369</v>
      </c>
      <c r="I428" s="688" t="s">
        <v>370</v>
      </c>
      <c r="J428" s="688" t="s">
        <v>1143</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918</v>
      </c>
      <c r="P476" s="244" t="s">
        <v>919</v>
      </c>
      <c r="Q476" s="244" t="s">
        <v>920</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918</v>
      </c>
      <c r="O509" s="244" t="s">
        <v>919</v>
      </c>
      <c r="P509" s="244" t="s">
        <v>920</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7">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7">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1145</v>
      </c>
      <c r="I542" s="353">
        <v>1</v>
      </c>
      <c r="J542" s="353">
        <v>0.7</v>
      </c>
      <c r="K542" s="1017">
        <f t="shared" si="85"/>
        <v>151</v>
      </c>
      <c r="L542" s="353">
        <v>5</v>
      </c>
      <c r="M542" s="1047">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1143</v>
      </c>
      <c r="I543" s="353">
        <v>1</v>
      </c>
      <c r="J543" s="353">
        <v>0.7</v>
      </c>
      <c r="K543" s="1017">
        <f t="shared" si="85"/>
        <v>187</v>
      </c>
      <c r="L543" s="353">
        <v>5</v>
      </c>
      <c r="M543" s="1047">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1144</v>
      </c>
      <c r="I544" s="353">
        <v>1</v>
      </c>
      <c r="J544" s="353">
        <v>1.3</v>
      </c>
      <c r="K544" s="1017">
        <f t="shared" si="85"/>
        <v>187</v>
      </c>
      <c r="L544" s="353">
        <v>5</v>
      </c>
      <c r="M544" s="1047">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7">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7">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7">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7">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918</v>
      </c>
      <c r="O563" s="244" t="s">
        <v>919</v>
      </c>
      <c r="P563" s="244" t="s">
        <v>920</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918</v>
      </c>
      <c r="O588" s="244" t="s">
        <v>919</v>
      </c>
      <c r="P588" s="244" t="s">
        <v>920</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1119</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1118</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2"/>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2"/>
      <c r="I622" s="18"/>
      <c r="J622" s="1055" t="s">
        <v>1094</v>
      </c>
      <c r="K622" s="1056"/>
      <c r="L622" s="1056"/>
      <c r="M622" s="1056"/>
      <c r="N622" s="1056"/>
      <c r="O622" s="1056"/>
      <c r="P622" s="1056"/>
      <c r="Q622" s="1056"/>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2"/>
      <c r="I623" s="18"/>
      <c r="J623" s="244" t="s">
        <v>408</v>
      </c>
      <c r="K623" s="244" t="s">
        <v>59</v>
      </c>
      <c r="L623" s="244" t="s">
        <v>60</v>
      </c>
      <c r="M623" s="244" t="s">
        <v>61</v>
      </c>
      <c r="N623" s="244" t="s">
        <v>62</v>
      </c>
      <c r="O623" s="244" t="s">
        <v>918</v>
      </c>
      <c r="P623" s="244" t="s">
        <v>919</v>
      </c>
      <c r="Q623" s="244" t="s">
        <v>920</v>
      </c>
      <c r="R623" s="24"/>
      <c r="S623" s="726"/>
      <c r="T623" s="729" t="s">
        <v>1074</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968</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979</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918</v>
      </c>
      <c r="N20" s="26" t="s">
        <v>919</v>
      </c>
      <c r="O20" s="26" t="s">
        <v>920</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978</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983</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984</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976</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977</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969</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856</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824</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825</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826</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827</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828</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829</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830</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831</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973</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970</v>
      </c>
      <c r="H69" s="701"/>
      <c r="I69" s="701"/>
      <c r="J69" s="726" t="s">
        <v>785</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972</v>
      </c>
      <c r="L70" s="726" t="s">
        <v>972</v>
      </c>
      <c r="M70" s="726" t="s">
        <v>972</v>
      </c>
      <c r="N70" s="726" t="s">
        <v>972</v>
      </c>
      <c r="O70" s="726" t="s">
        <v>972</v>
      </c>
      <c r="P70" s="726" t="s">
        <v>972</v>
      </c>
      <c r="Q70" s="726" t="s">
        <v>972</v>
      </c>
      <c r="R70" s="726" t="s">
        <v>972</v>
      </c>
      <c r="S70" s="726" t="s">
        <v>972</v>
      </c>
      <c r="T70" s="726" t="s">
        <v>972</v>
      </c>
      <c r="U70" s="726"/>
      <c r="V70" s="805"/>
      <c r="W70" s="696"/>
      <c r="X70" s="691"/>
    </row>
    <row r="71" spans="1:24" x14ac:dyDescent="0.25">
      <c r="A71" s="690"/>
      <c r="B71" s="689"/>
      <c r="C71" s="701"/>
      <c r="D71" s="701"/>
      <c r="E71" s="701"/>
      <c r="F71" s="705"/>
      <c r="G71" s="705"/>
      <c r="H71" s="705"/>
      <c r="I71" s="688" t="s">
        <v>856</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856</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856</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856</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856</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856</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856</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856</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856</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856</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856</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856</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856</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856</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856</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856</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856</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824</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824</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824</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824</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824</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824</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824</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824</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824</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824</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824</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824</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824</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824</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824</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824</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824</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825</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825</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825</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825</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825</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825</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825</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825</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825</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825</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825</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825</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825</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825</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825</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825</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825</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826</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826</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826</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826</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826</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826</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826</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826</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826</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826</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826</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826</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826</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826</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826</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826</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826</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827</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827</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827</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827</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827</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827</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827</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827</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827</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827</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827</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827</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827</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827</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827</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827</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827</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828</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828</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828</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828</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828</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828</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828</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828</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828</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828</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828</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828</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828</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828</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828</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828</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828</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829</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829</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829</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829</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829</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829</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829</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829</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829</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829</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829</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829</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829</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829</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829</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829</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829</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830</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830</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830</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830</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830</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830</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830</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830</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830</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830</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830</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830</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830</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830</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830</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830</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830</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831</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831</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831</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831</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831</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831</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831</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831</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831</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831</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831</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831</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831</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831</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831</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831</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831</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971</v>
      </c>
      <c r="H242" s="701"/>
      <c r="I242" s="701"/>
      <c r="J242" s="726"/>
      <c r="K242" s="726" t="s">
        <v>399</v>
      </c>
      <c r="L242" s="726" t="s">
        <v>400</v>
      </c>
      <c r="M242" s="726" t="s">
        <v>402</v>
      </c>
      <c r="N242" s="726" t="s">
        <v>403</v>
      </c>
      <c r="O242" s="726" t="s">
        <v>404</v>
      </c>
      <c r="P242" s="726" t="s">
        <v>406</v>
      </c>
      <c r="Q242" s="726" t="s">
        <v>921</v>
      </c>
      <c r="R242" s="726" t="s">
        <v>922</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966</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785</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481</v>
      </c>
      <c r="H270" s="701"/>
      <c r="I270" s="701"/>
      <c r="J270" s="726"/>
      <c r="K270" s="726" t="s">
        <v>481</v>
      </c>
      <c r="L270" s="726" t="s">
        <v>481</v>
      </c>
      <c r="M270" s="726" t="s">
        <v>481</v>
      </c>
      <c r="N270" s="726" t="s">
        <v>481</v>
      </c>
      <c r="O270" s="726" t="s">
        <v>481</v>
      </c>
      <c r="P270" s="726" t="s">
        <v>481</v>
      </c>
      <c r="Q270" s="726" t="s">
        <v>481</v>
      </c>
      <c r="R270" s="726" t="s">
        <v>481</v>
      </c>
      <c r="S270" s="726" t="s">
        <v>481</v>
      </c>
      <c r="T270" s="726" t="s">
        <v>481</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975</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974</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781</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980</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967</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965</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985</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5" zoomScale="90" zoomScaleNormal="90" workbookViewId="0">
      <selection activeCell="F99" sqref="F9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797</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1153</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856</v>
      </c>
      <c r="G20" s="623" t="s">
        <v>796</v>
      </c>
      <c r="H20" s="623" t="s">
        <v>788</v>
      </c>
      <c r="I20" s="623" t="s">
        <v>789</v>
      </c>
      <c r="J20" s="623" t="s">
        <v>790</v>
      </c>
      <c r="K20" s="623" t="s">
        <v>791</v>
      </c>
      <c r="L20" s="623" t="s">
        <v>792</v>
      </c>
      <c r="M20" s="623" t="s">
        <v>793</v>
      </c>
      <c r="N20" s="623" t="s">
        <v>794</v>
      </c>
      <c r="O20" s="623" t="s">
        <v>795</v>
      </c>
      <c r="P20" s="628"/>
      <c r="Q20" s="628"/>
      <c r="R20" s="628"/>
      <c r="S20" s="628"/>
      <c r="T20" s="1008" t="s">
        <v>101</v>
      </c>
      <c r="U20" s="1008" t="s">
        <v>856</v>
      </c>
      <c r="V20" s="1008" t="s">
        <v>796</v>
      </c>
      <c r="W20" s="1008" t="s">
        <v>788</v>
      </c>
      <c r="X20" s="1008" t="s">
        <v>789</v>
      </c>
      <c r="Y20" s="1008" t="s">
        <v>790</v>
      </c>
      <c r="Z20" s="1008" t="s">
        <v>791</v>
      </c>
      <c r="AA20" s="1008" t="s">
        <v>792</v>
      </c>
      <c r="AB20" s="1008" t="s">
        <v>793</v>
      </c>
      <c r="AC20" s="1008" t="s">
        <v>794</v>
      </c>
      <c r="AD20" s="1008" t="s">
        <v>795</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1019</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798</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856</v>
      </c>
      <c r="H46" s="623" t="s">
        <v>796</v>
      </c>
      <c r="I46" s="623" t="s">
        <v>788</v>
      </c>
      <c r="J46" s="623" t="s">
        <v>789</v>
      </c>
      <c r="K46" s="623" t="s">
        <v>790</v>
      </c>
      <c r="L46" s="623" t="s">
        <v>791</v>
      </c>
      <c r="M46" s="623" t="s">
        <v>792</v>
      </c>
      <c r="N46" s="623" t="s">
        <v>793</v>
      </c>
      <c r="O46" s="623" t="s">
        <v>794</v>
      </c>
      <c r="P46" s="623" t="s">
        <v>795</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803</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840</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840</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1154</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1154</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1154</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1154</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787</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8"/>
      <c r="G95" s="1057" t="s">
        <v>800</v>
      </c>
      <c r="H95" s="1057"/>
      <c r="I95" s="1057"/>
      <c r="J95" s="1057"/>
      <c r="K95" s="1057" t="s">
        <v>801</v>
      </c>
      <c r="L95" s="1057"/>
      <c r="M95" s="1057" t="s">
        <v>802</v>
      </c>
      <c r="N95" s="1057"/>
      <c r="O95" s="1048"/>
      <c r="P95" s="1008"/>
      <c r="Q95" s="1008"/>
      <c r="R95" s="1008"/>
      <c r="S95" s="1008"/>
      <c r="T95" s="1008"/>
      <c r="U95" s="701" t="s">
        <v>1153</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856</v>
      </c>
      <c r="G97" s="623" t="s">
        <v>796</v>
      </c>
      <c r="H97" s="623" t="s">
        <v>788</v>
      </c>
      <c r="I97" s="623" t="s">
        <v>789</v>
      </c>
      <c r="J97" s="623" t="s">
        <v>790</v>
      </c>
      <c r="K97" s="623" t="s">
        <v>791</v>
      </c>
      <c r="L97" s="623" t="s">
        <v>792</v>
      </c>
      <c r="M97" s="623" t="s">
        <v>793</v>
      </c>
      <c r="N97" s="623" t="s">
        <v>794</v>
      </c>
      <c r="O97" s="623" t="s">
        <v>795</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804</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818</v>
      </c>
      <c r="Q98" s="688"/>
      <c r="R98" s="2"/>
      <c r="S98" s="2"/>
      <c r="T98" s="2" t="s">
        <v>804</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805</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805</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806</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806</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807</v>
      </c>
      <c r="F101" s="845">
        <f t="shared" ref="F101:L101" si="25">F99+G51</f>
        <v>43623</v>
      </c>
      <c r="G101" s="845">
        <f t="shared" si="25"/>
        <v>43614</v>
      </c>
      <c r="H101" s="845">
        <f t="shared" si="25"/>
        <v>43614</v>
      </c>
      <c r="I101" s="845">
        <f t="shared" si="25"/>
        <v>43614</v>
      </c>
      <c r="J101" s="845">
        <f t="shared" si="25"/>
        <v>43600</v>
      </c>
      <c r="K101" s="845">
        <f t="shared" si="25"/>
        <v>43614</v>
      </c>
      <c r="L101" s="845">
        <f t="shared" si="25"/>
        <v>43614</v>
      </c>
      <c r="M101" s="845">
        <f t="shared" ref="M101:O103" si="26">M100+N51</f>
        <v>43621</v>
      </c>
      <c r="N101" s="845">
        <f t="shared" si="26"/>
        <v>43621</v>
      </c>
      <c r="O101" s="845">
        <f t="shared" si="26"/>
        <v>43621</v>
      </c>
      <c r="P101" s="688"/>
      <c r="Q101" s="688"/>
      <c r="R101" s="1025"/>
      <c r="S101" s="1025"/>
      <c r="T101" s="1025" t="s">
        <v>807</v>
      </c>
      <c r="U101" s="1017">
        <f t="shared" si="15"/>
        <v>154</v>
      </c>
      <c r="V101" s="1017">
        <f t="shared" si="16"/>
        <v>147</v>
      </c>
      <c r="W101" s="1017">
        <f t="shared" si="17"/>
        <v>147</v>
      </c>
      <c r="X101" s="1017">
        <f t="shared" si="18"/>
        <v>147</v>
      </c>
      <c r="Y101" s="1017">
        <f t="shared" si="19"/>
        <v>133</v>
      </c>
      <c r="Z101" s="1017">
        <f t="shared" si="20"/>
        <v>147</v>
      </c>
      <c r="AA101" s="1017">
        <f t="shared" si="21"/>
        <v>147</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808</v>
      </c>
      <c r="F102" s="845">
        <f t="shared" ref="F102:L102" si="27">F101+G52</f>
        <v>43630</v>
      </c>
      <c r="G102" s="845">
        <f t="shared" si="27"/>
        <v>43621</v>
      </c>
      <c r="H102" s="845">
        <f t="shared" si="27"/>
        <v>43621</v>
      </c>
      <c r="I102" s="845">
        <f t="shared" si="27"/>
        <v>43621</v>
      </c>
      <c r="J102" s="845">
        <f t="shared" si="27"/>
        <v>43607</v>
      </c>
      <c r="K102" s="845">
        <f t="shared" si="27"/>
        <v>43621</v>
      </c>
      <c r="L102" s="845">
        <f t="shared" si="27"/>
        <v>43621</v>
      </c>
      <c r="M102" s="845">
        <f t="shared" si="26"/>
        <v>43628</v>
      </c>
      <c r="N102" s="845">
        <f t="shared" si="26"/>
        <v>43628</v>
      </c>
      <c r="O102" s="845">
        <f t="shared" si="26"/>
        <v>43628</v>
      </c>
      <c r="P102" s="844"/>
      <c r="Q102" s="688" t="s">
        <v>1000</v>
      </c>
      <c r="R102" s="1025"/>
      <c r="S102" s="1027"/>
      <c r="T102" s="1027" t="s">
        <v>808</v>
      </c>
      <c r="U102" s="1017">
        <f t="shared" si="15"/>
        <v>161</v>
      </c>
      <c r="V102" s="1017">
        <f t="shared" si="16"/>
        <v>154</v>
      </c>
      <c r="W102" s="1017">
        <f t="shared" si="17"/>
        <v>154</v>
      </c>
      <c r="X102" s="1017">
        <f t="shared" si="18"/>
        <v>154</v>
      </c>
      <c r="Y102" s="1017">
        <f t="shared" si="19"/>
        <v>140</v>
      </c>
      <c r="Z102" s="1017">
        <f t="shared" si="20"/>
        <v>154</v>
      </c>
      <c r="AA102" s="1017">
        <f t="shared" si="21"/>
        <v>154</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809</v>
      </c>
      <c r="F103" s="845">
        <f>F102+G53</f>
        <v>43637</v>
      </c>
      <c r="G103" s="845">
        <f>G102+H53</f>
        <v>43628</v>
      </c>
      <c r="H103" s="845">
        <f>H102+I53</f>
        <v>43628</v>
      </c>
      <c r="I103" s="845">
        <f>I102+J53</f>
        <v>43628</v>
      </c>
      <c r="J103" s="845">
        <f>J101+K53</f>
        <v>43607</v>
      </c>
      <c r="K103" s="845">
        <f>K101+L53</f>
        <v>43621</v>
      </c>
      <c r="L103" s="845">
        <f>L101+M53</f>
        <v>43621</v>
      </c>
      <c r="M103" s="845">
        <f t="shared" si="26"/>
        <v>43635</v>
      </c>
      <c r="N103" s="845">
        <f t="shared" si="26"/>
        <v>43635</v>
      </c>
      <c r="O103" s="845">
        <f t="shared" si="26"/>
        <v>43635</v>
      </c>
      <c r="P103" s="847"/>
      <c r="Q103" s="1025" t="s">
        <v>999</v>
      </c>
      <c r="R103" s="1025"/>
      <c r="S103" s="1025"/>
      <c r="T103" s="1025" t="s">
        <v>809</v>
      </c>
      <c r="U103" s="1017">
        <f t="shared" si="15"/>
        <v>168</v>
      </c>
      <c r="V103" s="1017">
        <f t="shared" si="16"/>
        <v>161</v>
      </c>
      <c r="W103" s="1017">
        <f t="shared" si="17"/>
        <v>161</v>
      </c>
      <c r="X103" s="1017">
        <f t="shared" si="18"/>
        <v>161</v>
      </c>
      <c r="Y103" s="1017">
        <f t="shared" si="19"/>
        <v>140</v>
      </c>
      <c r="Z103" s="1017">
        <f t="shared" si="20"/>
        <v>154</v>
      </c>
      <c r="AA103" s="1017">
        <f t="shared" si="21"/>
        <v>154</v>
      </c>
      <c r="AB103" s="1017">
        <f t="shared" si="22"/>
        <v>168</v>
      </c>
      <c r="AC103" s="1017">
        <f t="shared" si="23"/>
        <v>168</v>
      </c>
      <c r="AD103" s="1017">
        <f t="shared" si="24"/>
        <v>168</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810</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810</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811</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811</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812</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812</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813</v>
      </c>
      <c r="F107" s="845">
        <f>G59</f>
        <v>43794</v>
      </c>
      <c r="G107" s="845">
        <f t="shared" ref="G107:O107" si="28">H59</f>
        <v>43794</v>
      </c>
      <c r="H107" s="845">
        <f t="shared" si="28"/>
        <v>43794</v>
      </c>
      <c r="I107" s="845">
        <f t="shared" si="28"/>
        <v>43794</v>
      </c>
      <c r="J107" s="845">
        <f t="shared" si="28"/>
        <v>43794</v>
      </c>
      <c r="K107" s="845">
        <f t="shared" si="28"/>
        <v>43794</v>
      </c>
      <c r="L107" s="845">
        <f t="shared" si="28"/>
        <v>43794</v>
      </c>
      <c r="M107" s="845">
        <f t="shared" si="28"/>
        <v>43794</v>
      </c>
      <c r="N107" s="845">
        <f t="shared" si="28"/>
        <v>43794</v>
      </c>
      <c r="O107" s="845">
        <f t="shared" si="28"/>
        <v>43794</v>
      </c>
      <c r="P107" s="688" t="s">
        <v>816</v>
      </c>
      <c r="Q107" s="688"/>
      <c r="R107" s="1025"/>
      <c r="S107" s="1025"/>
      <c r="T107" s="1025" t="s">
        <v>813</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519</v>
      </c>
      <c r="F108" s="845">
        <f>F107+G64</f>
        <v>43801</v>
      </c>
      <c r="G108" s="845">
        <f t="shared" ref="G108:O108" si="29">G107+H64</f>
        <v>43801</v>
      </c>
      <c r="H108" s="845">
        <f t="shared" si="29"/>
        <v>43801</v>
      </c>
      <c r="I108" s="845">
        <f t="shared" si="29"/>
        <v>43801</v>
      </c>
      <c r="J108" s="845">
        <f t="shared" si="29"/>
        <v>43801</v>
      </c>
      <c r="K108" s="845">
        <f t="shared" si="29"/>
        <v>43801</v>
      </c>
      <c r="L108" s="845">
        <f t="shared" si="29"/>
        <v>43801</v>
      </c>
      <c r="M108" s="845">
        <f t="shared" si="29"/>
        <v>43801</v>
      </c>
      <c r="N108" s="845">
        <f t="shared" si="29"/>
        <v>43801</v>
      </c>
      <c r="O108" s="845">
        <f t="shared" si="29"/>
        <v>43801</v>
      </c>
      <c r="P108" s="688" t="s">
        <v>817</v>
      </c>
      <c r="Q108" s="688"/>
      <c r="R108" s="1025"/>
      <c r="S108" s="1025"/>
      <c r="T108" s="1025" t="s">
        <v>519</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814</v>
      </c>
      <c r="F109" s="845">
        <f>F108+G65</f>
        <v>43822</v>
      </c>
      <c r="G109" s="845">
        <f t="shared" ref="G109:O109" si="30">G108+H65</f>
        <v>43822</v>
      </c>
      <c r="H109" s="845">
        <f t="shared" si="30"/>
        <v>43822</v>
      </c>
      <c r="I109" s="845">
        <f t="shared" si="30"/>
        <v>43822</v>
      </c>
      <c r="J109" s="845">
        <f t="shared" si="30"/>
        <v>43822</v>
      </c>
      <c r="K109" s="845">
        <f t="shared" si="30"/>
        <v>43822</v>
      </c>
      <c r="L109" s="845">
        <f t="shared" si="30"/>
        <v>43822</v>
      </c>
      <c r="M109" s="845">
        <f t="shared" si="30"/>
        <v>43822</v>
      </c>
      <c r="N109" s="845">
        <f t="shared" si="30"/>
        <v>43822</v>
      </c>
      <c r="O109" s="845">
        <f t="shared" si="30"/>
        <v>43822</v>
      </c>
      <c r="P109" s="688" t="s">
        <v>819</v>
      </c>
      <c r="Q109" s="688"/>
      <c r="R109" s="2"/>
      <c r="S109" s="2"/>
      <c r="T109" s="2" t="s">
        <v>814</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815</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815</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820</v>
      </c>
      <c r="F111" s="624">
        <v>43891</v>
      </c>
      <c r="G111" s="624">
        <v>43891</v>
      </c>
      <c r="H111" s="624">
        <v>43891</v>
      </c>
      <c r="I111" s="624">
        <v>43891</v>
      </c>
      <c r="J111" s="624">
        <v>43891</v>
      </c>
      <c r="K111" s="624">
        <v>43891</v>
      </c>
      <c r="L111" s="624">
        <v>43891</v>
      </c>
      <c r="M111" s="624">
        <v>43891</v>
      </c>
      <c r="N111" s="624">
        <v>43891</v>
      </c>
      <c r="O111" s="624">
        <v>43891</v>
      </c>
      <c r="R111" s="2"/>
      <c r="S111" s="2"/>
      <c r="T111" s="2" t="s">
        <v>820</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1155</v>
      </c>
      <c r="F112" s="845">
        <f>F98+365</f>
        <v>43960</v>
      </c>
      <c r="G112" s="845">
        <f>G98+365</f>
        <v>43937</v>
      </c>
      <c r="H112" s="845">
        <f t="shared" ref="H112:O112" si="31">H98+365</f>
        <v>43937</v>
      </c>
      <c r="I112" s="845">
        <f t="shared" si="31"/>
        <v>43937</v>
      </c>
      <c r="J112" s="845">
        <f t="shared" si="31"/>
        <v>43937</v>
      </c>
      <c r="K112" s="845">
        <f t="shared" si="31"/>
        <v>43937</v>
      </c>
      <c r="L112" s="845">
        <f t="shared" si="31"/>
        <v>43937</v>
      </c>
      <c r="M112" s="845">
        <f t="shared" si="31"/>
        <v>43937</v>
      </c>
      <c r="N112" s="845">
        <f t="shared" si="31"/>
        <v>43937</v>
      </c>
      <c r="O112" s="845">
        <f t="shared" si="31"/>
        <v>43937</v>
      </c>
      <c r="P112" s="688" t="s">
        <v>1156</v>
      </c>
      <c r="Q112" s="688"/>
      <c r="R112" s="2"/>
      <c r="S112" s="2"/>
      <c r="T112" s="2" t="s">
        <v>1155</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91" workbookViewId="0">
      <selection activeCell="G100" sqref="G100:H11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964</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t="s">
        <v>423</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t="s">
        <v>423</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963</v>
      </c>
      <c r="H72" s="189" t="s">
        <v>274</v>
      </c>
      <c r="I72" s="1015"/>
      <c r="J72" s="726" t="s">
        <v>102</v>
      </c>
      <c r="K72" s="726" t="s">
        <v>963</v>
      </c>
      <c r="L72" s="726" t="s">
        <v>274</v>
      </c>
      <c r="M72" s="1015"/>
      <c r="N72" s="726" t="s">
        <v>102</v>
      </c>
      <c r="O72" s="726" t="s">
        <v>963</v>
      </c>
      <c r="P72" s="726" t="s">
        <v>274</v>
      </c>
      <c r="Q72" s="1015"/>
      <c r="R72" s="726" t="s">
        <v>102</v>
      </c>
      <c r="S72" s="726" t="s">
        <v>963</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962</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7"/>
      <c r="F99" s="1058"/>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963</v>
      </c>
      <c r="L100" s="726" t="s">
        <v>274</v>
      </c>
      <c r="M100" s="726"/>
      <c r="N100" s="726" t="s">
        <v>102</v>
      </c>
      <c r="O100" s="726" t="s">
        <v>963</v>
      </c>
      <c r="P100" s="726" t="s">
        <v>274</v>
      </c>
      <c r="Q100" s="726"/>
      <c r="R100" s="726" t="s">
        <v>102</v>
      </c>
      <c r="S100" s="726" t="s">
        <v>963</v>
      </c>
      <c r="T100" s="726" t="s">
        <v>274</v>
      </c>
      <c r="U100" s="726"/>
      <c r="V100" s="726" t="s">
        <v>102</v>
      </c>
      <c r="W100" s="726" t="s">
        <v>963</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772</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773</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771</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38" zoomScale="84" zoomScaleNormal="84" workbookViewId="0">
      <selection activeCell="V478" sqref="V47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464</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1111</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862</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9" t="s">
        <v>1112</v>
      </c>
      <c r="I57" s="1060"/>
      <c r="J57" s="1060"/>
      <c r="K57" s="1060"/>
      <c r="L57" s="1060"/>
      <c r="M57" s="1060"/>
      <c r="N57" s="1060"/>
      <c r="O57" s="1060"/>
      <c r="P57" s="1060"/>
      <c r="Q57" s="1060"/>
      <c r="R57" s="1060"/>
      <c r="S57" s="1060"/>
      <c r="T57" s="1061"/>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856</v>
      </c>
      <c r="K71" s="107" t="s">
        <v>422</v>
      </c>
      <c r="L71" s="244" t="s">
        <v>824</v>
      </c>
      <c r="M71" s="244" t="s">
        <v>825</v>
      </c>
      <c r="N71" s="244" t="s">
        <v>826</v>
      </c>
      <c r="O71" s="244" t="s">
        <v>827</v>
      </c>
      <c r="P71" s="244" t="s">
        <v>828</v>
      </c>
      <c r="Q71" s="244" t="s">
        <v>829</v>
      </c>
      <c r="R71" s="244" t="s">
        <v>830</v>
      </c>
      <c r="S71" s="244" t="s">
        <v>831</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926</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855</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1012</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1013</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1015</v>
      </c>
      <c r="K94" s="130"/>
      <c r="L94" s="130"/>
      <c r="M94" s="130"/>
      <c r="N94" s="130"/>
      <c r="O94" s="130"/>
      <c r="P94" s="130"/>
      <c r="Q94" s="130"/>
      <c r="R94" s="130"/>
      <c r="S94" s="244"/>
      <c r="T94" s="130" t="s">
        <v>1016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486</v>
      </c>
      <c r="I95" s="107" t="s">
        <v>38</v>
      </c>
      <c r="J95" s="107" t="s">
        <v>399</v>
      </c>
      <c r="K95" s="107" t="s">
        <v>400</v>
      </c>
      <c r="L95" s="107" t="s">
        <v>402</v>
      </c>
      <c r="M95" s="107" t="s">
        <v>403</v>
      </c>
      <c r="N95" s="244" t="s">
        <v>404</v>
      </c>
      <c r="O95" s="244" t="s">
        <v>406</v>
      </c>
      <c r="P95" s="244" t="s">
        <v>921</v>
      </c>
      <c r="Q95" s="244" t="s">
        <v>922</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856</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824</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825</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826</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827</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828</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829</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830</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831</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1157</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1157</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1157</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1157</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 t="shared" ref="J134:S134" si="5">IF(Date_Destocking&lt;=INDEX(i_break,MATCH(J122,_xlfn.ANCHORARRAY($J$122),0)),0,J133)</f>
        <v>0</v>
      </c>
      <c r="K134" s="629">
        <f t="shared" si="5"/>
        <v>0</v>
      </c>
      <c r="L134" s="629">
        <f t="shared" si="5"/>
        <v>0</v>
      </c>
      <c r="M134" s="629">
        <f t="shared" si="5"/>
        <v>0</v>
      </c>
      <c r="N134" s="629">
        <f t="shared" si="5"/>
        <v>0</v>
      </c>
      <c r="O134" s="629">
        <f t="shared" si="5"/>
        <v>0</v>
      </c>
      <c r="P134" s="629">
        <f t="shared" si="5"/>
        <v>0</v>
      </c>
      <c r="Q134" s="629">
        <f t="shared" si="5"/>
        <v>0</v>
      </c>
      <c r="R134" s="629">
        <f t="shared" si="5"/>
        <v>0</v>
      </c>
      <c r="S134" s="629">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921</v>
      </c>
      <c r="T140" s="168" t="s">
        <v>922</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1158</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486</v>
      </c>
      <c r="J181" s="107" t="s">
        <v>785</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921</v>
      </c>
      <c r="R182" s="244" t="s">
        <v>922</v>
      </c>
      <c r="S182" s="107"/>
      <c r="T182" s="107"/>
      <c r="U182" s="107" t="s">
        <v>399</v>
      </c>
      <c r="V182" s="107" t="s">
        <v>400</v>
      </c>
      <c r="W182" s="107" t="s">
        <v>402</v>
      </c>
      <c r="X182" s="107" t="s">
        <v>403</v>
      </c>
      <c r="Y182" s="244" t="s">
        <v>404</v>
      </c>
      <c r="Z182" s="244" t="s">
        <v>406</v>
      </c>
      <c r="AA182" s="244" t="s">
        <v>921</v>
      </c>
      <c r="AB182" s="244" t="s">
        <v>922</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856</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824</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825</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826</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827</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828</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829</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830</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831</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486</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921</v>
      </c>
      <c r="R296" s="244" t="s">
        <v>922</v>
      </c>
      <c r="S296" s="107"/>
      <c r="T296" s="107"/>
      <c r="U296" s="107" t="s">
        <v>399</v>
      </c>
      <c r="V296" s="107" t="s">
        <v>400</v>
      </c>
      <c r="W296" s="107" t="s">
        <v>402</v>
      </c>
      <c r="X296" s="107" t="s">
        <v>403</v>
      </c>
      <c r="Y296" s="107" t="s">
        <v>404</v>
      </c>
      <c r="Z296" s="244" t="s">
        <v>406</v>
      </c>
      <c r="AA296" s="244" t="s">
        <v>921</v>
      </c>
      <c r="AB296" s="244" t="s">
        <v>922</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856</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824</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825</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826</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827</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828</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829</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830</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831</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868</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400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400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400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400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400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841</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865</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864</v>
      </c>
      <c r="K466" s="92"/>
      <c r="L466" s="106"/>
      <c r="M466" s="106"/>
      <c r="N466" s="106"/>
      <c r="O466" s="741"/>
      <c r="P466" s="741"/>
      <c r="Q466" s="741"/>
      <c r="R466" s="106"/>
      <c r="S466" s="648"/>
      <c r="T466" s="107" t="s">
        <v>202</v>
      </c>
      <c r="U466" s="106"/>
      <c r="V466" s="106" t="s">
        <v>867</v>
      </c>
      <c r="W466" s="106"/>
      <c r="X466" s="107" t="s">
        <v>203</v>
      </c>
      <c r="Y466" s="107"/>
      <c r="Z466" s="786"/>
      <c r="AA466" s="748"/>
      <c r="AB466" s="748"/>
      <c r="AC466" s="767" t="s">
        <v>927</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844</v>
      </c>
      <c r="I467" s="793" t="s">
        <v>167</v>
      </c>
      <c r="J467" s="793" t="s">
        <v>408</v>
      </c>
      <c r="K467" s="793" t="s">
        <v>59</v>
      </c>
      <c r="L467" s="793" t="s">
        <v>60</v>
      </c>
      <c r="M467" s="793" t="s">
        <v>61</v>
      </c>
      <c r="N467" s="793" t="s">
        <v>62</v>
      </c>
      <c r="O467" s="793" t="s">
        <v>918</v>
      </c>
      <c r="P467" s="793" t="s">
        <v>919</v>
      </c>
      <c r="Q467" s="793" t="s">
        <v>920</v>
      </c>
      <c r="R467" s="792"/>
      <c r="S467" s="792"/>
      <c r="T467" s="792" t="s">
        <v>204</v>
      </c>
      <c r="U467" s="792"/>
      <c r="V467" s="792" t="s">
        <v>866</v>
      </c>
      <c r="W467" s="792"/>
      <c r="X467" s="792"/>
      <c r="Y467" s="792"/>
      <c r="Z467" s="792"/>
      <c r="AA467" s="792"/>
      <c r="AB467" s="792"/>
      <c r="AC467" s="792" t="s">
        <v>844</v>
      </c>
      <c r="AD467" s="792" t="s">
        <v>928</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856</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6">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6">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6">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6">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6">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6">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6">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6">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6">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6">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824</v>
      </c>
      <c r="I488" s="133" t="s">
        <v>409</v>
      </c>
      <c r="J488" s="794">
        <v>0.81</v>
      </c>
      <c r="K488" s="794">
        <v>0.81</v>
      </c>
      <c r="L488" s="794">
        <v>0.81</v>
      </c>
      <c r="M488" s="794">
        <v>0.81</v>
      </c>
      <c r="N488" s="794">
        <v>0.81</v>
      </c>
      <c r="O488" s="794">
        <v>0.81</v>
      </c>
      <c r="P488" s="794">
        <v>0.81</v>
      </c>
      <c r="Q488" s="794">
        <v>0.81</v>
      </c>
      <c r="R488" s="795"/>
      <c r="S488" s="795"/>
      <c r="T488" s="794">
        <v>-0.13</v>
      </c>
      <c r="U488" s="118"/>
      <c r="V488" s="1046">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6">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6">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6">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6">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6">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6">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6">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6">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6">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825</v>
      </c>
      <c r="I498" s="133" t="s">
        <v>409</v>
      </c>
      <c r="J498" s="794">
        <v>0.81</v>
      </c>
      <c r="K498" s="794">
        <v>0.81</v>
      </c>
      <c r="L498" s="794">
        <v>0.81</v>
      </c>
      <c r="M498" s="794">
        <v>0.81</v>
      </c>
      <c r="N498" s="794">
        <v>0.81</v>
      </c>
      <c r="O498" s="794">
        <v>0.81</v>
      </c>
      <c r="P498" s="794">
        <v>0.81</v>
      </c>
      <c r="Q498" s="794">
        <v>0.81</v>
      </c>
      <c r="R498" s="795"/>
      <c r="S498" s="795"/>
      <c r="T498" s="794">
        <v>-0.13</v>
      </c>
      <c r="U498" s="118"/>
      <c r="V498" s="1046">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6">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6">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6">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6">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6">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6">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6">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6">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6">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826</v>
      </c>
      <c r="I508" s="133" t="s">
        <v>409</v>
      </c>
      <c r="J508" s="794">
        <v>0.81</v>
      </c>
      <c r="K508" s="794">
        <v>0.81</v>
      </c>
      <c r="L508" s="794">
        <v>0.81</v>
      </c>
      <c r="M508" s="794">
        <v>0.81</v>
      </c>
      <c r="N508" s="794">
        <v>0.81</v>
      </c>
      <c r="O508" s="794">
        <v>0.81</v>
      </c>
      <c r="P508" s="794">
        <v>0.81</v>
      </c>
      <c r="Q508" s="794">
        <v>0.81</v>
      </c>
      <c r="R508" s="795"/>
      <c r="S508" s="795"/>
      <c r="T508" s="794">
        <v>-0.13</v>
      </c>
      <c r="U508" s="118"/>
      <c r="V508" s="1046">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6">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6">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6">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6">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6">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6">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6">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6">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6">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827</v>
      </c>
      <c r="I518" s="133" t="s">
        <v>409</v>
      </c>
      <c r="J518" s="794">
        <v>0.81</v>
      </c>
      <c r="K518" s="794">
        <v>0.81</v>
      </c>
      <c r="L518" s="794">
        <v>0.81</v>
      </c>
      <c r="M518" s="794">
        <v>0.81</v>
      </c>
      <c r="N518" s="794">
        <v>0.81</v>
      </c>
      <c r="O518" s="794">
        <v>0.81</v>
      </c>
      <c r="P518" s="794">
        <v>0.81</v>
      </c>
      <c r="Q518" s="794">
        <v>0.81</v>
      </c>
      <c r="R518" s="795"/>
      <c r="S518" s="795"/>
      <c r="T518" s="794">
        <v>-0.13</v>
      </c>
      <c r="U518" s="118"/>
      <c r="V518" s="1046">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6">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6">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6">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6">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6">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6">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6">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6">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6">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828</v>
      </c>
      <c r="I528" s="133" t="s">
        <v>409</v>
      </c>
      <c r="J528" s="794">
        <v>0.81</v>
      </c>
      <c r="K528" s="794">
        <v>0.81</v>
      </c>
      <c r="L528" s="794">
        <v>0.81</v>
      </c>
      <c r="M528" s="794">
        <v>0.81</v>
      </c>
      <c r="N528" s="794">
        <v>0.81</v>
      </c>
      <c r="O528" s="794">
        <v>0.81</v>
      </c>
      <c r="P528" s="794">
        <v>0.81</v>
      </c>
      <c r="Q528" s="794">
        <v>0.81</v>
      </c>
      <c r="R528" s="795"/>
      <c r="S528" s="795"/>
      <c r="T528" s="794">
        <v>-0.13</v>
      </c>
      <c r="U528" s="118"/>
      <c r="V528" s="1046">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6">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6">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6">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6">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6">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6">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6">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6">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6">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829</v>
      </c>
      <c r="I538" s="133" t="s">
        <v>409</v>
      </c>
      <c r="J538" s="794">
        <v>0.81</v>
      </c>
      <c r="K538" s="794">
        <v>0.81</v>
      </c>
      <c r="L538" s="794">
        <v>0.81</v>
      </c>
      <c r="M538" s="794">
        <v>0.81</v>
      </c>
      <c r="N538" s="794">
        <v>0.81</v>
      </c>
      <c r="O538" s="794">
        <v>0.81</v>
      </c>
      <c r="P538" s="794">
        <v>0.81</v>
      </c>
      <c r="Q538" s="794">
        <v>0.81</v>
      </c>
      <c r="R538" s="795"/>
      <c r="S538" s="795"/>
      <c r="T538" s="794">
        <v>-0.13</v>
      </c>
      <c r="U538" s="118"/>
      <c r="V538" s="1046">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6">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6">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6">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6">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6">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6">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6">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6">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6">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830</v>
      </c>
      <c r="I548" s="133" t="s">
        <v>409</v>
      </c>
      <c r="J548" s="794">
        <v>0.81</v>
      </c>
      <c r="K548" s="794">
        <v>0.81</v>
      </c>
      <c r="L548" s="794">
        <v>0.81</v>
      </c>
      <c r="M548" s="794">
        <v>0.81</v>
      </c>
      <c r="N548" s="794">
        <v>0.81</v>
      </c>
      <c r="O548" s="794">
        <v>0.81</v>
      </c>
      <c r="P548" s="794">
        <v>0.81</v>
      </c>
      <c r="Q548" s="794">
        <v>0.81</v>
      </c>
      <c r="R548" s="795"/>
      <c r="S548" s="795"/>
      <c r="T548" s="794">
        <v>-0.13</v>
      </c>
      <c r="U548" s="118"/>
      <c r="V548" s="1046">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6">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6">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6">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6">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6">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6">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6">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6">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6">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831</v>
      </c>
      <c r="I558" s="133" t="s">
        <v>409</v>
      </c>
      <c r="J558" s="794">
        <v>0.81</v>
      </c>
      <c r="K558" s="794">
        <v>0.81</v>
      </c>
      <c r="L558" s="794">
        <v>0.81</v>
      </c>
      <c r="M558" s="794">
        <v>0.81</v>
      </c>
      <c r="N558" s="794">
        <v>0.81</v>
      </c>
      <c r="O558" s="794">
        <v>0.81</v>
      </c>
      <c r="P558" s="794">
        <v>0.81</v>
      </c>
      <c r="Q558" s="794">
        <v>0.81</v>
      </c>
      <c r="R558" s="795"/>
      <c r="S558" s="795"/>
      <c r="T558" s="794">
        <v>-0.13</v>
      </c>
      <c r="U558" s="118"/>
      <c r="V558" s="1046">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6">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6">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6">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6">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6">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6">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6">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6">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6">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1120</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2" t="s">
        <v>1121</v>
      </c>
      <c r="H575" s="1062"/>
      <c r="I575" s="1062"/>
      <c r="J575" s="1062"/>
      <c r="K575" s="1062"/>
      <c r="L575" s="1062"/>
      <c r="M575" s="1062"/>
      <c r="N575" s="1062"/>
      <c r="O575" s="1062"/>
      <c r="P575" s="1062"/>
      <c r="Q575" s="1062"/>
      <c r="R575" s="1062"/>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486</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J$123</f>
        <v>frëeze</v>
      </c>
      <c r="N581" s="726">
        <f t="shared" ref="N581:V581" si="323">K$123</f>
        <v>0</v>
      </c>
      <c r="O581" s="726">
        <f t="shared" si="323"/>
        <v>0</v>
      </c>
      <c r="P581" s="726">
        <f t="shared" si="323"/>
        <v>0</v>
      </c>
      <c r="Q581" s="726">
        <f t="shared" si="323"/>
        <v>0</v>
      </c>
      <c r="R581" s="726">
        <f t="shared" si="323"/>
        <v>0</v>
      </c>
      <c r="S581" s="726">
        <f t="shared" si="323"/>
        <v>0</v>
      </c>
      <c r="T581" s="726">
        <f t="shared" si="323"/>
        <v>0</v>
      </c>
      <c r="U581" s="726">
        <f t="shared" si="323"/>
        <v>0</v>
      </c>
      <c r="V581" s="726">
        <f t="shared" si="323"/>
        <v>0</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1122</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1123</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872</v>
      </c>
      <c r="O598" s="181"/>
      <c r="P598" s="677" t="s">
        <v>869</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871</v>
      </c>
      <c r="O599" s="238"/>
      <c r="P599" s="677" t="s">
        <v>870</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842</v>
      </c>
      <c r="O600" s="244"/>
      <c r="P600" s="244" t="s">
        <v>843</v>
      </c>
      <c r="Q600" s="648"/>
      <c r="R600" s="107"/>
      <c r="S600" s="130" t="s">
        <v>209</v>
      </c>
      <c r="T600" s="130"/>
      <c r="U600" s="244"/>
      <c r="V600" s="188" t="s">
        <v>203</v>
      </c>
      <c r="W600" s="665"/>
      <c r="X600" s="665"/>
      <c r="Y600" s="665"/>
      <c r="Z600" s="665"/>
      <c r="AA600" s="748"/>
      <c r="AB600" s="748"/>
      <c r="AC600" s="767" t="s">
        <v>927</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838</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844</v>
      </c>
      <c r="AD601" s="762" t="s">
        <v>928</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856</v>
      </c>
      <c r="I604" s="131" t="s">
        <v>409</v>
      </c>
      <c r="J604" s="151">
        <v>0.72</v>
      </c>
      <c r="K604" s="764">
        <v>5.5E-2</v>
      </c>
      <c r="L604" s="129">
        <v>400</v>
      </c>
      <c r="M604" s="111"/>
      <c r="N604" s="765">
        <f t="shared" ref="N604:N635" si="324">$J604+$K604/2</f>
        <v>0.74749999999999994</v>
      </c>
      <c r="P604" s="765">
        <f t="shared" ref="P604:P635" si="325">$J604-$K604/2</f>
        <v>0.6925</v>
      </c>
      <c r="S604" s="766">
        <f t="shared" ref="S604:S635" si="326">MAX($J468:$Q468)+$T468</f>
        <v>0.72000000000000008</v>
      </c>
      <c r="T604" s="766">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4"/>
        <v>0.74749999999999994</v>
      </c>
      <c r="P605" s="765">
        <f t="shared" si="325"/>
        <v>0.6925</v>
      </c>
      <c r="S605" s="766">
        <f t="shared" si="326"/>
        <v>0.72000000000000008</v>
      </c>
      <c r="T605" s="766">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4"/>
        <v>0.74749999999999994</v>
      </c>
      <c r="P606" s="765">
        <f t="shared" si="325"/>
        <v>0.6925</v>
      </c>
      <c r="S606" s="766">
        <f t="shared" si="326"/>
        <v>0.72000000000000008</v>
      </c>
      <c r="T606" s="766">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4"/>
        <v>0.74749999999999994</v>
      </c>
      <c r="P607" s="765">
        <f t="shared" si="325"/>
        <v>0.6925</v>
      </c>
      <c r="S607" s="766">
        <f t="shared" si="326"/>
        <v>0.72000000000000008</v>
      </c>
      <c r="T607" s="766">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4"/>
        <v>0.74250000000000005</v>
      </c>
      <c r="P608" s="765">
        <f t="shared" si="325"/>
        <v>0.61750000000000005</v>
      </c>
      <c r="S608" s="766">
        <f t="shared" si="326"/>
        <v>0.72</v>
      </c>
      <c r="T608" s="766">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4"/>
        <v>0.71250000000000002</v>
      </c>
      <c r="P609" s="765">
        <f t="shared" si="325"/>
        <v>0.60750000000000004</v>
      </c>
      <c r="S609" s="766">
        <f t="shared" si="326"/>
        <v>0.63500000000000001</v>
      </c>
      <c r="T609" s="766">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4"/>
        <v>0.66249999999999998</v>
      </c>
      <c r="P610" s="765">
        <f t="shared" si="325"/>
        <v>0.5575</v>
      </c>
      <c r="S610" s="766">
        <f t="shared" si="326"/>
        <v>0.61</v>
      </c>
      <c r="T610" s="766">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4"/>
        <v>0.61249999999999993</v>
      </c>
      <c r="P611" s="765">
        <f t="shared" si="325"/>
        <v>0.52749999999999997</v>
      </c>
      <c r="S611" s="766">
        <f t="shared" si="326"/>
        <v>0.6</v>
      </c>
      <c r="T611" s="766">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4"/>
        <v>0.57000000000000006</v>
      </c>
      <c r="P612" s="765">
        <f t="shared" si="325"/>
        <v>0.51</v>
      </c>
      <c r="S612" s="766">
        <f t="shared" si="326"/>
        <v>0.58000000000000007</v>
      </c>
      <c r="T612" s="766">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4"/>
        <v>0.54</v>
      </c>
      <c r="P613" s="765">
        <f t="shared" si="325"/>
        <v>0.5</v>
      </c>
      <c r="S613" s="766">
        <f t="shared" si="326"/>
        <v>0.55000000000000004</v>
      </c>
      <c r="T613" s="766">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4"/>
        <v>0.70500000000000007</v>
      </c>
      <c r="P614" s="372">
        <f t="shared" si="325"/>
        <v>0.65500000000000003</v>
      </c>
      <c r="S614" s="766">
        <f t="shared" si="326"/>
        <v>0.68</v>
      </c>
      <c r="T614" s="766">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4"/>
        <v>0.70500000000000007</v>
      </c>
      <c r="P615" s="372">
        <f t="shared" si="325"/>
        <v>0.65500000000000003</v>
      </c>
      <c r="S615" s="766">
        <f t="shared" si="326"/>
        <v>0.68</v>
      </c>
      <c r="T615" s="766">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4"/>
        <v>0.70500000000000007</v>
      </c>
      <c r="P616" s="372">
        <f t="shared" si="325"/>
        <v>0.65500000000000003</v>
      </c>
      <c r="S616" s="766">
        <f t="shared" si="326"/>
        <v>0.68</v>
      </c>
      <c r="T616" s="766">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4"/>
        <v>0.70500000000000007</v>
      </c>
      <c r="P617" s="372">
        <f t="shared" si="325"/>
        <v>0.65500000000000003</v>
      </c>
      <c r="S617" s="766">
        <f t="shared" si="326"/>
        <v>0.68</v>
      </c>
      <c r="T617" s="766">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4"/>
        <v>0.72000000000000008</v>
      </c>
      <c r="P618" s="372">
        <f t="shared" si="325"/>
        <v>0.62</v>
      </c>
      <c r="S618" s="766">
        <f t="shared" si="326"/>
        <v>0.66999999999999993</v>
      </c>
      <c r="T618" s="766">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4"/>
        <v>0.67499999999999993</v>
      </c>
      <c r="P619" s="372">
        <f t="shared" si="325"/>
        <v>0.52500000000000002</v>
      </c>
      <c r="S619" s="766">
        <f t="shared" si="326"/>
        <v>0.56499999999999995</v>
      </c>
      <c r="T619" s="766">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4"/>
        <v>0.64499999999999991</v>
      </c>
      <c r="P620" s="372">
        <f t="shared" si="325"/>
        <v>0.49499999999999994</v>
      </c>
      <c r="S620" s="766">
        <f t="shared" si="326"/>
        <v>0.53999999999999992</v>
      </c>
      <c r="T620" s="766">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4"/>
        <v>0.59000000000000008</v>
      </c>
      <c r="P621" s="372">
        <f t="shared" si="325"/>
        <v>0.49000000000000005</v>
      </c>
      <c r="S621" s="766">
        <f t="shared" si="326"/>
        <v>0.57999999999999996</v>
      </c>
      <c r="T621" s="766">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4"/>
        <v>0.55500000000000005</v>
      </c>
      <c r="P622" s="372">
        <f t="shared" si="325"/>
        <v>0.48499999999999999</v>
      </c>
      <c r="S622" s="766">
        <f t="shared" si="326"/>
        <v>0.57999999999999996</v>
      </c>
      <c r="T622" s="766">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4"/>
        <v>0.52500000000000002</v>
      </c>
      <c r="P623" s="372">
        <f t="shared" si="325"/>
        <v>0.47499999999999998</v>
      </c>
      <c r="S623" s="766">
        <f t="shared" si="326"/>
        <v>0.55000000000000004</v>
      </c>
      <c r="T623" s="766">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824</v>
      </c>
      <c r="I624" s="131" t="s">
        <v>409</v>
      </c>
      <c r="J624" s="151">
        <v>0.68</v>
      </c>
      <c r="K624" s="764">
        <v>0.05</v>
      </c>
      <c r="L624" s="129">
        <v>150</v>
      </c>
      <c r="M624" s="111"/>
      <c r="N624" s="372">
        <f t="shared" si="324"/>
        <v>0.70500000000000007</v>
      </c>
      <c r="P624" s="372">
        <f t="shared" si="325"/>
        <v>0.65500000000000003</v>
      </c>
      <c r="S624" s="766">
        <f t="shared" si="326"/>
        <v>0.68</v>
      </c>
      <c r="T624" s="766">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4"/>
        <v>0.70500000000000007</v>
      </c>
      <c r="P625" s="372">
        <f t="shared" si="325"/>
        <v>0.65500000000000003</v>
      </c>
      <c r="S625" s="766">
        <f t="shared" si="326"/>
        <v>0.68</v>
      </c>
      <c r="T625" s="766">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4"/>
        <v>0.70500000000000007</v>
      </c>
      <c r="P626" s="372">
        <f t="shared" si="325"/>
        <v>0.65500000000000003</v>
      </c>
      <c r="S626" s="766">
        <f t="shared" si="326"/>
        <v>0.68</v>
      </c>
      <c r="T626" s="766">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4"/>
        <v>0.70500000000000007</v>
      </c>
      <c r="P627" s="372">
        <f t="shared" si="325"/>
        <v>0.65500000000000003</v>
      </c>
      <c r="S627" s="766">
        <f t="shared" si="326"/>
        <v>0.68</v>
      </c>
      <c r="T627" s="766">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4"/>
        <v>0.72000000000000008</v>
      </c>
      <c r="P628" s="372">
        <f t="shared" si="325"/>
        <v>0.62</v>
      </c>
      <c r="S628" s="766">
        <f t="shared" si="326"/>
        <v>0.66999999999999993</v>
      </c>
      <c r="T628" s="766">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4"/>
        <v>0.67499999999999993</v>
      </c>
      <c r="P629" s="372">
        <f t="shared" si="325"/>
        <v>0.52500000000000002</v>
      </c>
      <c r="S629" s="766">
        <f t="shared" si="326"/>
        <v>0.56499999999999995</v>
      </c>
      <c r="T629" s="766">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4"/>
        <v>0.64499999999999991</v>
      </c>
      <c r="P630" s="372">
        <f t="shared" si="325"/>
        <v>0.49499999999999994</v>
      </c>
      <c r="S630" s="766">
        <f t="shared" si="326"/>
        <v>0.53999999999999992</v>
      </c>
      <c r="T630" s="766">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4"/>
        <v>0.59000000000000008</v>
      </c>
      <c r="P631" s="372">
        <f t="shared" si="325"/>
        <v>0.49000000000000005</v>
      </c>
      <c r="S631" s="766">
        <f t="shared" si="326"/>
        <v>0.57999999999999996</v>
      </c>
      <c r="T631" s="766">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4"/>
        <v>0.55500000000000005</v>
      </c>
      <c r="P632" s="372">
        <f t="shared" si="325"/>
        <v>0.48499999999999999</v>
      </c>
      <c r="S632" s="766">
        <f t="shared" si="326"/>
        <v>0.57999999999999996</v>
      </c>
      <c r="T632" s="766">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4"/>
        <v>0.52500000000000002</v>
      </c>
      <c r="P633" s="372">
        <f t="shared" si="325"/>
        <v>0.47499999999999998</v>
      </c>
      <c r="S633" s="766">
        <f t="shared" si="326"/>
        <v>0.55000000000000004</v>
      </c>
      <c r="T633" s="766">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825</v>
      </c>
      <c r="I634" s="131" t="s">
        <v>409</v>
      </c>
      <c r="J634" s="151">
        <v>0.68</v>
      </c>
      <c r="K634" s="764">
        <v>0.05</v>
      </c>
      <c r="L634" s="129">
        <v>150</v>
      </c>
      <c r="M634" s="111"/>
      <c r="N634" s="372">
        <f t="shared" si="324"/>
        <v>0.70500000000000007</v>
      </c>
      <c r="P634" s="372">
        <f t="shared" si="325"/>
        <v>0.65500000000000003</v>
      </c>
      <c r="S634" s="766">
        <f t="shared" si="326"/>
        <v>0.68</v>
      </c>
      <c r="T634" s="766">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4"/>
        <v>0.70500000000000007</v>
      </c>
      <c r="P635" s="372">
        <f t="shared" si="325"/>
        <v>0.65500000000000003</v>
      </c>
      <c r="S635" s="766">
        <f t="shared" si="326"/>
        <v>0.68</v>
      </c>
      <c r="T635" s="766">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2">$J636+$K636/2</f>
        <v>0.70500000000000007</v>
      </c>
      <c r="P636" s="372">
        <f t="shared" ref="P636:P667" si="333">$J636-$K636/2</f>
        <v>0.65500000000000003</v>
      </c>
      <c r="S636" s="766">
        <f t="shared" ref="S636:S667" si="334">MAX($J500:$Q500)+$T500</f>
        <v>0.68</v>
      </c>
      <c r="T636" s="766">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2"/>
        <v>0.70500000000000007</v>
      </c>
      <c r="P637" s="372">
        <f t="shared" si="333"/>
        <v>0.65500000000000003</v>
      </c>
      <c r="S637" s="766">
        <f t="shared" si="334"/>
        <v>0.68</v>
      </c>
      <c r="T637" s="766">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2"/>
        <v>0.72000000000000008</v>
      </c>
      <c r="P638" s="372">
        <f t="shared" si="333"/>
        <v>0.62</v>
      </c>
      <c r="S638" s="766">
        <f t="shared" si="334"/>
        <v>0.66999999999999993</v>
      </c>
      <c r="T638" s="766">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2"/>
        <v>0.67499999999999993</v>
      </c>
      <c r="P639" s="372">
        <f t="shared" si="333"/>
        <v>0.52500000000000002</v>
      </c>
      <c r="S639" s="766">
        <f t="shared" si="334"/>
        <v>0.56499999999999995</v>
      </c>
      <c r="T639" s="766">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2"/>
        <v>0.64499999999999991</v>
      </c>
      <c r="P640" s="372">
        <f t="shared" si="333"/>
        <v>0.49499999999999994</v>
      </c>
      <c r="S640" s="766">
        <f t="shared" si="334"/>
        <v>0.53999999999999992</v>
      </c>
      <c r="T640" s="766">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2"/>
        <v>0.59000000000000008</v>
      </c>
      <c r="P641" s="372">
        <f t="shared" si="333"/>
        <v>0.49000000000000005</v>
      </c>
      <c r="S641" s="766">
        <f t="shared" si="334"/>
        <v>0.57999999999999996</v>
      </c>
      <c r="T641" s="766">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2"/>
        <v>0.55500000000000005</v>
      </c>
      <c r="P642" s="372">
        <f t="shared" si="333"/>
        <v>0.48499999999999999</v>
      </c>
      <c r="S642" s="766">
        <f t="shared" si="334"/>
        <v>0.57999999999999996</v>
      </c>
      <c r="T642" s="766">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2"/>
        <v>0.52500000000000002</v>
      </c>
      <c r="P643" s="372">
        <f t="shared" si="333"/>
        <v>0.47499999999999998</v>
      </c>
      <c r="S643" s="766">
        <f t="shared" si="334"/>
        <v>0.55000000000000004</v>
      </c>
      <c r="T643" s="766">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826</v>
      </c>
      <c r="I644" s="131" t="s">
        <v>409</v>
      </c>
      <c r="J644" s="151">
        <v>0.68</v>
      </c>
      <c r="K644" s="764">
        <v>0.05</v>
      </c>
      <c r="L644" s="129">
        <v>150</v>
      </c>
      <c r="M644" s="111"/>
      <c r="N644" s="372">
        <f t="shared" si="332"/>
        <v>0.70500000000000007</v>
      </c>
      <c r="P644" s="372">
        <f t="shared" si="333"/>
        <v>0.65500000000000003</v>
      </c>
      <c r="S644" s="766">
        <f t="shared" si="334"/>
        <v>0.68</v>
      </c>
      <c r="T644" s="766">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2"/>
        <v>0.70500000000000007</v>
      </c>
      <c r="P645" s="372">
        <f t="shared" si="333"/>
        <v>0.65500000000000003</v>
      </c>
      <c r="S645" s="766">
        <f t="shared" si="334"/>
        <v>0.68</v>
      </c>
      <c r="T645" s="766">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2"/>
        <v>0.70500000000000007</v>
      </c>
      <c r="P646" s="372">
        <f t="shared" si="333"/>
        <v>0.65500000000000003</v>
      </c>
      <c r="S646" s="766">
        <f t="shared" si="334"/>
        <v>0.68</v>
      </c>
      <c r="T646" s="766">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2"/>
        <v>0.70500000000000007</v>
      </c>
      <c r="P647" s="372">
        <f t="shared" si="333"/>
        <v>0.65500000000000003</v>
      </c>
      <c r="S647" s="766">
        <f t="shared" si="334"/>
        <v>0.68</v>
      </c>
      <c r="T647" s="766">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2"/>
        <v>0.72000000000000008</v>
      </c>
      <c r="P648" s="372">
        <f t="shared" si="333"/>
        <v>0.62</v>
      </c>
      <c r="S648" s="766">
        <f t="shared" si="334"/>
        <v>0.66999999999999993</v>
      </c>
      <c r="T648" s="766">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2"/>
        <v>0.67499999999999993</v>
      </c>
      <c r="P649" s="372">
        <f t="shared" si="333"/>
        <v>0.52500000000000002</v>
      </c>
      <c r="S649" s="766">
        <f t="shared" si="334"/>
        <v>0.56499999999999995</v>
      </c>
      <c r="T649" s="766">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2"/>
        <v>0.64499999999999991</v>
      </c>
      <c r="P650" s="372">
        <f t="shared" si="333"/>
        <v>0.49499999999999994</v>
      </c>
      <c r="S650" s="766">
        <f t="shared" si="334"/>
        <v>0.53999999999999992</v>
      </c>
      <c r="T650" s="766">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2"/>
        <v>0.59000000000000008</v>
      </c>
      <c r="P651" s="372">
        <f t="shared" si="333"/>
        <v>0.49000000000000005</v>
      </c>
      <c r="S651" s="766">
        <f t="shared" si="334"/>
        <v>0.57999999999999996</v>
      </c>
      <c r="T651" s="766">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2"/>
        <v>0.55500000000000005</v>
      </c>
      <c r="P652" s="372">
        <f t="shared" si="333"/>
        <v>0.48499999999999999</v>
      </c>
      <c r="S652" s="766">
        <f t="shared" si="334"/>
        <v>0.57999999999999996</v>
      </c>
      <c r="T652" s="766">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2"/>
        <v>0.52500000000000002</v>
      </c>
      <c r="P653" s="372">
        <f t="shared" si="333"/>
        <v>0.47499999999999998</v>
      </c>
      <c r="S653" s="766">
        <f t="shared" si="334"/>
        <v>0.55000000000000004</v>
      </c>
      <c r="T653" s="766">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827</v>
      </c>
      <c r="I654" s="131" t="s">
        <v>409</v>
      </c>
      <c r="J654" s="151">
        <v>0.68</v>
      </c>
      <c r="K654" s="764">
        <v>0.05</v>
      </c>
      <c r="L654" s="129">
        <v>150</v>
      </c>
      <c r="M654" s="111"/>
      <c r="N654" s="372">
        <f t="shared" si="332"/>
        <v>0.70500000000000007</v>
      </c>
      <c r="P654" s="372">
        <f t="shared" si="333"/>
        <v>0.65500000000000003</v>
      </c>
      <c r="S654" s="766">
        <f t="shared" si="334"/>
        <v>0.68</v>
      </c>
      <c r="T654" s="766">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2"/>
        <v>0.70500000000000007</v>
      </c>
      <c r="P655" s="372">
        <f t="shared" si="333"/>
        <v>0.65500000000000003</v>
      </c>
      <c r="S655" s="766">
        <f t="shared" si="334"/>
        <v>0.68</v>
      </c>
      <c r="T655" s="766">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2"/>
        <v>0.70500000000000007</v>
      </c>
      <c r="P656" s="372">
        <f t="shared" si="333"/>
        <v>0.65500000000000003</v>
      </c>
      <c r="S656" s="766">
        <f t="shared" si="334"/>
        <v>0.68</v>
      </c>
      <c r="T656" s="766">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2"/>
        <v>0.70500000000000007</v>
      </c>
      <c r="P657" s="372">
        <f t="shared" si="333"/>
        <v>0.65500000000000003</v>
      </c>
      <c r="S657" s="766">
        <f t="shared" si="334"/>
        <v>0.68</v>
      </c>
      <c r="T657" s="766">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2"/>
        <v>0.72000000000000008</v>
      </c>
      <c r="P658" s="372">
        <f t="shared" si="333"/>
        <v>0.62</v>
      </c>
      <c r="S658" s="766">
        <f t="shared" si="334"/>
        <v>0.66999999999999993</v>
      </c>
      <c r="T658" s="766">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2"/>
        <v>0.67499999999999993</v>
      </c>
      <c r="P659" s="372">
        <f t="shared" si="333"/>
        <v>0.52500000000000002</v>
      </c>
      <c r="S659" s="766">
        <f t="shared" si="334"/>
        <v>0.56499999999999995</v>
      </c>
      <c r="T659" s="766">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2"/>
        <v>0.64499999999999991</v>
      </c>
      <c r="P660" s="372">
        <f t="shared" si="333"/>
        <v>0.49499999999999994</v>
      </c>
      <c r="S660" s="766">
        <f t="shared" si="334"/>
        <v>0.53999999999999992</v>
      </c>
      <c r="T660" s="766">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2"/>
        <v>0.59000000000000008</v>
      </c>
      <c r="P661" s="372">
        <f t="shared" si="333"/>
        <v>0.49000000000000005</v>
      </c>
      <c r="S661" s="766">
        <f t="shared" si="334"/>
        <v>0.57999999999999996</v>
      </c>
      <c r="T661" s="766">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2"/>
        <v>0.55500000000000005</v>
      </c>
      <c r="P662" s="372">
        <f t="shared" si="333"/>
        <v>0.48499999999999999</v>
      </c>
      <c r="S662" s="766">
        <f t="shared" si="334"/>
        <v>0.57999999999999996</v>
      </c>
      <c r="T662" s="766">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2"/>
        <v>0.52500000000000002</v>
      </c>
      <c r="P663" s="372">
        <f t="shared" si="333"/>
        <v>0.47499999999999998</v>
      </c>
      <c r="S663" s="766">
        <f t="shared" si="334"/>
        <v>0.55000000000000004</v>
      </c>
      <c r="T663" s="766">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828</v>
      </c>
      <c r="I664" s="131" t="s">
        <v>409</v>
      </c>
      <c r="J664" s="151">
        <v>0.68</v>
      </c>
      <c r="K664" s="764">
        <v>0.05</v>
      </c>
      <c r="L664" s="129">
        <v>150</v>
      </c>
      <c r="M664" s="111"/>
      <c r="N664" s="372">
        <f t="shared" si="332"/>
        <v>0.70500000000000007</v>
      </c>
      <c r="P664" s="372">
        <f t="shared" si="333"/>
        <v>0.65500000000000003</v>
      </c>
      <c r="S664" s="766">
        <f t="shared" si="334"/>
        <v>0.68</v>
      </c>
      <c r="T664" s="766">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2"/>
        <v>0.70500000000000007</v>
      </c>
      <c r="P665" s="372">
        <f t="shared" si="333"/>
        <v>0.65500000000000003</v>
      </c>
      <c r="S665" s="766">
        <f t="shared" si="334"/>
        <v>0.68</v>
      </c>
      <c r="T665" s="766">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2"/>
        <v>0.70500000000000007</v>
      </c>
      <c r="P666" s="372">
        <f t="shared" si="333"/>
        <v>0.65500000000000003</v>
      </c>
      <c r="S666" s="766">
        <f t="shared" si="334"/>
        <v>0.68</v>
      </c>
      <c r="T666" s="766">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2"/>
        <v>0.70500000000000007</v>
      </c>
      <c r="P667" s="372">
        <f t="shared" si="333"/>
        <v>0.65500000000000003</v>
      </c>
      <c r="S667" s="766">
        <f t="shared" si="334"/>
        <v>0.68</v>
      </c>
      <c r="T667" s="766">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6">$J668+$K668/2</f>
        <v>0.72000000000000008</v>
      </c>
      <c r="P668" s="372">
        <f t="shared" ref="P668:P703" si="337">$J668-$K668/2</f>
        <v>0.62</v>
      </c>
      <c r="S668" s="766">
        <f t="shared" ref="S668:S699" si="338">MAX($J532:$Q532)+$T532</f>
        <v>0.66999999999999993</v>
      </c>
      <c r="T668" s="766">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6"/>
        <v>0.67499999999999993</v>
      </c>
      <c r="P669" s="372">
        <f t="shared" si="337"/>
        <v>0.52500000000000002</v>
      </c>
      <c r="S669" s="766">
        <f t="shared" si="338"/>
        <v>0.56499999999999995</v>
      </c>
      <c r="T669" s="766">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6"/>
        <v>0.64499999999999991</v>
      </c>
      <c r="P670" s="372">
        <f t="shared" si="337"/>
        <v>0.49499999999999994</v>
      </c>
      <c r="S670" s="766">
        <f t="shared" si="338"/>
        <v>0.53999999999999992</v>
      </c>
      <c r="T670" s="766">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6"/>
        <v>0.59000000000000008</v>
      </c>
      <c r="P671" s="372">
        <f t="shared" si="337"/>
        <v>0.49000000000000005</v>
      </c>
      <c r="S671" s="766">
        <f t="shared" si="338"/>
        <v>0.57999999999999996</v>
      </c>
      <c r="T671" s="766">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6"/>
        <v>0.55500000000000005</v>
      </c>
      <c r="P672" s="372">
        <f t="shared" si="337"/>
        <v>0.48499999999999999</v>
      </c>
      <c r="S672" s="766">
        <f t="shared" si="338"/>
        <v>0.57999999999999996</v>
      </c>
      <c r="T672" s="766">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6"/>
        <v>0.52500000000000002</v>
      </c>
      <c r="P673" s="372">
        <f t="shared" si="337"/>
        <v>0.47499999999999998</v>
      </c>
      <c r="S673" s="766">
        <f t="shared" si="338"/>
        <v>0.55000000000000004</v>
      </c>
      <c r="T673" s="766">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829</v>
      </c>
      <c r="I674" s="131" t="s">
        <v>409</v>
      </c>
      <c r="J674" s="151">
        <v>0.68</v>
      </c>
      <c r="K674" s="764">
        <v>0.05</v>
      </c>
      <c r="L674" s="129">
        <v>150</v>
      </c>
      <c r="M674" s="111"/>
      <c r="N674" s="372">
        <f t="shared" si="336"/>
        <v>0.70500000000000007</v>
      </c>
      <c r="P674" s="372">
        <f t="shared" si="337"/>
        <v>0.65500000000000003</v>
      </c>
      <c r="S674" s="766">
        <f t="shared" si="338"/>
        <v>0.68</v>
      </c>
      <c r="T674" s="766">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6"/>
        <v>0.70500000000000007</v>
      </c>
      <c r="P675" s="372">
        <f t="shared" si="337"/>
        <v>0.65500000000000003</v>
      </c>
      <c r="S675" s="766">
        <f t="shared" si="338"/>
        <v>0.68</v>
      </c>
      <c r="T675" s="766">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6"/>
        <v>0.70500000000000007</v>
      </c>
      <c r="P676" s="372">
        <f t="shared" si="337"/>
        <v>0.65500000000000003</v>
      </c>
      <c r="S676" s="766">
        <f t="shared" si="338"/>
        <v>0.68</v>
      </c>
      <c r="T676" s="766">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6"/>
        <v>0.70500000000000007</v>
      </c>
      <c r="P677" s="372">
        <f t="shared" si="337"/>
        <v>0.65500000000000003</v>
      </c>
      <c r="S677" s="766">
        <f t="shared" si="338"/>
        <v>0.68</v>
      </c>
      <c r="T677" s="766">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6"/>
        <v>0.72000000000000008</v>
      </c>
      <c r="P678" s="372">
        <f t="shared" si="337"/>
        <v>0.62</v>
      </c>
      <c r="S678" s="766">
        <f t="shared" si="338"/>
        <v>0.66999999999999993</v>
      </c>
      <c r="T678" s="766">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6"/>
        <v>0.67499999999999993</v>
      </c>
      <c r="P679" s="372">
        <f t="shared" si="337"/>
        <v>0.52500000000000002</v>
      </c>
      <c r="S679" s="766">
        <f t="shared" si="338"/>
        <v>0.56499999999999995</v>
      </c>
      <c r="T679" s="766">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6"/>
        <v>0.64499999999999991</v>
      </c>
      <c r="P680" s="372">
        <f t="shared" si="337"/>
        <v>0.49499999999999994</v>
      </c>
      <c r="S680" s="766">
        <f t="shared" si="338"/>
        <v>0.53999999999999992</v>
      </c>
      <c r="T680" s="766">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6"/>
        <v>0.59000000000000008</v>
      </c>
      <c r="P681" s="372">
        <f t="shared" si="337"/>
        <v>0.49000000000000005</v>
      </c>
      <c r="S681" s="766">
        <f t="shared" si="338"/>
        <v>0.57999999999999996</v>
      </c>
      <c r="T681" s="766">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6"/>
        <v>0.55500000000000005</v>
      </c>
      <c r="P682" s="372">
        <f t="shared" si="337"/>
        <v>0.48499999999999999</v>
      </c>
      <c r="S682" s="766">
        <f t="shared" si="338"/>
        <v>0.57999999999999996</v>
      </c>
      <c r="T682" s="766">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6"/>
        <v>0.52500000000000002</v>
      </c>
      <c r="P683" s="372">
        <f t="shared" si="337"/>
        <v>0.47499999999999998</v>
      </c>
      <c r="S683" s="766">
        <f t="shared" si="338"/>
        <v>0.55000000000000004</v>
      </c>
      <c r="T683" s="766">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830</v>
      </c>
      <c r="I684" s="131" t="s">
        <v>409</v>
      </c>
      <c r="J684" s="151">
        <v>0.68</v>
      </c>
      <c r="K684" s="764">
        <v>0.05</v>
      </c>
      <c r="L684" s="129">
        <v>150</v>
      </c>
      <c r="M684" s="111"/>
      <c r="N684" s="372">
        <f t="shared" si="336"/>
        <v>0.70500000000000007</v>
      </c>
      <c r="P684" s="372">
        <f t="shared" si="337"/>
        <v>0.65500000000000003</v>
      </c>
      <c r="S684" s="766">
        <f t="shared" si="338"/>
        <v>0.68</v>
      </c>
      <c r="T684" s="766">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6"/>
        <v>0.70500000000000007</v>
      </c>
      <c r="P685" s="372">
        <f t="shared" si="337"/>
        <v>0.65500000000000003</v>
      </c>
      <c r="S685" s="766">
        <f t="shared" si="338"/>
        <v>0.68</v>
      </c>
      <c r="T685" s="766">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6"/>
        <v>0.70500000000000007</v>
      </c>
      <c r="P686" s="372">
        <f t="shared" si="337"/>
        <v>0.65500000000000003</v>
      </c>
      <c r="S686" s="766">
        <f t="shared" si="338"/>
        <v>0.68</v>
      </c>
      <c r="T686" s="766">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6"/>
        <v>0.70500000000000007</v>
      </c>
      <c r="P687" s="372">
        <f t="shared" si="337"/>
        <v>0.65500000000000003</v>
      </c>
      <c r="S687" s="766">
        <f t="shared" si="338"/>
        <v>0.68</v>
      </c>
      <c r="T687" s="766">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6"/>
        <v>0.72000000000000008</v>
      </c>
      <c r="P688" s="372">
        <f t="shared" si="337"/>
        <v>0.62</v>
      </c>
      <c r="S688" s="766">
        <f t="shared" si="338"/>
        <v>0.66999999999999993</v>
      </c>
      <c r="T688" s="766">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6"/>
        <v>0.67499999999999993</v>
      </c>
      <c r="P689" s="372">
        <f t="shared" si="337"/>
        <v>0.52500000000000002</v>
      </c>
      <c r="S689" s="766">
        <f t="shared" si="338"/>
        <v>0.56499999999999995</v>
      </c>
      <c r="T689" s="766">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6"/>
        <v>0.64499999999999991</v>
      </c>
      <c r="P690" s="372">
        <f t="shared" si="337"/>
        <v>0.49499999999999994</v>
      </c>
      <c r="S690" s="766">
        <f t="shared" si="338"/>
        <v>0.53999999999999992</v>
      </c>
      <c r="T690" s="766">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6"/>
        <v>0.59000000000000008</v>
      </c>
      <c r="P691" s="372">
        <f t="shared" si="337"/>
        <v>0.49000000000000005</v>
      </c>
      <c r="S691" s="766">
        <f t="shared" si="338"/>
        <v>0.57999999999999996</v>
      </c>
      <c r="T691" s="766">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6"/>
        <v>0.55500000000000005</v>
      </c>
      <c r="P692" s="372">
        <f t="shared" si="337"/>
        <v>0.48499999999999999</v>
      </c>
      <c r="S692" s="766">
        <f t="shared" si="338"/>
        <v>0.57999999999999996</v>
      </c>
      <c r="T692" s="766">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6"/>
        <v>0.52500000000000002</v>
      </c>
      <c r="P693" s="372">
        <f t="shared" si="337"/>
        <v>0.47499999999999998</v>
      </c>
      <c r="S693" s="766">
        <f t="shared" si="338"/>
        <v>0.55000000000000004</v>
      </c>
      <c r="T693" s="766">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831</v>
      </c>
      <c r="I694" s="131" t="s">
        <v>409</v>
      </c>
      <c r="J694" s="151">
        <v>0.68</v>
      </c>
      <c r="K694" s="764">
        <v>0.05</v>
      </c>
      <c r="L694" s="129">
        <v>150</v>
      </c>
      <c r="M694" s="112"/>
      <c r="N694" s="372">
        <f t="shared" si="336"/>
        <v>0.70500000000000007</v>
      </c>
      <c r="P694" s="372">
        <f t="shared" si="337"/>
        <v>0.65500000000000003</v>
      </c>
      <c r="S694" s="766">
        <f t="shared" si="338"/>
        <v>0.68</v>
      </c>
      <c r="T694" s="766">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6"/>
        <v>0.70500000000000007</v>
      </c>
      <c r="P695" s="372">
        <f t="shared" si="337"/>
        <v>0.65500000000000003</v>
      </c>
      <c r="S695" s="766">
        <f t="shared" si="338"/>
        <v>0.68</v>
      </c>
      <c r="T695" s="766">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6"/>
        <v>0.70500000000000007</v>
      </c>
      <c r="P696" s="372">
        <f t="shared" si="337"/>
        <v>0.65500000000000003</v>
      </c>
      <c r="S696" s="766">
        <f t="shared" si="338"/>
        <v>0.68</v>
      </c>
      <c r="T696" s="766">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6"/>
        <v>0.70500000000000007</v>
      </c>
      <c r="P697" s="372">
        <f t="shared" si="337"/>
        <v>0.65500000000000003</v>
      </c>
      <c r="S697" s="766">
        <f t="shared" si="338"/>
        <v>0.68</v>
      </c>
      <c r="T697" s="766">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6"/>
        <v>0.72000000000000008</v>
      </c>
      <c r="P698" s="372">
        <f t="shared" si="337"/>
        <v>0.62</v>
      </c>
      <c r="S698" s="766">
        <f t="shared" si="338"/>
        <v>0.66999999999999993</v>
      </c>
      <c r="T698" s="766">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6"/>
        <v>0.67499999999999993</v>
      </c>
      <c r="P699" s="372">
        <f t="shared" si="337"/>
        <v>0.52500000000000002</v>
      </c>
      <c r="S699" s="766">
        <f t="shared" si="338"/>
        <v>0.56499999999999995</v>
      </c>
      <c r="T699" s="766">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6"/>
        <v>0.64499999999999991</v>
      </c>
      <c r="P700" s="372">
        <f t="shared" si="337"/>
        <v>0.49499999999999994</v>
      </c>
      <c r="S700" s="766">
        <f t="shared" ref="S700:S703" si="342">MAX($J564:$Q564)+$T564</f>
        <v>0.53999999999999992</v>
      </c>
      <c r="T700" s="766">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6"/>
        <v>0.59000000000000008</v>
      </c>
      <c r="P701" s="372">
        <f t="shared" si="337"/>
        <v>0.49000000000000005</v>
      </c>
      <c r="S701" s="766">
        <f t="shared" si="342"/>
        <v>0.57999999999999996</v>
      </c>
      <c r="T701" s="766">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6"/>
        <v>0.55500000000000005</v>
      </c>
      <c r="P702" s="372">
        <f t="shared" si="337"/>
        <v>0.48499999999999999</v>
      </c>
      <c r="S702" s="766">
        <f t="shared" si="342"/>
        <v>0.57999999999999996</v>
      </c>
      <c r="T702" s="766">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6"/>
        <v>0.52500000000000002</v>
      </c>
      <c r="P703" s="372">
        <f t="shared" si="337"/>
        <v>0.47499999999999998</v>
      </c>
      <c r="S703" s="766">
        <f t="shared" si="342"/>
        <v>0.55000000000000004</v>
      </c>
      <c r="T703" s="766">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5"/>
      <c r="M719" s="1056"/>
      <c r="N719" s="1056"/>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918</v>
      </c>
      <c r="S723" s="133" t="s">
        <v>919</v>
      </c>
      <c r="T723" s="133" t="s">
        <v>920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824</v>
      </c>
      <c r="L744" s="968"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825</v>
      </c>
      <c r="L754" s="968"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826</v>
      </c>
      <c r="L764" s="968"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827</v>
      </c>
      <c r="L774" s="968"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828</v>
      </c>
      <c r="L784" s="968"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829</v>
      </c>
      <c r="L794" s="968"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830</v>
      </c>
      <c r="L804" s="968"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831</v>
      </c>
      <c r="L814" s="968"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9">J$122</f>
        <v>typ</v>
      </c>
      <c r="J840" s="726" t="str">
        <f t="shared" si="349"/>
        <v>z0</v>
      </c>
      <c r="K840" s="726" t="str">
        <f t="shared" si="349"/>
        <v>z1</v>
      </c>
      <c r="L840" s="726" t="str">
        <f t="shared" si="349"/>
        <v>z2</v>
      </c>
      <c r="M840" s="726" t="str">
        <f t="shared" si="349"/>
        <v>z3</v>
      </c>
      <c r="N840" s="726" t="str">
        <f t="shared" si="349"/>
        <v>z4</v>
      </c>
      <c r="O840" s="726" t="str">
        <f t="shared" si="349"/>
        <v>z5</v>
      </c>
      <c r="P840" s="726" t="str">
        <f t="shared" si="349"/>
        <v>z6</v>
      </c>
      <c r="Q840" s="726" t="str">
        <f t="shared" si="349"/>
        <v>z7</v>
      </c>
      <c r="R840" s="726" t="str">
        <f t="shared" si="349"/>
        <v>z8</v>
      </c>
      <c r="S840" s="986"/>
      <c r="T840" s="726" t="str">
        <f>J$122</f>
        <v>typ</v>
      </c>
      <c r="U840" s="726" t="str">
        <f t="shared" ref="U840:AC840" si="350">K$122</f>
        <v>z0</v>
      </c>
      <c r="V840" s="726" t="str">
        <f t="shared" si="350"/>
        <v>z1</v>
      </c>
      <c r="W840" s="726" t="str">
        <f t="shared" si="350"/>
        <v>z2</v>
      </c>
      <c r="X840" s="726" t="str">
        <f t="shared" si="350"/>
        <v>z3</v>
      </c>
      <c r="Y840" s="726" t="str">
        <f t="shared" si="350"/>
        <v>z4</v>
      </c>
      <c r="Z840" s="726" t="str">
        <f t="shared" si="350"/>
        <v>z5</v>
      </c>
      <c r="AA840" s="726" t="str">
        <f t="shared" si="350"/>
        <v>z6</v>
      </c>
      <c r="AB840" s="726" t="str">
        <f t="shared" si="350"/>
        <v>z7</v>
      </c>
      <c r="AC840" s="726" t="str">
        <f t="shared" si="350"/>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350</v>
      </c>
      <c r="U843" s="964">
        <v>350</v>
      </c>
      <c r="V843" s="964">
        <v>350</v>
      </c>
      <c r="W843" s="964">
        <v>350</v>
      </c>
      <c r="X843" s="964">
        <v>350</v>
      </c>
      <c r="Y843" s="964">
        <v>350</v>
      </c>
      <c r="Z843" s="964">
        <v>350</v>
      </c>
      <c r="AA843" s="964">
        <v>350</v>
      </c>
      <c r="AB843" s="964">
        <v>350</v>
      </c>
      <c r="AC843" s="964">
        <v>350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350</v>
      </c>
      <c r="U845" s="964">
        <v>350</v>
      </c>
      <c r="V845" s="964">
        <v>350</v>
      </c>
      <c r="W845" s="964">
        <v>350</v>
      </c>
      <c r="X845" s="964">
        <v>350</v>
      </c>
      <c r="Y845" s="964">
        <v>350</v>
      </c>
      <c r="Z845" s="964">
        <v>350</v>
      </c>
      <c r="AA845" s="964">
        <v>350</v>
      </c>
      <c r="AB845" s="964">
        <v>350</v>
      </c>
      <c r="AC845" s="964">
        <v>350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932</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918</v>
      </c>
      <c r="Q868" s="726" t="s">
        <v>919</v>
      </c>
      <c r="R868" s="726" t="s">
        <v>920</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856</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824</v>
      </c>
      <c r="J889" s="968"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825</v>
      </c>
      <c r="J899" s="968"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826</v>
      </c>
      <c r="J909" s="968"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827</v>
      </c>
      <c r="J919" s="968"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828</v>
      </c>
      <c r="J929" s="968"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829</v>
      </c>
      <c r="J939" s="968"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830</v>
      </c>
      <c r="J949" s="968"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831</v>
      </c>
      <c r="J959" s="968"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778</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782</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981</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780</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779</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950</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777</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951</v>
      </c>
      <c r="H997" s="111"/>
      <c r="I997" s="111"/>
      <c r="J997" s="111"/>
      <c r="K997" s="111"/>
      <c r="L997" s="614">
        <v>6.5</v>
      </c>
      <c r="M997" s="111" t="s">
        <v>783</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K413:K422 M413:M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abSelected="1" topLeftCell="A6" zoomScale="80" zoomScaleNormal="80" workbookViewId="0">
      <pane xSplit="9" ySplit="16" topLeftCell="J192" activePane="bottomRight" state="frozen"/>
      <selection activeCell="A6" sqref="A6"/>
      <selection pane="topRight" activeCell="J6" sqref="J6"/>
      <selection pane="bottomLeft" activeCell="A22" sqref="A22"/>
      <selection pane="bottomRight" activeCell="S6" sqref="S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429</v>
      </c>
      <c r="F6" s="454">
        <v>2</v>
      </c>
      <c r="G6" s="390"/>
      <c r="H6" s="857" t="s">
        <v>430</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431</v>
      </c>
      <c r="F7" s="460">
        <v>1</v>
      </c>
      <c r="G7" s="394"/>
      <c r="H7" s="395" t="s">
        <v>432</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433</v>
      </c>
      <c r="J12" s="402" t="s">
        <v>434</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collapsed="1" x14ac:dyDescent="0.25">
      <c r="A13" s="376"/>
      <c r="B13" s="385" t="s">
        <v>435</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436</v>
      </c>
      <c r="C15" s="378">
        <f>INT(MAX($C$16:$C$31))+1</f>
        <v>5</v>
      </c>
      <c r="D15" s="403" t="s">
        <v>437</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438</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439</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440</v>
      </c>
      <c r="I18" s="619">
        <v>44674.8486402778</v>
      </c>
      <c r="J18" s="1069" t="s">
        <v>1132</v>
      </c>
      <c r="K18" s="1070"/>
      <c r="L18" s="1070"/>
      <c r="M18" s="1070"/>
      <c r="N18" s="1070"/>
      <c r="O18" s="1070"/>
      <c r="P18" s="1070"/>
      <c r="Q18" s="1070"/>
      <c r="R18" s="1070"/>
      <c r="S18" s="1070"/>
      <c r="T18" s="1070"/>
      <c r="U18" s="1070"/>
      <c r="V18" s="1070"/>
      <c r="W18" s="1070"/>
      <c r="X18" s="1071"/>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441</v>
      </c>
      <c r="I21" s="504">
        <v>44654.848726851851</v>
      </c>
      <c r="J21" s="1072" t="s">
        <v>1110</v>
      </c>
      <c r="K21" s="1072"/>
      <c r="L21" s="1072"/>
      <c r="M21" s="1072"/>
      <c r="N21" s="1072"/>
      <c r="O21" s="1072"/>
      <c r="P21" s="1072"/>
      <c r="Q21" s="1072"/>
      <c r="R21" s="1072"/>
      <c r="S21" s="1072"/>
      <c r="T21" s="1072"/>
      <c r="U21" s="1072"/>
      <c r="V21" s="1072"/>
      <c r="W21" s="1072"/>
      <c r="X21" s="1072"/>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442</v>
      </c>
      <c r="AP24" s="388"/>
      <c r="AQ24" s="376"/>
      <c r="AR24" s="376"/>
      <c r="AS24" s="376"/>
    </row>
    <row r="25" spans="1:45" ht="5.0999999999999996" hidden="1" customHeight="1" outlineLevel="3" x14ac:dyDescent="0.25">
      <c r="A25" s="376"/>
      <c r="B25" s="385"/>
      <c r="C25" s="378">
        <f>INT($C$6)+3.005</f>
        <v>4.0049999999999999</v>
      </c>
      <c r="D25" s="403" t="s">
        <v>438</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443</v>
      </c>
      <c r="I26" s="410" t="s">
        <v>444</v>
      </c>
      <c r="J26" s="411">
        <v>15</v>
      </c>
      <c r="K26" s="410" t="s">
        <v>445</v>
      </c>
      <c r="L26" s="411">
        <v>8.43</v>
      </c>
      <c r="M26" s="408" t="s">
        <v>446</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447</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448</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449</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450</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442</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429</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431</v>
      </c>
      <c r="F41" s="460">
        <v>1</v>
      </c>
      <c r="G41" s="394"/>
      <c r="H41" s="395" t="s">
        <v>451</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435</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436</v>
      </c>
      <c r="C49" s="378">
        <f>INT(MAX($C$51:$C$179))+1</f>
        <v>5</v>
      </c>
      <c r="D49" s="403" t="s">
        <v>437</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452</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438</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453</v>
      </c>
      <c r="I52" s="424"/>
      <c r="J52" s="425">
        <v>2</v>
      </c>
      <c r="K52" s="408"/>
      <c r="L52" s="408" t="s">
        <v>930</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454</v>
      </c>
      <c r="I53" s="424"/>
      <c r="J53" s="425">
        <v>0</v>
      </c>
      <c r="K53" s="408"/>
      <c r="L53" s="408" t="s">
        <v>455</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456</v>
      </c>
      <c r="I54" s="424" t="s">
        <v>457</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458</v>
      </c>
      <c r="I55" s="424" t="s">
        <v>457</v>
      </c>
      <c r="J55" s="425">
        <v>15</v>
      </c>
      <c r="K55" s="408"/>
      <c r="L55" s="408" t="s">
        <v>459</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460</v>
      </c>
      <c r="I56" s="424"/>
      <c r="J56" s="425">
        <v>0</v>
      </c>
      <c r="K56" s="408"/>
      <c r="L56" s="408" t="s">
        <v>461</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462</v>
      </c>
      <c r="I57" s="427" t="s">
        <v>463</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464</v>
      </c>
      <c r="I58" s="424"/>
      <c r="J58" s="425">
        <v>1.25</v>
      </c>
      <c r="K58" s="408"/>
      <c r="L58" s="408" t="s">
        <v>465</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466</v>
      </c>
      <c r="I59" s="424" t="s">
        <v>467</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468</v>
      </c>
      <c r="I60" s="408"/>
      <c r="J60" s="411">
        <v>35</v>
      </c>
      <c r="K60" s="408"/>
      <c r="L60" s="408" t="s">
        <v>1004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469</v>
      </c>
      <c r="I61" s="424" t="s">
        <v>463</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470</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471</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472</v>
      </c>
      <c r="J65" s="431"/>
      <c r="K65" s="431" t="s">
        <v>473</v>
      </c>
      <c r="L65" s="431"/>
      <c r="M65" s="431" t="s">
        <v>474</v>
      </c>
      <c r="N65" s="431"/>
      <c r="O65" s="431" t="s">
        <v>475</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476</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476</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442</v>
      </c>
      <c r="AP68" s="388"/>
      <c r="AQ68" s="376"/>
      <c r="AR68" s="376"/>
      <c r="AS68" s="376"/>
    </row>
    <row r="69" spans="1:45" outlineLevel="1" x14ac:dyDescent="0.25">
      <c r="A69" s="376"/>
      <c r="B69" s="385"/>
      <c r="C69" s="378">
        <f>INT($C$40)+1</f>
        <v>2</v>
      </c>
      <c r="D69" s="403"/>
      <c r="E69" s="460"/>
      <c r="F69" s="460"/>
      <c r="G69" s="403"/>
      <c r="H69" s="420" t="s">
        <v>477</v>
      </c>
      <c r="I69" s="421"/>
      <c r="J69" s="422"/>
      <c r="K69" s="434" t="s">
        <v>478</v>
      </c>
      <c r="L69" s="434" t="s">
        <v>479</v>
      </c>
      <c r="M69" s="435"/>
      <c r="N69" s="436"/>
      <c r="O69" s="391" t="s">
        <v>480</v>
      </c>
      <c r="P69" s="391"/>
      <c r="Q69" s="391" t="s">
        <v>481</v>
      </c>
      <c r="R69" s="391"/>
      <c r="S69" s="437" t="s">
        <v>22</v>
      </c>
      <c r="T69" s="422"/>
      <c r="U69" s="864" t="s">
        <v>482</v>
      </c>
      <c r="V69" s="391" t="s">
        <v>1008</v>
      </c>
      <c r="W69" s="422"/>
      <c r="X69" s="436" t="s">
        <v>484</v>
      </c>
      <c r="Y69" s="438" t="s">
        <v>483</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collapsed="1" x14ac:dyDescent="0.25">
      <c r="A70" s="376"/>
      <c r="B70" s="385"/>
      <c r="C70" s="378">
        <f>INT($C$40)+1</f>
        <v>2</v>
      </c>
      <c r="D70" s="403"/>
      <c r="E70" s="460"/>
      <c r="F70" s="460"/>
      <c r="G70" s="403"/>
      <c r="H70" s="437" t="s">
        <v>485</v>
      </c>
      <c r="I70" s="437" t="s">
        <v>486</v>
      </c>
      <c r="J70" s="436"/>
      <c r="K70" s="434"/>
      <c r="L70" s="434" t="s">
        <v>487</v>
      </c>
      <c r="M70" s="435"/>
      <c r="N70" s="436"/>
      <c r="O70" s="437" t="s">
        <v>489</v>
      </c>
      <c r="P70" s="437" t="s">
        <v>490</v>
      </c>
      <c r="Q70" s="437" t="s">
        <v>489</v>
      </c>
      <c r="R70" s="437" t="s">
        <v>490</v>
      </c>
      <c r="S70" s="437" t="s">
        <v>488</v>
      </c>
      <c r="T70" s="436" t="s">
        <v>491</v>
      </c>
      <c r="U70" s="436" t="s">
        <v>492</v>
      </c>
      <c r="V70" s="437" t="s">
        <v>1009</v>
      </c>
      <c r="W70" s="436"/>
      <c r="X70" s="436" t="s">
        <v>493</v>
      </c>
      <c r="Y70" s="783" t="s">
        <v>472</v>
      </c>
      <c r="Z70" s="783"/>
      <c r="AA70" s="783"/>
      <c r="AB70" s="783" t="s">
        <v>473</v>
      </c>
      <c r="AC70" s="783"/>
      <c r="AD70" s="783"/>
      <c r="AE70" s="783" t="s">
        <v>475</v>
      </c>
      <c r="AF70" s="783"/>
      <c r="AG70" s="438"/>
      <c r="AH70" s="436"/>
      <c r="AI70" s="436"/>
      <c r="AJ70" s="436"/>
      <c r="AK70" s="436"/>
      <c r="AL70" s="436"/>
      <c r="AM70" s="436"/>
      <c r="AN70" s="436"/>
      <c r="AO70" s="403"/>
      <c r="AP70" s="388"/>
      <c r="AQ70" s="376"/>
      <c r="AR70" s="376"/>
      <c r="AS70" s="376"/>
    </row>
    <row r="71" spans="1:45" ht="5.0999999999999996" hidden="1" customHeight="1" outlineLevel="3" x14ac:dyDescent="0.25">
      <c r="A71" s="376"/>
      <c r="B71" s="385"/>
      <c r="C71" s="378">
        <f>INT($C$40)+3.005</f>
        <v>4.0049999999999999</v>
      </c>
      <c r="D71" s="403" t="s">
        <v>438</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hidden="1"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776</v>
      </c>
      <c r="Y72" s="408"/>
      <c r="Z72" s="408"/>
      <c r="AA72" s="408"/>
      <c r="AB72" s="408"/>
      <c r="AC72" s="408"/>
      <c r="AD72" s="408"/>
      <c r="AE72" s="408"/>
      <c r="AF72" s="408"/>
      <c r="AG72" s="408"/>
      <c r="AH72" s="408" t="s">
        <v>1128</v>
      </c>
      <c r="AI72" s="408"/>
      <c r="AJ72" s="408"/>
      <c r="AK72" s="408"/>
      <c r="AL72" s="408"/>
      <c r="AM72" s="408"/>
      <c r="AN72" s="408"/>
      <c r="AO72" s="403"/>
      <c r="AP72" s="388"/>
      <c r="AQ72" s="376"/>
      <c r="AR72" s="376"/>
      <c r="AS72" s="376"/>
    </row>
    <row r="73" spans="1:45" hidden="1"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775</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hidden="1" customHeight="1" outlineLevel="2" x14ac:dyDescent="0.25">
      <c r="A74" s="376"/>
      <c r="B74" s="385"/>
      <c r="C74" s="378">
        <f>INT($C$40)+2</f>
        <v>3</v>
      </c>
      <c r="D74" s="403"/>
      <c r="E74" s="460"/>
      <c r="F74" s="460"/>
      <c r="G74" s="403"/>
      <c r="H74" s="408"/>
      <c r="I74" s="424" t="s">
        <v>486</v>
      </c>
      <c r="J74" s="424" t="s">
        <v>167</v>
      </c>
      <c r="K74" s="424" t="s">
        <v>166</v>
      </c>
      <c r="L74" s="424" t="s">
        <v>479</v>
      </c>
      <c r="M74" s="408"/>
      <c r="N74" s="676" t="s">
        <v>860</v>
      </c>
      <c r="O74" s="979" t="s">
        <v>859</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hidden="1" outlineLevel="2" x14ac:dyDescent="0.25">
      <c r="A75" s="376"/>
      <c r="B75" s="385"/>
      <c r="C75" s="378">
        <f>INT($C$40)+2</f>
        <v>3</v>
      </c>
      <c r="D75" s="403"/>
      <c r="E75" s="460"/>
      <c r="F75" s="460"/>
      <c r="G75" s="403"/>
      <c r="H75" s="424"/>
      <c r="I75" s="424" t="s">
        <v>856</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hidden="1"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856</v>
      </c>
      <c r="AJ82" s="408" t="s">
        <v>856</v>
      </c>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1139</v>
      </c>
      <c r="AJ83" s="408" t="s">
        <v>1140</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1141</v>
      </c>
      <c r="AI84" s="408" t="s">
        <v>1142</v>
      </c>
      <c r="AJ84" s="408" t="s">
        <v>1142</v>
      </c>
      <c r="AK84" s="408"/>
      <c r="AL84" s="408"/>
      <c r="AM84" s="408"/>
      <c r="AN84" s="408"/>
      <c r="AO84" s="403"/>
      <c r="AP84" s="388"/>
      <c r="AQ84" s="376"/>
      <c r="AR84" s="376"/>
      <c r="AS84" s="376"/>
    </row>
    <row r="85" spans="1:45" hidden="1" outlineLevel="2" x14ac:dyDescent="0.25">
      <c r="A85" s="376"/>
      <c r="B85" s="385"/>
      <c r="C85" s="378">
        <f t="shared" ref="C85" si="3">INT($C$40)+2</f>
        <v>3</v>
      </c>
      <c r="D85" s="403"/>
      <c r="E85" s="460"/>
      <c r="F85" s="460"/>
      <c r="G85" s="403"/>
      <c r="H85" s="424"/>
      <c r="I85" s="660" t="s">
        <v>796</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cm="1">
        <f t="array" ref="AI85">IF($K85&lt;INDEX(i_break_date,ROUNDDOWN((ROW($I85)-ROW($I$75))/i_p6_len,0)+1,1),i_p6_len,_xlfn.XMATCH($K85,$K$75:$K$84,1))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4">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cm="1">
        <f t="array" ref="AI86">IF($K86&lt;INDEX(i_break_date,ROUNDDOWN((ROW($I86)-ROW($I$75))/i_p6_len,0)+1,1),i_p6_len,_xlfn.XMATCH($K86,$K$75:$K$84,1))</f>
        <v>1</v>
      </c>
      <c r="AJ86" s="408">
        <f t="shared" ref="AJ86:AJ149" si="5">MAX(1,AI86-1)</f>
        <v>1</v>
      </c>
      <c r="AK86" s="408"/>
      <c r="AL86" s="408"/>
      <c r="AM86" s="408"/>
      <c r="AN86" s="408"/>
      <c r="AO86" s="403"/>
      <c r="AP86" s="388"/>
      <c r="AQ86" s="376"/>
      <c r="AR86" s="376"/>
      <c r="AS86" s="376"/>
    </row>
    <row r="87" spans="1:45" hidden="1" outlineLevel="3" x14ac:dyDescent="0.25">
      <c r="A87" s="376"/>
      <c r="B87" s="385"/>
      <c r="C87" s="378">
        <f t="shared" si="4"/>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cm="1">
        <f t="array" ref="AI87">IF($K87&lt;INDEX(i_break_date,ROUNDDOWN((ROW($I87)-ROW($I$75))/i_p6_len,0)+1,1),i_p6_len,_xlfn.XMATCH($K87,$K$75:$K$84,1))</f>
        <v>5</v>
      </c>
      <c r="AJ87" s="408">
        <f t="shared" si="5"/>
        <v>4</v>
      </c>
      <c r="AK87" s="408"/>
      <c r="AL87" s="408"/>
      <c r="AM87" s="408"/>
      <c r="AN87" s="408"/>
      <c r="AO87" s="403"/>
      <c r="AP87" s="388"/>
      <c r="AQ87" s="376"/>
      <c r="AR87" s="376"/>
      <c r="AS87" s="376"/>
    </row>
    <row r="88" spans="1:45" hidden="1" outlineLevel="3" x14ac:dyDescent="0.25">
      <c r="A88" s="376"/>
      <c r="B88" s="385"/>
      <c r="C88" s="378">
        <f t="shared" si="4"/>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cm="1">
        <f t="array" ref="AI88">IF($K88&lt;INDEX(i_break_date,ROUNDDOWN((ROW($I88)-ROW($I$75))/i_p6_len,0)+1,1),i_p6_len,_xlfn.XMATCH($K88,$K$75:$K$84,1))</f>
        <v>6</v>
      </c>
      <c r="AJ88" s="408">
        <f t="shared" si="5"/>
        <v>5</v>
      </c>
      <c r="AK88" s="408"/>
      <c r="AL88" s="408"/>
      <c r="AM88" s="408"/>
      <c r="AN88" s="408"/>
      <c r="AO88" s="403"/>
      <c r="AP88" s="388"/>
      <c r="AQ88" s="376"/>
      <c r="AR88" s="376"/>
      <c r="AS88" s="376"/>
    </row>
    <row r="89" spans="1:45" hidden="1" outlineLevel="3" x14ac:dyDescent="0.25">
      <c r="A89" s="376"/>
      <c r="B89" s="385"/>
      <c r="C89" s="378">
        <f t="shared" si="4"/>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cm="1">
        <f t="array" ref="AI89">IF($K89&lt;INDEX(i_break_date,ROUNDDOWN((ROW($I89)-ROW($I$75))/i_p6_len,0)+1,1),i_p6_len,_xlfn.XMATCH($K89,$K$75:$K$84,1))</f>
        <v>7</v>
      </c>
      <c r="AJ89" s="408">
        <f t="shared" si="5"/>
        <v>6</v>
      </c>
      <c r="AK89" s="408"/>
      <c r="AL89" s="408"/>
      <c r="AM89" s="408"/>
      <c r="AN89" s="408"/>
      <c r="AO89" s="403"/>
      <c r="AP89" s="388"/>
      <c r="AQ89" s="376"/>
      <c r="AR89" s="376"/>
      <c r="AS89" s="376"/>
    </row>
    <row r="90" spans="1:45" hidden="1" outlineLevel="3" x14ac:dyDescent="0.25">
      <c r="A90" s="376"/>
      <c r="B90" s="385"/>
      <c r="C90" s="378">
        <f t="shared" si="4"/>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cm="1">
        <f t="array" ref="AI90">IF($K90&lt;INDEX(i_break_date,ROUNDDOWN((ROW($I90)-ROW($I$75))/i_p6_len,0)+1,1),i_p6_len,_xlfn.XMATCH($K90,$K$75:$K$84,1))</f>
        <v>8</v>
      </c>
      <c r="AJ90" s="408">
        <f t="shared" si="5"/>
        <v>7</v>
      </c>
      <c r="AK90" s="408"/>
      <c r="AL90" s="408"/>
      <c r="AM90" s="408"/>
      <c r="AN90" s="408"/>
      <c r="AO90" s="403"/>
      <c r="AP90" s="388"/>
      <c r="AQ90" s="376"/>
      <c r="AR90" s="376"/>
      <c r="AS90" s="376"/>
    </row>
    <row r="91" spans="1:45" hidden="1" outlineLevel="3" x14ac:dyDescent="0.25">
      <c r="A91" s="376"/>
      <c r="B91" s="385"/>
      <c r="C91" s="378">
        <f t="shared" si="4"/>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cm="1">
        <f t="array" ref="AI91">IF($K91&lt;INDEX(i_break_date,ROUNDDOWN((ROW($I91)-ROW($I$75))/i_p6_len,0)+1,1),i_p6_len,_xlfn.XMATCH($K91,$K$75:$K$84,1))</f>
        <v>9</v>
      </c>
      <c r="AJ91" s="408">
        <f t="shared" si="5"/>
        <v>8</v>
      </c>
      <c r="AK91" s="408"/>
      <c r="AL91" s="408"/>
      <c r="AM91" s="408"/>
      <c r="AN91" s="408"/>
      <c r="AO91" s="403"/>
      <c r="AP91" s="388"/>
      <c r="AQ91" s="376"/>
      <c r="AR91" s="376"/>
      <c r="AS91" s="376"/>
    </row>
    <row r="92" spans="1:45" hidden="1" outlineLevel="3" x14ac:dyDescent="0.25">
      <c r="A92" s="376"/>
      <c r="B92" s="385"/>
      <c r="C92" s="378">
        <f t="shared" si="4"/>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cm="1">
        <f t="array" ref="AI92">IF($K92&lt;INDEX(i_break_date,ROUNDDOWN((ROW($I92)-ROW($I$75))/i_p6_len,0)+1,1),i_p6_len,_xlfn.XMATCH($K92,$K$75:$K$84,1))</f>
        <v>9</v>
      </c>
      <c r="AJ92" s="408">
        <f t="shared" si="5"/>
        <v>8</v>
      </c>
      <c r="AK92" s="408"/>
      <c r="AL92" s="408"/>
      <c r="AM92" s="408"/>
      <c r="AN92" s="408"/>
      <c r="AO92" s="403"/>
      <c r="AP92" s="388"/>
      <c r="AQ92" s="376"/>
      <c r="AR92" s="376"/>
      <c r="AS92" s="376"/>
    </row>
    <row r="93" spans="1:45" hidden="1" outlineLevel="3" x14ac:dyDescent="0.25">
      <c r="A93" s="376"/>
      <c r="B93" s="385"/>
      <c r="C93" s="378">
        <f t="shared" si="4"/>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cm="1">
        <f t="array" ref="AI93">IF($K93&lt;INDEX(i_break_date,ROUNDDOWN((ROW($I93)-ROW($I$75))/i_p6_len,0)+1,1),i_p6_len,_xlfn.XMATCH($K93,$K$75:$K$84,1))</f>
        <v>10</v>
      </c>
      <c r="AJ93" s="408">
        <f t="shared" si="5"/>
        <v>9</v>
      </c>
      <c r="AK93" s="408"/>
      <c r="AL93" s="408"/>
      <c r="AM93" s="408"/>
      <c r="AN93" s="408"/>
      <c r="AO93" s="403"/>
      <c r="AP93" s="388"/>
      <c r="AQ93" s="376"/>
      <c r="AR93" s="376"/>
      <c r="AS93" s="376"/>
    </row>
    <row r="94" spans="1:45" hidden="1" outlineLevel="3" x14ac:dyDescent="0.25">
      <c r="A94" s="376"/>
      <c r="B94" s="385"/>
      <c r="C94" s="378">
        <f t="shared" si="4"/>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cm="1">
        <f t="array" ref="AI94">IF($K94&lt;INDEX(i_break_date,ROUNDDOWN((ROW($I94)-ROW($I$75))/i_p6_len,0)+1,1),i_p6_len,_xlfn.XMATCH($K94,$K$75:$K$84,1))</f>
        <v>10</v>
      </c>
      <c r="AJ94" s="408">
        <f t="shared" si="5"/>
        <v>9</v>
      </c>
      <c r="AK94" s="408"/>
      <c r="AL94" s="408"/>
      <c r="AM94" s="408"/>
      <c r="AN94" s="408"/>
      <c r="AO94" s="403"/>
      <c r="AP94" s="388"/>
      <c r="AQ94" s="376"/>
      <c r="AR94" s="376"/>
      <c r="AS94" s="376"/>
    </row>
    <row r="95" spans="1:45" hidden="1" outlineLevel="2" x14ac:dyDescent="0.25">
      <c r="A95" s="376"/>
      <c r="B95" s="385"/>
      <c r="C95" s="378">
        <f t="shared" ref="C95" si="6">INT($C$40)+2</f>
        <v>3</v>
      </c>
      <c r="D95" s="403"/>
      <c r="E95" s="460"/>
      <c r="F95" s="460"/>
      <c r="G95" s="403"/>
      <c r="H95" s="424"/>
      <c r="I95" s="660" t="s">
        <v>788</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cm="1">
        <f t="array" ref="AI95">IF($K95&lt;INDEX(i_break_date,ROUNDDOWN((ROW($I95)-ROW($I$75))/i_p6_len,0)+1,1),i_p6_len,_xlfn.XMATCH($K95,$K$75:$K$84,1))</f>
        <v>1</v>
      </c>
      <c r="AJ95" s="408">
        <f t="shared" si="5"/>
        <v>1</v>
      </c>
      <c r="AK95" s="408"/>
      <c r="AL95" s="408"/>
      <c r="AM95" s="408"/>
      <c r="AN95" s="408"/>
      <c r="AO95" s="403"/>
      <c r="AP95" s="388"/>
      <c r="AQ95" s="376"/>
      <c r="AR95" s="376"/>
      <c r="AS95" s="376"/>
    </row>
    <row r="96" spans="1:45" hidden="1" outlineLevel="3" collapsed="1" x14ac:dyDescent="0.25">
      <c r="A96" s="376"/>
      <c r="B96" s="385"/>
      <c r="C96" s="378">
        <f t="shared" si="4"/>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cm="1">
        <f t="array" ref="AI96">IF($K96&lt;INDEX(i_break_date,ROUNDDOWN((ROW($I96)-ROW($I$75))/i_p6_len,0)+1,1),i_p6_len,_xlfn.XMATCH($K96,$K$75:$K$84,1))</f>
        <v>1</v>
      </c>
      <c r="AJ96" s="408">
        <f t="shared" si="5"/>
        <v>1</v>
      </c>
      <c r="AK96" s="408"/>
      <c r="AL96" s="408"/>
      <c r="AM96" s="408"/>
      <c r="AN96" s="408"/>
      <c r="AO96" s="403"/>
      <c r="AP96" s="388"/>
      <c r="AQ96" s="376"/>
      <c r="AR96" s="376"/>
      <c r="AS96" s="376"/>
    </row>
    <row r="97" spans="1:45" hidden="1" outlineLevel="3" x14ac:dyDescent="0.25">
      <c r="A97" s="376"/>
      <c r="B97" s="385"/>
      <c r="C97" s="378">
        <f t="shared" si="4"/>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cm="1">
        <f t="array" ref="AI97">IF($K97&lt;INDEX(i_break_date,ROUNDDOWN((ROW($I97)-ROW($I$75))/i_p6_len,0)+1,1),i_p6_len,_xlfn.XMATCH($K97,$K$75:$K$84,1))</f>
        <v>5</v>
      </c>
      <c r="AJ97" s="408">
        <f t="shared" si="5"/>
        <v>4</v>
      </c>
      <c r="AK97" s="408"/>
      <c r="AL97" s="408"/>
      <c r="AM97" s="408"/>
      <c r="AN97" s="408"/>
      <c r="AO97" s="403"/>
      <c r="AP97" s="388"/>
      <c r="AQ97" s="376"/>
      <c r="AR97" s="376"/>
      <c r="AS97" s="376"/>
    </row>
    <row r="98" spans="1:45" hidden="1" outlineLevel="3" x14ac:dyDescent="0.25">
      <c r="A98" s="376"/>
      <c r="B98" s="385"/>
      <c r="C98" s="378">
        <f t="shared" si="4"/>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cm="1">
        <f t="array" ref="AI98">IF($K98&lt;INDEX(i_break_date,ROUNDDOWN((ROW($I98)-ROW($I$75))/i_p6_len,0)+1,1),i_p6_len,_xlfn.XMATCH($K98,$K$75:$K$84,1))</f>
        <v>6</v>
      </c>
      <c r="AJ98" s="408">
        <f t="shared" si="5"/>
        <v>5</v>
      </c>
      <c r="AK98" s="408"/>
      <c r="AL98" s="408"/>
      <c r="AM98" s="408"/>
      <c r="AN98" s="408"/>
      <c r="AO98" s="403"/>
      <c r="AP98" s="388"/>
      <c r="AQ98" s="376"/>
      <c r="AR98" s="376"/>
      <c r="AS98" s="376"/>
    </row>
    <row r="99" spans="1:45" hidden="1" outlineLevel="3" x14ac:dyDescent="0.25">
      <c r="A99" s="376"/>
      <c r="B99" s="385"/>
      <c r="C99" s="378">
        <f t="shared" si="4"/>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cm="1">
        <f t="array" ref="AI99">IF($K99&lt;INDEX(i_break_date,ROUNDDOWN((ROW($I99)-ROW($I$75))/i_p6_len,0)+1,1),i_p6_len,_xlfn.XMATCH($K99,$K$75:$K$84,1))</f>
        <v>7</v>
      </c>
      <c r="AJ99" s="408">
        <f t="shared" si="5"/>
        <v>6</v>
      </c>
      <c r="AK99" s="408"/>
      <c r="AL99" s="408"/>
      <c r="AM99" s="408"/>
      <c r="AN99" s="408"/>
      <c r="AO99" s="403"/>
      <c r="AP99" s="388"/>
      <c r="AQ99" s="376"/>
      <c r="AR99" s="376"/>
      <c r="AS99" s="376"/>
    </row>
    <row r="100" spans="1:45" hidden="1" outlineLevel="3" x14ac:dyDescent="0.25">
      <c r="A100" s="376"/>
      <c r="B100" s="385"/>
      <c r="C100" s="378">
        <f t="shared" si="4"/>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cm="1">
        <f t="array" ref="AI100">IF($K100&lt;INDEX(i_break_date,ROUNDDOWN((ROW($I100)-ROW($I$75))/i_p6_len,0)+1,1),i_p6_len,_xlfn.XMATCH($K100,$K$75:$K$84,1))</f>
        <v>7</v>
      </c>
      <c r="AJ100" s="408">
        <f t="shared" si="5"/>
        <v>6</v>
      </c>
      <c r="AK100" s="408"/>
      <c r="AL100" s="408"/>
      <c r="AM100" s="408"/>
      <c r="AN100" s="408"/>
      <c r="AO100" s="403"/>
      <c r="AP100" s="388"/>
      <c r="AQ100" s="376"/>
      <c r="AR100" s="376"/>
      <c r="AS100" s="376"/>
    </row>
    <row r="101" spans="1:45" hidden="1" outlineLevel="3" x14ac:dyDescent="0.25">
      <c r="A101" s="376"/>
      <c r="B101" s="385"/>
      <c r="C101" s="378">
        <f t="shared" si="4"/>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cm="1">
        <f t="array" ref="AI101">IF($K101&lt;INDEX(i_break_date,ROUNDDOWN((ROW($I101)-ROW($I$75))/i_p6_len,0)+1,1),i_p6_len,_xlfn.XMATCH($K101,$K$75:$K$84,1))</f>
        <v>9</v>
      </c>
      <c r="AJ101" s="408">
        <f t="shared" si="5"/>
        <v>8</v>
      </c>
      <c r="AK101" s="408"/>
      <c r="AL101" s="408"/>
      <c r="AM101" s="408"/>
      <c r="AN101" s="408"/>
      <c r="AO101" s="403"/>
      <c r="AP101" s="388"/>
      <c r="AQ101" s="376"/>
      <c r="AR101" s="376"/>
      <c r="AS101" s="376"/>
    </row>
    <row r="102" spans="1:45" hidden="1" outlineLevel="3" x14ac:dyDescent="0.25">
      <c r="A102" s="376"/>
      <c r="B102" s="385"/>
      <c r="C102" s="378">
        <f t="shared" si="4"/>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cm="1">
        <f t="array" ref="AI102">IF($K102&lt;INDEX(i_break_date,ROUNDDOWN((ROW($I102)-ROW($I$75))/i_p6_len,0)+1,1),i_p6_len,_xlfn.XMATCH($K102,$K$75:$K$84,1))</f>
        <v>9</v>
      </c>
      <c r="AJ102" s="408">
        <f t="shared" si="5"/>
        <v>8</v>
      </c>
      <c r="AK102" s="408"/>
      <c r="AL102" s="408"/>
      <c r="AM102" s="408"/>
      <c r="AN102" s="408"/>
      <c r="AO102" s="403"/>
      <c r="AP102" s="388"/>
      <c r="AQ102" s="376"/>
      <c r="AR102" s="376"/>
      <c r="AS102" s="376"/>
    </row>
    <row r="103" spans="1:45" hidden="1" outlineLevel="3" x14ac:dyDescent="0.25">
      <c r="A103" s="376"/>
      <c r="B103" s="385"/>
      <c r="C103" s="378">
        <f t="shared" si="4"/>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cm="1">
        <f t="array" ref="AI103">IF($K103&lt;INDEX(i_break_date,ROUNDDOWN((ROW($I103)-ROW($I$75))/i_p6_len,0)+1,1),i_p6_len,_xlfn.XMATCH($K103,$K$75:$K$84,1))</f>
        <v>10</v>
      </c>
      <c r="AJ103" s="408">
        <f t="shared" si="5"/>
        <v>9</v>
      </c>
      <c r="AK103" s="408"/>
      <c r="AL103" s="408"/>
      <c r="AM103" s="408"/>
      <c r="AN103" s="408"/>
      <c r="AO103" s="403"/>
      <c r="AP103" s="388"/>
      <c r="AQ103" s="376"/>
      <c r="AR103" s="376"/>
      <c r="AS103" s="376"/>
    </row>
    <row r="104" spans="1:45" hidden="1" outlineLevel="3" x14ac:dyDescent="0.25">
      <c r="A104" s="376"/>
      <c r="B104" s="385"/>
      <c r="C104" s="378">
        <f t="shared" si="4"/>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cm="1">
        <f t="array" ref="AI104">IF($K104&lt;INDEX(i_break_date,ROUNDDOWN((ROW($I104)-ROW($I$75))/i_p6_len,0)+1,1),i_p6_len,_xlfn.XMATCH($K104,$K$75:$K$84,1))</f>
        <v>10</v>
      </c>
      <c r="AJ104" s="408">
        <f t="shared" si="5"/>
        <v>9</v>
      </c>
      <c r="AK104" s="408"/>
      <c r="AL104" s="408"/>
      <c r="AM104" s="408"/>
      <c r="AN104" s="408"/>
      <c r="AO104" s="403"/>
      <c r="AP104" s="388"/>
      <c r="AQ104" s="376"/>
      <c r="AR104" s="376"/>
      <c r="AS104" s="376"/>
    </row>
    <row r="105" spans="1:45" hidden="1" outlineLevel="2" x14ac:dyDescent="0.25">
      <c r="A105" s="376"/>
      <c r="B105" s="385"/>
      <c r="C105" s="378">
        <f t="shared" ref="C105" si="7">INT($C$40)+2</f>
        <v>3</v>
      </c>
      <c r="D105" s="403"/>
      <c r="E105" s="460"/>
      <c r="F105" s="460"/>
      <c r="G105" s="403"/>
      <c r="H105" s="424"/>
      <c r="I105" s="660" t="s">
        <v>789</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cm="1">
        <f t="array" ref="AI105">IF($K105&lt;INDEX(i_break_date,ROUNDDOWN((ROW($I105)-ROW($I$75))/i_p6_len,0)+1,1),i_p6_len,_xlfn.XMATCH($K105,$K$75:$K$84,1))</f>
        <v>1</v>
      </c>
      <c r="AJ105" s="408">
        <f t="shared" si="5"/>
        <v>1</v>
      </c>
      <c r="AK105" s="408"/>
      <c r="AL105" s="408"/>
      <c r="AM105" s="408"/>
      <c r="AN105" s="408"/>
      <c r="AO105" s="403"/>
      <c r="AP105" s="388"/>
      <c r="AQ105" s="376"/>
      <c r="AR105" s="376"/>
      <c r="AS105" s="376"/>
    </row>
    <row r="106" spans="1:45" hidden="1" outlineLevel="3" collapsed="1" x14ac:dyDescent="0.25">
      <c r="A106" s="376"/>
      <c r="B106" s="385"/>
      <c r="C106" s="378">
        <f t="shared" si="4"/>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cm="1">
        <f t="array" ref="AI106">IF($K106&lt;INDEX(i_break_date,ROUNDDOWN((ROW($I106)-ROW($I$75))/i_p6_len,0)+1,1),i_p6_len,_xlfn.XMATCH($K106,$K$75:$K$84,1))</f>
        <v>1</v>
      </c>
      <c r="AJ106" s="408">
        <f t="shared" si="5"/>
        <v>1</v>
      </c>
      <c r="AK106" s="408"/>
      <c r="AL106" s="408"/>
      <c r="AM106" s="408"/>
      <c r="AN106" s="408"/>
      <c r="AO106" s="403"/>
      <c r="AP106" s="388"/>
      <c r="AQ106" s="376"/>
      <c r="AR106" s="376"/>
      <c r="AS106" s="376"/>
    </row>
    <row r="107" spans="1:45" hidden="1" outlineLevel="3" x14ac:dyDescent="0.25">
      <c r="A107" s="376"/>
      <c r="B107" s="385"/>
      <c r="C107" s="378">
        <f t="shared" si="4"/>
        <v>4</v>
      </c>
      <c r="D107" s="403"/>
      <c r="E107" s="460"/>
      <c r="F107" s="460"/>
      <c r="G107" s="403"/>
      <c r="H107" s="424"/>
      <c r="I107" s="424"/>
      <c r="J107" s="424">
        <v>2</v>
      </c>
      <c r="K107" s="616">
        <f>Periods!I24</f>
        <v>43684</v>
      </c>
      <c r="L107" s="617">
        <f t="shared" ref="L107:L138" ca="1" si="8">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cm="1">
        <f t="array" ref="AI107">IF($K107&lt;INDEX(i_break_date,ROUNDDOWN((ROW($I107)-ROW($I$75))/i_p6_len,0)+1,1),i_p6_len,_xlfn.XMATCH($K107,$K$75:$K$84,1))</f>
        <v>5</v>
      </c>
      <c r="AJ107" s="408">
        <f t="shared" si="5"/>
        <v>4</v>
      </c>
      <c r="AK107" s="408"/>
      <c r="AL107" s="408"/>
      <c r="AM107" s="408"/>
      <c r="AN107" s="408"/>
      <c r="AO107" s="403"/>
      <c r="AP107" s="388"/>
      <c r="AQ107" s="376"/>
      <c r="AR107" s="376"/>
      <c r="AS107" s="376"/>
    </row>
    <row r="108" spans="1:45" hidden="1" outlineLevel="3" x14ac:dyDescent="0.25">
      <c r="A108" s="376"/>
      <c r="B108" s="385"/>
      <c r="C108" s="378">
        <f t="shared" si="4"/>
        <v>4</v>
      </c>
      <c r="D108" s="403"/>
      <c r="E108" s="460"/>
      <c r="F108" s="460"/>
      <c r="G108" s="403"/>
      <c r="H108" s="424"/>
      <c r="I108" s="424"/>
      <c r="J108" s="424">
        <v>3</v>
      </c>
      <c r="K108" s="616">
        <f>Periods!I25</f>
        <v>43733</v>
      </c>
      <c r="L108" s="617">
        <f t="shared" ca="1" si="8"/>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cm="1">
        <f t="array" ref="AI108">IF($K108&lt;INDEX(i_break_date,ROUNDDOWN((ROW($I108)-ROW($I$75))/i_p6_len,0)+1,1),i_p6_len,_xlfn.XMATCH($K108,$K$75:$K$84,1))</f>
        <v>6</v>
      </c>
      <c r="AJ108" s="408">
        <f t="shared" si="5"/>
        <v>5</v>
      </c>
      <c r="AK108" s="408"/>
      <c r="AL108" s="408"/>
      <c r="AM108" s="408"/>
      <c r="AN108" s="408"/>
      <c r="AO108" s="403"/>
      <c r="AP108" s="388"/>
      <c r="AQ108" s="376"/>
      <c r="AR108" s="376"/>
      <c r="AS108" s="376"/>
    </row>
    <row r="109" spans="1:45" hidden="1" outlineLevel="3" x14ac:dyDescent="0.25">
      <c r="A109" s="376"/>
      <c r="B109" s="385"/>
      <c r="C109" s="378">
        <f t="shared" si="4"/>
        <v>4</v>
      </c>
      <c r="D109" s="403"/>
      <c r="E109" s="460"/>
      <c r="F109" s="460"/>
      <c r="G109" s="403"/>
      <c r="H109" s="424"/>
      <c r="I109" s="424"/>
      <c r="J109" s="424">
        <v>4</v>
      </c>
      <c r="K109" s="616">
        <f>Periods!I26</f>
        <v>43753</v>
      </c>
      <c r="L109" s="617">
        <f t="shared" ca="1" si="8"/>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cm="1">
        <f t="array" ref="AI109">IF($K109&lt;INDEX(i_break_date,ROUNDDOWN((ROW($I109)-ROW($I$75))/i_p6_len,0)+1,1),i_p6_len,_xlfn.XMATCH($K109,$K$75:$K$84,1))</f>
        <v>7</v>
      </c>
      <c r="AJ109" s="408">
        <f t="shared" si="5"/>
        <v>6</v>
      </c>
      <c r="AK109" s="408"/>
      <c r="AL109" s="408"/>
      <c r="AM109" s="408"/>
      <c r="AN109" s="408"/>
      <c r="AO109" s="403"/>
      <c r="AP109" s="388"/>
      <c r="AQ109" s="376"/>
      <c r="AR109" s="376"/>
      <c r="AS109" s="376"/>
    </row>
    <row r="110" spans="1:45" hidden="1" outlineLevel="3" x14ac:dyDescent="0.25">
      <c r="A110" s="376"/>
      <c r="B110" s="385"/>
      <c r="C110" s="378">
        <f t="shared" si="4"/>
        <v>4</v>
      </c>
      <c r="D110" s="403"/>
      <c r="E110" s="460"/>
      <c r="F110" s="460"/>
      <c r="G110" s="403"/>
      <c r="H110" s="424"/>
      <c r="I110" s="424"/>
      <c r="J110" s="424">
        <v>5</v>
      </c>
      <c r="K110" s="616">
        <f>Periods!I27</f>
        <v>43784</v>
      </c>
      <c r="L110" s="617">
        <f t="shared" ca="1" si="8"/>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cm="1">
        <f t="array" ref="AI110">IF($K110&lt;INDEX(i_break_date,ROUNDDOWN((ROW($I110)-ROW($I$75))/i_p6_len,0)+1,1),i_p6_len,_xlfn.XMATCH($K110,$K$75:$K$84,1))</f>
        <v>8</v>
      </c>
      <c r="AJ110" s="408">
        <f t="shared" si="5"/>
        <v>7</v>
      </c>
      <c r="AK110" s="408"/>
      <c r="AL110" s="408"/>
      <c r="AM110" s="408"/>
      <c r="AN110" s="408"/>
      <c r="AO110" s="403"/>
      <c r="AP110" s="388"/>
      <c r="AQ110" s="376"/>
      <c r="AR110" s="376"/>
      <c r="AS110" s="376"/>
    </row>
    <row r="111" spans="1:45" hidden="1" outlineLevel="3" x14ac:dyDescent="0.25">
      <c r="A111" s="376"/>
      <c r="B111" s="385"/>
      <c r="C111" s="378">
        <f t="shared" si="4"/>
        <v>4</v>
      </c>
      <c r="D111" s="403"/>
      <c r="E111" s="460"/>
      <c r="F111" s="460"/>
      <c r="G111" s="403"/>
      <c r="H111" s="424"/>
      <c r="I111" s="424"/>
      <c r="J111" s="424">
        <v>6</v>
      </c>
      <c r="K111" s="616">
        <f>Periods!I28</f>
        <v>43852</v>
      </c>
      <c r="L111" s="617">
        <f t="shared" ca="1" si="8"/>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cm="1">
        <f t="array" ref="AI111">IF($K111&lt;INDEX(i_break_date,ROUNDDOWN((ROW($I111)-ROW($I$75))/i_p6_len,0)+1,1),i_p6_len,_xlfn.XMATCH($K111,$K$75:$K$84,1))</f>
        <v>9</v>
      </c>
      <c r="AJ111" s="408">
        <f t="shared" si="5"/>
        <v>8</v>
      </c>
      <c r="AK111" s="408"/>
      <c r="AL111" s="408"/>
      <c r="AM111" s="408"/>
      <c r="AN111" s="408"/>
      <c r="AO111" s="403"/>
      <c r="AP111" s="388"/>
      <c r="AQ111" s="376"/>
      <c r="AR111" s="376"/>
      <c r="AS111" s="376"/>
    </row>
    <row r="112" spans="1:45" hidden="1" outlineLevel="3" x14ac:dyDescent="0.25">
      <c r="A112" s="376"/>
      <c r="B112" s="385"/>
      <c r="C112" s="378">
        <f t="shared" si="4"/>
        <v>4</v>
      </c>
      <c r="D112" s="403"/>
      <c r="E112" s="460"/>
      <c r="F112" s="460"/>
      <c r="G112" s="403"/>
      <c r="H112" s="424"/>
      <c r="I112" s="424"/>
      <c r="J112" s="424">
        <v>7</v>
      </c>
      <c r="K112" s="616">
        <f>Periods!I29</f>
        <v>43891</v>
      </c>
      <c r="L112" s="617">
        <f t="shared" ca="1" si="8"/>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cm="1">
        <f t="array" ref="AI112">IF($K112&lt;INDEX(i_break_date,ROUNDDOWN((ROW($I112)-ROW($I$75))/i_p6_len,0)+1,1),i_p6_len,_xlfn.XMATCH($K112,$K$75:$K$84,1))</f>
        <v>9</v>
      </c>
      <c r="AJ112" s="408">
        <f t="shared" si="5"/>
        <v>8</v>
      </c>
      <c r="AK112" s="408"/>
      <c r="AL112" s="408"/>
      <c r="AM112" s="408"/>
      <c r="AN112" s="408"/>
      <c r="AO112" s="403"/>
      <c r="AP112" s="388"/>
      <c r="AQ112" s="376"/>
      <c r="AR112" s="376"/>
      <c r="AS112" s="376"/>
    </row>
    <row r="113" spans="1:45" hidden="1" outlineLevel="3" x14ac:dyDescent="0.25">
      <c r="A113" s="376"/>
      <c r="B113" s="385"/>
      <c r="C113" s="378">
        <f t="shared" si="4"/>
        <v>4</v>
      </c>
      <c r="D113" s="403"/>
      <c r="E113" s="460"/>
      <c r="F113" s="460"/>
      <c r="G113" s="403"/>
      <c r="H113" s="424"/>
      <c r="I113" s="424"/>
      <c r="J113" s="424">
        <v>8</v>
      </c>
      <c r="K113" s="616">
        <f>Periods!I30</f>
        <v>43922</v>
      </c>
      <c r="L113" s="617">
        <f t="shared" ca="1" si="8"/>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cm="1">
        <f t="array" ref="AI113">IF($K113&lt;INDEX(i_break_date,ROUNDDOWN((ROW($I113)-ROW($I$75))/i_p6_len,0)+1,1),i_p6_len,_xlfn.XMATCH($K113,$K$75:$K$84,1))</f>
        <v>10</v>
      </c>
      <c r="AJ113" s="408">
        <f t="shared" si="5"/>
        <v>9</v>
      </c>
      <c r="AK113" s="408"/>
      <c r="AL113" s="408"/>
      <c r="AM113" s="408"/>
      <c r="AN113" s="408"/>
      <c r="AO113" s="403"/>
      <c r="AP113" s="388"/>
      <c r="AQ113" s="376"/>
      <c r="AR113" s="376"/>
      <c r="AS113" s="376"/>
    </row>
    <row r="114" spans="1:45" hidden="1" outlineLevel="3" x14ac:dyDescent="0.25">
      <c r="A114" s="376"/>
      <c r="B114" s="385"/>
      <c r="C114" s="378">
        <f t="shared" si="4"/>
        <v>4</v>
      </c>
      <c r="D114" s="403"/>
      <c r="E114" s="460"/>
      <c r="F114" s="460"/>
      <c r="G114" s="403"/>
      <c r="H114" s="424"/>
      <c r="I114" s="476"/>
      <c r="J114" s="476">
        <v>9</v>
      </c>
      <c r="K114" s="653">
        <f>Periods!I31</f>
        <v>43936</v>
      </c>
      <c r="L114" s="672">
        <f t="shared" ca="1" si="8"/>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cm="1">
        <f t="array" ref="AI114">IF($K114&lt;INDEX(i_break_date,ROUNDDOWN((ROW($I114)-ROW($I$75))/i_p6_len,0)+1,1),i_p6_len,_xlfn.XMATCH($K114,$K$75:$K$84,1))</f>
        <v>10</v>
      </c>
      <c r="AJ114" s="408">
        <f t="shared" si="5"/>
        <v>9</v>
      </c>
      <c r="AK114" s="408"/>
      <c r="AL114" s="408"/>
      <c r="AM114" s="408"/>
      <c r="AN114" s="408"/>
      <c r="AO114" s="403"/>
      <c r="AP114" s="388"/>
      <c r="AQ114" s="376"/>
      <c r="AR114" s="376"/>
      <c r="AS114" s="376"/>
    </row>
    <row r="115" spans="1:45" hidden="1" outlineLevel="2" x14ac:dyDescent="0.25">
      <c r="A115" s="376"/>
      <c r="B115" s="385"/>
      <c r="C115" s="378">
        <f t="shared" ref="C115" si="9">INT($C$40)+2</f>
        <v>3</v>
      </c>
      <c r="D115" s="403"/>
      <c r="E115" s="460"/>
      <c r="F115" s="460"/>
      <c r="G115" s="403"/>
      <c r="H115" s="424"/>
      <c r="I115" s="660" t="s">
        <v>790</v>
      </c>
      <c r="J115" s="660">
        <v>0</v>
      </c>
      <c r="K115" s="661">
        <f>Periods!J21</f>
        <v>43572</v>
      </c>
      <c r="L115" s="673">
        <f t="shared" ca="1" si="8"/>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cm="1">
        <f t="array" ref="AI115">IF($K115&lt;INDEX(i_break_date,ROUNDDOWN((ROW($I115)-ROW($I$75))/i_p6_len,0)+1,1),i_p6_len,_xlfn.XMATCH($K115,$K$75:$K$84,1))</f>
        <v>10</v>
      </c>
      <c r="AJ115" s="408">
        <f t="shared" si="5"/>
        <v>9</v>
      </c>
      <c r="AK115" s="408"/>
      <c r="AL115" s="408"/>
      <c r="AM115" s="408"/>
      <c r="AN115" s="408"/>
      <c r="AO115" s="403"/>
      <c r="AP115" s="388"/>
      <c r="AQ115" s="376"/>
      <c r="AR115" s="376"/>
      <c r="AS115" s="376"/>
    </row>
    <row r="116" spans="1:45" hidden="1" outlineLevel="3" collapsed="1" x14ac:dyDescent="0.25">
      <c r="A116" s="376"/>
      <c r="B116" s="385"/>
      <c r="C116" s="378">
        <f t="shared" si="4"/>
        <v>4</v>
      </c>
      <c r="D116" s="403"/>
      <c r="E116" s="460"/>
      <c r="F116" s="460"/>
      <c r="G116" s="403"/>
      <c r="H116" s="424"/>
      <c r="I116" s="424"/>
      <c r="J116" s="424">
        <v>1</v>
      </c>
      <c r="K116" s="616">
        <f>Periods!J22</f>
        <v>43593</v>
      </c>
      <c r="L116" s="617">
        <f t="shared" ca="1" si="8"/>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cm="1">
        <f t="array" ref="AI116">IF($K116&lt;INDEX(i_break_date,ROUNDDOWN((ROW($I116)-ROW($I$75))/i_p6_len,0)+1,1),i_p6_len,_xlfn.XMATCH($K116,$K$75:$K$84,1))</f>
        <v>1</v>
      </c>
      <c r="AJ116" s="408">
        <f t="shared" si="5"/>
        <v>1</v>
      </c>
      <c r="AK116" s="408"/>
      <c r="AL116" s="408"/>
      <c r="AM116" s="408"/>
      <c r="AN116" s="408"/>
      <c r="AO116" s="403"/>
      <c r="AP116" s="388"/>
      <c r="AQ116" s="376"/>
      <c r="AR116" s="376"/>
      <c r="AS116" s="376"/>
    </row>
    <row r="117" spans="1:45" hidden="1" outlineLevel="3" x14ac:dyDescent="0.25">
      <c r="A117" s="376"/>
      <c r="B117" s="385"/>
      <c r="C117" s="378">
        <f t="shared" si="4"/>
        <v>4</v>
      </c>
      <c r="D117" s="403"/>
      <c r="E117" s="460"/>
      <c r="F117" s="460"/>
      <c r="G117" s="403"/>
      <c r="H117" s="424"/>
      <c r="I117" s="424"/>
      <c r="J117" s="424">
        <v>2</v>
      </c>
      <c r="K117" s="616">
        <f>Periods!J24</f>
        <v>43684</v>
      </c>
      <c r="L117" s="617">
        <f t="shared" ca="1" si="8"/>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cm="1">
        <f t="array" ref="AI117">IF($K117&lt;INDEX(i_break_date,ROUNDDOWN((ROW($I117)-ROW($I$75))/i_p6_len,0)+1,1),i_p6_len,_xlfn.XMATCH($K117,$K$75:$K$84,1))</f>
        <v>5</v>
      </c>
      <c r="AJ117" s="408">
        <f t="shared" si="5"/>
        <v>4</v>
      </c>
      <c r="AK117" s="408"/>
      <c r="AL117" s="408"/>
      <c r="AM117" s="408"/>
      <c r="AN117" s="408"/>
      <c r="AO117" s="403"/>
      <c r="AP117" s="388"/>
      <c r="AQ117" s="376"/>
      <c r="AR117" s="376"/>
      <c r="AS117" s="376"/>
    </row>
    <row r="118" spans="1:45" hidden="1" outlineLevel="3" x14ac:dyDescent="0.25">
      <c r="A118" s="376"/>
      <c r="B118" s="385"/>
      <c r="C118" s="378">
        <f t="shared" si="4"/>
        <v>4</v>
      </c>
      <c r="D118" s="403"/>
      <c r="E118" s="460"/>
      <c r="F118" s="460"/>
      <c r="G118" s="403"/>
      <c r="H118" s="424"/>
      <c r="I118" s="424"/>
      <c r="J118" s="424">
        <v>3</v>
      </c>
      <c r="K118" s="616">
        <f>Periods!J25</f>
        <v>43733</v>
      </c>
      <c r="L118" s="617">
        <f t="shared" ca="1" si="8"/>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cm="1">
        <f t="array" ref="AI118">IF($K118&lt;INDEX(i_break_date,ROUNDDOWN((ROW($I118)-ROW($I$75))/i_p6_len,0)+1,1),i_p6_len,_xlfn.XMATCH($K118,$K$75:$K$84,1))</f>
        <v>6</v>
      </c>
      <c r="AJ118" s="408">
        <f t="shared" si="5"/>
        <v>5</v>
      </c>
      <c r="AK118" s="408"/>
      <c r="AL118" s="408"/>
      <c r="AM118" s="408"/>
      <c r="AN118" s="408"/>
      <c r="AO118" s="403"/>
      <c r="AP118" s="388"/>
      <c r="AQ118" s="376"/>
      <c r="AR118" s="376"/>
      <c r="AS118" s="376"/>
    </row>
    <row r="119" spans="1:45" hidden="1" outlineLevel="3" x14ac:dyDescent="0.25">
      <c r="A119" s="376"/>
      <c r="B119" s="385"/>
      <c r="C119" s="378">
        <f t="shared" si="4"/>
        <v>4</v>
      </c>
      <c r="D119" s="403"/>
      <c r="E119" s="460"/>
      <c r="F119" s="460"/>
      <c r="G119" s="403"/>
      <c r="H119" s="424"/>
      <c r="I119" s="424"/>
      <c r="J119" s="424">
        <v>4</v>
      </c>
      <c r="K119" s="616">
        <f>Periods!J26</f>
        <v>43753</v>
      </c>
      <c r="L119" s="617">
        <f t="shared" ca="1" si="8"/>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cm="1">
        <f t="array" ref="AI119">IF($K119&lt;INDEX(i_break_date,ROUNDDOWN((ROW($I119)-ROW($I$75))/i_p6_len,0)+1,1),i_p6_len,_xlfn.XMATCH($K119,$K$75:$K$84,1))</f>
        <v>7</v>
      </c>
      <c r="AJ119" s="408">
        <f t="shared" si="5"/>
        <v>6</v>
      </c>
      <c r="AK119" s="408"/>
      <c r="AL119" s="408"/>
      <c r="AM119" s="408"/>
      <c r="AN119" s="408"/>
      <c r="AO119" s="403"/>
      <c r="AP119" s="388"/>
      <c r="AQ119" s="376"/>
      <c r="AR119" s="376"/>
      <c r="AS119" s="376"/>
    </row>
    <row r="120" spans="1:45" hidden="1" outlineLevel="3" x14ac:dyDescent="0.25">
      <c r="A120" s="376"/>
      <c r="B120" s="385"/>
      <c r="C120" s="378">
        <f t="shared" si="4"/>
        <v>4</v>
      </c>
      <c r="D120" s="403"/>
      <c r="E120" s="460"/>
      <c r="F120" s="460"/>
      <c r="G120" s="403"/>
      <c r="H120" s="424"/>
      <c r="I120" s="424"/>
      <c r="J120" s="424">
        <v>5</v>
      </c>
      <c r="K120" s="616">
        <f>Periods!J27</f>
        <v>43766</v>
      </c>
      <c r="L120" s="617">
        <f t="shared" ca="1" si="8"/>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cm="1">
        <f t="array" ref="AI120">IF($K120&lt;INDEX(i_break_date,ROUNDDOWN((ROW($I120)-ROW($I$75))/i_p6_len,0)+1,1),i_p6_len,_xlfn.XMATCH($K120,$K$75:$K$84,1))</f>
        <v>7</v>
      </c>
      <c r="AJ120" s="408">
        <f t="shared" si="5"/>
        <v>6</v>
      </c>
      <c r="AK120" s="408"/>
      <c r="AL120" s="408"/>
      <c r="AM120" s="408"/>
      <c r="AN120" s="408"/>
      <c r="AO120" s="403"/>
      <c r="AP120" s="388"/>
      <c r="AQ120" s="376"/>
      <c r="AR120" s="376"/>
      <c r="AS120" s="376"/>
    </row>
    <row r="121" spans="1:45" hidden="1" outlineLevel="3" x14ac:dyDescent="0.25">
      <c r="A121" s="376"/>
      <c r="B121" s="385"/>
      <c r="C121" s="378">
        <f t="shared" si="4"/>
        <v>4</v>
      </c>
      <c r="D121" s="403"/>
      <c r="E121" s="460"/>
      <c r="F121" s="460"/>
      <c r="G121" s="403"/>
      <c r="H121" s="424"/>
      <c r="I121" s="424"/>
      <c r="J121" s="424">
        <v>6</v>
      </c>
      <c r="K121" s="616">
        <f>Periods!J28</f>
        <v>43852</v>
      </c>
      <c r="L121" s="617">
        <f t="shared" ca="1" si="8"/>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cm="1">
        <f t="array" ref="AI121">IF($K121&lt;INDEX(i_break_date,ROUNDDOWN((ROW($I121)-ROW($I$75))/i_p6_len,0)+1,1),i_p6_len,_xlfn.XMATCH($K121,$K$75:$K$84,1))</f>
        <v>9</v>
      </c>
      <c r="AJ121" s="408">
        <f t="shared" si="5"/>
        <v>8</v>
      </c>
      <c r="AK121" s="408"/>
      <c r="AL121" s="408"/>
      <c r="AM121" s="408"/>
      <c r="AN121" s="408"/>
      <c r="AO121" s="403"/>
      <c r="AP121" s="388"/>
      <c r="AQ121" s="376"/>
      <c r="AR121" s="376"/>
      <c r="AS121" s="376"/>
    </row>
    <row r="122" spans="1:45" hidden="1" outlineLevel="3" x14ac:dyDescent="0.25">
      <c r="A122" s="376"/>
      <c r="B122" s="385"/>
      <c r="C122" s="378">
        <f t="shared" si="4"/>
        <v>4</v>
      </c>
      <c r="D122" s="403"/>
      <c r="E122" s="460"/>
      <c r="F122" s="460"/>
      <c r="G122" s="403"/>
      <c r="H122" s="424"/>
      <c r="I122" s="424"/>
      <c r="J122" s="424">
        <v>7</v>
      </c>
      <c r="K122" s="616">
        <f>Periods!J29</f>
        <v>43891</v>
      </c>
      <c r="L122" s="617">
        <f t="shared" ca="1" si="8"/>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cm="1">
        <f t="array" ref="AI122">IF($K122&lt;INDEX(i_break_date,ROUNDDOWN((ROW($I122)-ROW($I$75))/i_p6_len,0)+1,1),i_p6_len,_xlfn.XMATCH($K122,$K$75:$K$84,1))</f>
        <v>9</v>
      </c>
      <c r="AJ122" s="408">
        <f t="shared" si="5"/>
        <v>8</v>
      </c>
      <c r="AK122" s="408"/>
      <c r="AL122" s="408"/>
      <c r="AM122" s="408"/>
      <c r="AN122" s="408"/>
      <c r="AO122" s="403"/>
      <c r="AP122" s="388"/>
      <c r="AQ122" s="376"/>
      <c r="AR122" s="376"/>
      <c r="AS122" s="376"/>
    </row>
    <row r="123" spans="1:45" hidden="1" outlineLevel="3" x14ac:dyDescent="0.25">
      <c r="A123" s="376"/>
      <c r="B123" s="385"/>
      <c r="C123" s="378">
        <f t="shared" si="4"/>
        <v>4</v>
      </c>
      <c r="D123" s="403"/>
      <c r="E123" s="460"/>
      <c r="F123" s="460"/>
      <c r="G123" s="403"/>
      <c r="H123" s="424"/>
      <c r="I123" s="424"/>
      <c r="J123" s="424">
        <v>8</v>
      </c>
      <c r="K123" s="616">
        <f>Periods!J30</f>
        <v>43922</v>
      </c>
      <c r="L123" s="617">
        <f t="shared" ca="1" si="8"/>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cm="1">
        <f t="array" ref="AI123">IF($K123&lt;INDEX(i_break_date,ROUNDDOWN((ROW($I123)-ROW($I$75))/i_p6_len,0)+1,1),i_p6_len,_xlfn.XMATCH($K123,$K$75:$K$84,1))</f>
        <v>10</v>
      </c>
      <c r="AJ123" s="408">
        <f t="shared" si="5"/>
        <v>9</v>
      </c>
      <c r="AK123" s="408"/>
      <c r="AL123" s="408"/>
      <c r="AM123" s="408"/>
      <c r="AN123" s="408"/>
      <c r="AO123" s="403"/>
      <c r="AP123" s="388"/>
      <c r="AQ123" s="376"/>
      <c r="AR123" s="376"/>
      <c r="AS123" s="376"/>
    </row>
    <row r="124" spans="1:45" hidden="1" outlineLevel="3" x14ac:dyDescent="0.25">
      <c r="A124" s="376"/>
      <c r="B124" s="385"/>
      <c r="C124" s="378">
        <f t="shared" si="4"/>
        <v>4</v>
      </c>
      <c r="D124" s="403"/>
      <c r="E124" s="460"/>
      <c r="F124" s="460"/>
      <c r="G124" s="403"/>
      <c r="H124" s="424"/>
      <c r="I124" s="476"/>
      <c r="J124" s="476">
        <v>9</v>
      </c>
      <c r="K124" s="653">
        <f>Periods!J31</f>
        <v>43936</v>
      </c>
      <c r="L124" s="672">
        <f t="shared" ca="1" si="8"/>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cm="1">
        <f t="array" ref="AI124">IF($K124&lt;INDEX(i_break_date,ROUNDDOWN((ROW($I124)-ROW($I$75))/i_p6_len,0)+1,1),i_p6_len,_xlfn.XMATCH($K124,$K$75:$K$84,1))</f>
        <v>10</v>
      </c>
      <c r="AJ124" s="408">
        <f t="shared" si="5"/>
        <v>9</v>
      </c>
      <c r="AK124" s="408"/>
      <c r="AL124" s="408"/>
      <c r="AM124" s="408"/>
      <c r="AN124" s="408"/>
      <c r="AO124" s="403"/>
      <c r="AP124" s="388"/>
      <c r="AQ124" s="376"/>
      <c r="AR124" s="376"/>
      <c r="AS124" s="376"/>
    </row>
    <row r="125" spans="1:45" hidden="1" outlineLevel="2" x14ac:dyDescent="0.25">
      <c r="A125" s="376"/>
      <c r="B125" s="385"/>
      <c r="C125" s="378">
        <f t="shared" ref="C125" si="10">INT($C$40)+2</f>
        <v>3</v>
      </c>
      <c r="D125" s="403"/>
      <c r="E125" s="460"/>
      <c r="F125" s="460"/>
      <c r="G125" s="403"/>
      <c r="H125" s="424"/>
      <c r="I125" s="660" t="s">
        <v>791</v>
      </c>
      <c r="J125" s="660">
        <v>0</v>
      </c>
      <c r="K125" s="661">
        <f>Periods!K21</f>
        <v>43572</v>
      </c>
      <c r="L125" s="673">
        <f t="shared" ca="1" si="8"/>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cm="1">
        <f t="array" ref="AI125">IF($K125&lt;INDEX(i_break_date,ROUNDDOWN((ROW($I125)-ROW($I$75))/i_p6_len,0)+1,1),i_p6_len,_xlfn.XMATCH($K125,$K$75:$K$84,1))</f>
        <v>10</v>
      </c>
      <c r="AJ125" s="408">
        <f t="shared" si="5"/>
        <v>9</v>
      </c>
      <c r="AK125" s="408"/>
      <c r="AL125" s="408"/>
      <c r="AM125" s="408"/>
      <c r="AN125" s="408"/>
      <c r="AO125" s="403"/>
      <c r="AP125" s="388"/>
      <c r="AQ125" s="376"/>
      <c r="AR125" s="376"/>
      <c r="AS125" s="376"/>
    </row>
    <row r="126" spans="1:45" hidden="1" outlineLevel="3" collapsed="1" x14ac:dyDescent="0.25">
      <c r="A126" s="376"/>
      <c r="B126" s="385"/>
      <c r="C126" s="378">
        <f t="shared" si="4"/>
        <v>4</v>
      </c>
      <c r="D126" s="403"/>
      <c r="E126" s="460"/>
      <c r="F126" s="460"/>
      <c r="G126" s="403"/>
      <c r="H126" s="424"/>
      <c r="I126" s="424"/>
      <c r="J126" s="424">
        <v>1</v>
      </c>
      <c r="K126" s="616">
        <f>Periods!K22</f>
        <v>43593</v>
      </c>
      <c r="L126" s="617">
        <f t="shared" ca="1" si="8"/>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cm="1">
        <f t="array" ref="AI126">IF($K126&lt;INDEX(i_break_date,ROUNDDOWN((ROW($I126)-ROW($I$75))/i_p6_len,0)+1,1),i_p6_len,_xlfn.XMATCH($K126,$K$75:$K$84,1))</f>
        <v>1</v>
      </c>
      <c r="AJ126" s="408">
        <f t="shared" si="5"/>
        <v>1</v>
      </c>
      <c r="AK126" s="408"/>
      <c r="AL126" s="408"/>
      <c r="AM126" s="408"/>
      <c r="AN126" s="408"/>
      <c r="AO126" s="403"/>
      <c r="AP126" s="388"/>
      <c r="AQ126" s="376"/>
      <c r="AR126" s="376"/>
      <c r="AS126" s="376"/>
    </row>
    <row r="127" spans="1:45" hidden="1" outlineLevel="3" x14ac:dyDescent="0.25">
      <c r="A127" s="376"/>
      <c r="B127" s="385"/>
      <c r="C127" s="378">
        <f t="shared" si="4"/>
        <v>4</v>
      </c>
      <c r="D127" s="403"/>
      <c r="E127" s="460"/>
      <c r="F127" s="460"/>
      <c r="G127" s="403"/>
      <c r="H127" s="424"/>
      <c r="I127" s="424"/>
      <c r="J127" s="424">
        <v>2</v>
      </c>
      <c r="K127" s="616">
        <f>Periods!K24</f>
        <v>43684</v>
      </c>
      <c r="L127" s="617">
        <f t="shared" ca="1" si="8"/>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cm="1">
        <f t="array" ref="AI127">IF($K127&lt;INDEX(i_break_date,ROUNDDOWN((ROW($I127)-ROW($I$75))/i_p6_len,0)+1,1),i_p6_len,_xlfn.XMATCH($K127,$K$75:$K$84,1))</f>
        <v>5</v>
      </c>
      <c r="AJ127" s="408">
        <f t="shared" si="5"/>
        <v>4</v>
      </c>
      <c r="AK127" s="408"/>
      <c r="AL127" s="408"/>
      <c r="AM127" s="408"/>
      <c r="AN127" s="408"/>
      <c r="AO127" s="403"/>
      <c r="AP127" s="388"/>
      <c r="AQ127" s="376"/>
      <c r="AR127" s="376"/>
      <c r="AS127" s="376"/>
    </row>
    <row r="128" spans="1:45" hidden="1" outlineLevel="3" x14ac:dyDescent="0.25">
      <c r="A128" s="376"/>
      <c r="B128" s="385"/>
      <c r="C128" s="378">
        <f t="shared" si="4"/>
        <v>4</v>
      </c>
      <c r="D128" s="403"/>
      <c r="E128" s="460"/>
      <c r="F128" s="460"/>
      <c r="G128" s="403"/>
      <c r="H128" s="424"/>
      <c r="I128" s="424"/>
      <c r="J128" s="424">
        <v>3</v>
      </c>
      <c r="K128" s="616">
        <f>Periods!K25</f>
        <v>43733</v>
      </c>
      <c r="L128" s="617">
        <f t="shared" ca="1" si="8"/>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cm="1">
        <f t="array" ref="AI128">IF($K128&lt;INDEX(i_break_date,ROUNDDOWN((ROW($I128)-ROW($I$75))/i_p6_len,0)+1,1),i_p6_len,_xlfn.XMATCH($K128,$K$75:$K$84,1))</f>
        <v>6</v>
      </c>
      <c r="AJ128" s="408">
        <f t="shared" si="5"/>
        <v>5</v>
      </c>
      <c r="AK128" s="408"/>
      <c r="AL128" s="408"/>
      <c r="AM128" s="408"/>
      <c r="AN128" s="408"/>
      <c r="AO128" s="403"/>
      <c r="AP128" s="388"/>
      <c r="AQ128" s="376"/>
      <c r="AR128" s="376"/>
      <c r="AS128" s="376"/>
    </row>
    <row r="129" spans="1:45" hidden="1" outlineLevel="3" x14ac:dyDescent="0.25">
      <c r="A129" s="376"/>
      <c r="B129" s="385"/>
      <c r="C129" s="378">
        <f t="shared" si="4"/>
        <v>4</v>
      </c>
      <c r="D129" s="403"/>
      <c r="E129" s="460"/>
      <c r="F129" s="460"/>
      <c r="G129" s="403"/>
      <c r="H129" s="424"/>
      <c r="I129" s="424"/>
      <c r="J129" s="424">
        <v>4</v>
      </c>
      <c r="K129" s="616">
        <f>Periods!K26</f>
        <v>43753</v>
      </c>
      <c r="L129" s="617">
        <f t="shared" ca="1" si="8"/>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cm="1">
        <f t="array" ref="AI129">IF($K129&lt;INDEX(i_break_date,ROUNDDOWN((ROW($I129)-ROW($I$75))/i_p6_len,0)+1,1),i_p6_len,_xlfn.XMATCH($K129,$K$75:$K$84,1))</f>
        <v>7</v>
      </c>
      <c r="AJ129" s="408">
        <f t="shared" si="5"/>
        <v>6</v>
      </c>
      <c r="AK129" s="408"/>
      <c r="AL129" s="408"/>
      <c r="AM129" s="408"/>
      <c r="AN129" s="408"/>
      <c r="AO129" s="403"/>
      <c r="AP129" s="388"/>
      <c r="AQ129" s="376"/>
      <c r="AR129" s="376"/>
      <c r="AS129" s="376"/>
    </row>
    <row r="130" spans="1:45" hidden="1" outlineLevel="3" x14ac:dyDescent="0.25">
      <c r="A130" s="376"/>
      <c r="B130" s="385"/>
      <c r="C130" s="378">
        <f t="shared" si="4"/>
        <v>4</v>
      </c>
      <c r="D130" s="403"/>
      <c r="E130" s="460"/>
      <c r="F130" s="460"/>
      <c r="G130" s="403"/>
      <c r="H130" s="424"/>
      <c r="I130" s="424"/>
      <c r="J130" s="424">
        <v>5</v>
      </c>
      <c r="K130" s="616">
        <f>Periods!K27</f>
        <v>43789</v>
      </c>
      <c r="L130" s="617">
        <f t="shared" ca="1" si="8"/>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cm="1">
        <f t="array" ref="AI130">IF($K130&lt;INDEX(i_break_date,ROUNDDOWN((ROW($I130)-ROW($I$75))/i_p6_len,0)+1,1),i_p6_len,_xlfn.XMATCH($K130,$K$75:$K$84,1))</f>
        <v>8</v>
      </c>
      <c r="AJ130" s="408">
        <f t="shared" si="5"/>
        <v>7</v>
      </c>
      <c r="AK130" s="408"/>
      <c r="AL130" s="408"/>
      <c r="AM130" s="408"/>
      <c r="AN130" s="408"/>
      <c r="AO130" s="403"/>
      <c r="AP130" s="388"/>
      <c r="AQ130" s="376"/>
      <c r="AR130" s="376"/>
      <c r="AS130" s="376"/>
    </row>
    <row r="131" spans="1:45" hidden="1" outlineLevel="3" x14ac:dyDescent="0.25">
      <c r="A131" s="376"/>
      <c r="B131" s="385"/>
      <c r="C131" s="378">
        <f t="shared" si="4"/>
        <v>4</v>
      </c>
      <c r="D131" s="403"/>
      <c r="E131" s="460"/>
      <c r="F131" s="460"/>
      <c r="G131" s="403"/>
      <c r="H131" s="424"/>
      <c r="I131" s="424"/>
      <c r="J131" s="424">
        <v>6</v>
      </c>
      <c r="K131" s="616">
        <f>Periods!K28</f>
        <v>43852</v>
      </c>
      <c r="L131" s="617">
        <f t="shared" ca="1" si="8"/>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cm="1">
        <f t="array" ref="AI131">IF($K131&lt;INDEX(i_break_date,ROUNDDOWN((ROW($I131)-ROW($I$75))/i_p6_len,0)+1,1),i_p6_len,_xlfn.XMATCH($K131,$K$75:$K$84,1))</f>
        <v>9</v>
      </c>
      <c r="AJ131" s="408">
        <f t="shared" si="5"/>
        <v>8</v>
      </c>
      <c r="AK131" s="408"/>
      <c r="AL131" s="408"/>
      <c r="AM131" s="408"/>
      <c r="AN131" s="408"/>
      <c r="AO131" s="403"/>
      <c r="AP131" s="388"/>
      <c r="AQ131" s="376"/>
      <c r="AR131" s="376"/>
      <c r="AS131" s="376"/>
    </row>
    <row r="132" spans="1:45" hidden="1" outlineLevel="3" x14ac:dyDescent="0.25">
      <c r="A132" s="376"/>
      <c r="B132" s="385"/>
      <c r="C132" s="378">
        <f t="shared" si="4"/>
        <v>4</v>
      </c>
      <c r="D132" s="403"/>
      <c r="E132" s="460"/>
      <c r="F132" s="460"/>
      <c r="G132" s="403"/>
      <c r="H132" s="424"/>
      <c r="I132" s="424"/>
      <c r="J132" s="424">
        <v>7</v>
      </c>
      <c r="K132" s="616">
        <f>Periods!K29</f>
        <v>43891</v>
      </c>
      <c r="L132" s="617">
        <f t="shared" ca="1" si="8"/>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cm="1">
        <f t="array" ref="AI132">IF($K132&lt;INDEX(i_break_date,ROUNDDOWN((ROW($I132)-ROW($I$75))/i_p6_len,0)+1,1),i_p6_len,_xlfn.XMATCH($K132,$K$75:$K$84,1))</f>
        <v>9</v>
      </c>
      <c r="AJ132" s="408">
        <f t="shared" si="5"/>
        <v>8</v>
      </c>
      <c r="AK132" s="408"/>
      <c r="AL132" s="408"/>
      <c r="AM132" s="408"/>
      <c r="AN132" s="408"/>
      <c r="AO132" s="403"/>
      <c r="AP132" s="388"/>
      <c r="AQ132" s="376"/>
      <c r="AR132" s="376"/>
      <c r="AS132" s="376"/>
    </row>
    <row r="133" spans="1:45" hidden="1" outlineLevel="3" x14ac:dyDescent="0.25">
      <c r="A133" s="376"/>
      <c r="B133" s="385"/>
      <c r="C133" s="378">
        <f t="shared" si="4"/>
        <v>4</v>
      </c>
      <c r="D133" s="403"/>
      <c r="E133" s="460"/>
      <c r="F133" s="460"/>
      <c r="G133" s="403"/>
      <c r="H133" s="424"/>
      <c r="I133" s="424"/>
      <c r="J133" s="424">
        <v>8</v>
      </c>
      <c r="K133" s="616">
        <f>Periods!K30</f>
        <v>43922</v>
      </c>
      <c r="L133" s="617">
        <f t="shared" ca="1" si="8"/>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cm="1">
        <f t="array" ref="AI133">IF($K133&lt;INDEX(i_break_date,ROUNDDOWN((ROW($I133)-ROW($I$75))/i_p6_len,0)+1,1),i_p6_len,_xlfn.XMATCH($K133,$K$75:$K$84,1))</f>
        <v>10</v>
      </c>
      <c r="AJ133" s="408">
        <f t="shared" si="5"/>
        <v>9</v>
      </c>
      <c r="AK133" s="408"/>
      <c r="AL133" s="408"/>
      <c r="AM133" s="408"/>
      <c r="AN133" s="408"/>
      <c r="AO133" s="403"/>
      <c r="AP133" s="388"/>
      <c r="AQ133" s="376"/>
      <c r="AR133" s="376"/>
      <c r="AS133" s="376"/>
    </row>
    <row r="134" spans="1:45" hidden="1" outlineLevel="3" x14ac:dyDescent="0.25">
      <c r="A134" s="376"/>
      <c r="B134" s="385"/>
      <c r="C134" s="378">
        <f t="shared" si="4"/>
        <v>4</v>
      </c>
      <c r="D134" s="403"/>
      <c r="E134" s="460"/>
      <c r="F134" s="460"/>
      <c r="G134" s="403"/>
      <c r="H134" s="424"/>
      <c r="I134" s="476"/>
      <c r="J134" s="476">
        <v>9</v>
      </c>
      <c r="K134" s="653">
        <f>Periods!K31</f>
        <v>43936</v>
      </c>
      <c r="L134" s="672">
        <f t="shared" ca="1" si="8"/>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cm="1">
        <f t="array" ref="AI134">IF($K134&lt;INDEX(i_break_date,ROUNDDOWN((ROW($I134)-ROW($I$75))/i_p6_len,0)+1,1),i_p6_len,_xlfn.XMATCH($K134,$K$75:$K$84,1))</f>
        <v>10</v>
      </c>
      <c r="AJ134" s="408">
        <f t="shared" si="5"/>
        <v>9</v>
      </c>
      <c r="AK134" s="408"/>
      <c r="AL134" s="408"/>
      <c r="AM134" s="408"/>
      <c r="AN134" s="408"/>
      <c r="AO134" s="403"/>
      <c r="AP134" s="388"/>
      <c r="AQ134" s="376"/>
      <c r="AR134" s="376"/>
      <c r="AS134" s="376"/>
    </row>
    <row r="135" spans="1:45" hidden="1" outlineLevel="2" x14ac:dyDescent="0.25">
      <c r="A135" s="376"/>
      <c r="B135" s="385"/>
      <c r="C135" s="378">
        <f t="shared" ref="C135" si="11">INT($C$40)+2</f>
        <v>3</v>
      </c>
      <c r="D135" s="403"/>
      <c r="E135" s="460"/>
      <c r="F135" s="460"/>
      <c r="G135" s="403"/>
      <c r="H135" s="424"/>
      <c r="I135" s="660" t="s">
        <v>792</v>
      </c>
      <c r="J135" s="660">
        <v>0</v>
      </c>
      <c r="K135" s="661">
        <f>Periods!L21</f>
        <v>43572</v>
      </c>
      <c r="L135" s="673">
        <f t="shared" ca="1" si="8"/>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cm="1">
        <f t="array" ref="AI135">IF($K135&lt;INDEX(i_break_date,ROUNDDOWN((ROW($I135)-ROW($I$75))/i_p6_len,0)+1,1),i_p6_len,_xlfn.XMATCH($K135,$K$75:$K$84,1))</f>
        <v>10</v>
      </c>
      <c r="AJ135" s="408">
        <f t="shared" si="5"/>
        <v>9</v>
      </c>
      <c r="AK135" s="408"/>
      <c r="AL135" s="408"/>
      <c r="AM135" s="408"/>
      <c r="AN135" s="408"/>
      <c r="AO135" s="403"/>
      <c r="AP135" s="388"/>
      <c r="AQ135" s="376"/>
      <c r="AR135" s="376"/>
      <c r="AS135" s="376"/>
    </row>
    <row r="136" spans="1:45" hidden="1" outlineLevel="3" collapsed="1" x14ac:dyDescent="0.25">
      <c r="A136" s="376"/>
      <c r="B136" s="385"/>
      <c r="C136" s="378">
        <f t="shared" si="4"/>
        <v>4</v>
      </c>
      <c r="D136" s="403"/>
      <c r="E136" s="460"/>
      <c r="F136" s="460"/>
      <c r="G136" s="403"/>
      <c r="H136" s="424"/>
      <c r="I136" s="424"/>
      <c r="J136" s="424">
        <v>1</v>
      </c>
      <c r="K136" s="616">
        <f>Periods!L22</f>
        <v>43593</v>
      </c>
      <c r="L136" s="617">
        <f t="shared" ca="1" si="8"/>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cm="1">
        <f t="array" ref="AI136">IF($K136&lt;INDEX(i_break_date,ROUNDDOWN((ROW($I136)-ROW($I$75))/i_p6_len,0)+1,1),i_p6_len,_xlfn.XMATCH($K136,$K$75:$K$84,1))</f>
        <v>1</v>
      </c>
      <c r="AJ136" s="408">
        <f t="shared" si="5"/>
        <v>1</v>
      </c>
      <c r="AK136" s="408"/>
      <c r="AL136" s="408"/>
      <c r="AM136" s="408"/>
      <c r="AN136" s="408"/>
      <c r="AO136" s="403"/>
      <c r="AP136" s="388"/>
      <c r="AQ136" s="376"/>
      <c r="AR136" s="376"/>
      <c r="AS136" s="376"/>
    </row>
    <row r="137" spans="1:45" hidden="1" outlineLevel="3" x14ac:dyDescent="0.25">
      <c r="A137" s="376"/>
      <c r="B137" s="385"/>
      <c r="C137" s="378">
        <f t="shared" si="4"/>
        <v>4</v>
      </c>
      <c r="D137" s="403"/>
      <c r="E137" s="460"/>
      <c r="F137" s="460"/>
      <c r="G137" s="403"/>
      <c r="H137" s="424"/>
      <c r="I137" s="424"/>
      <c r="J137" s="424">
        <v>2</v>
      </c>
      <c r="K137" s="616">
        <f>Periods!L24</f>
        <v>43684</v>
      </c>
      <c r="L137" s="617">
        <f t="shared" ca="1" si="8"/>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cm="1">
        <f t="array" ref="AI137">IF($K137&lt;INDEX(i_break_date,ROUNDDOWN((ROW($I137)-ROW($I$75))/i_p6_len,0)+1,1),i_p6_len,_xlfn.XMATCH($K137,$K$75:$K$84,1))</f>
        <v>5</v>
      </c>
      <c r="AJ137" s="408">
        <f t="shared" si="5"/>
        <v>4</v>
      </c>
      <c r="AK137" s="408"/>
      <c r="AL137" s="408"/>
      <c r="AM137" s="408"/>
      <c r="AN137" s="408"/>
      <c r="AO137" s="403"/>
      <c r="AP137" s="388"/>
      <c r="AQ137" s="376"/>
      <c r="AR137" s="376"/>
      <c r="AS137" s="376"/>
    </row>
    <row r="138" spans="1:45" hidden="1" outlineLevel="3" x14ac:dyDescent="0.25">
      <c r="A138" s="376"/>
      <c r="B138" s="385"/>
      <c r="C138" s="378">
        <f t="shared" si="4"/>
        <v>4</v>
      </c>
      <c r="D138" s="403"/>
      <c r="E138" s="460"/>
      <c r="F138" s="460"/>
      <c r="G138" s="403"/>
      <c r="H138" s="424"/>
      <c r="I138" s="424"/>
      <c r="J138" s="424">
        <v>3</v>
      </c>
      <c r="K138" s="616">
        <f>Periods!L25</f>
        <v>43733</v>
      </c>
      <c r="L138" s="617">
        <f t="shared" ca="1" si="8"/>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cm="1">
        <f t="array" ref="AI138">IF($K138&lt;INDEX(i_break_date,ROUNDDOWN((ROW($I138)-ROW($I$75))/i_p6_len,0)+1,1),i_p6_len,_xlfn.XMATCH($K138,$K$75:$K$84,1))</f>
        <v>6</v>
      </c>
      <c r="AJ138" s="408">
        <f t="shared" si="5"/>
        <v>5</v>
      </c>
      <c r="AK138" s="408"/>
      <c r="AL138" s="408"/>
      <c r="AM138" s="408"/>
      <c r="AN138" s="408"/>
      <c r="AO138" s="403"/>
      <c r="AP138" s="388"/>
      <c r="AQ138" s="376"/>
      <c r="AR138" s="376"/>
      <c r="AS138" s="376"/>
    </row>
    <row r="139" spans="1:45" hidden="1" outlineLevel="3" x14ac:dyDescent="0.25">
      <c r="A139" s="376"/>
      <c r="B139" s="385"/>
      <c r="C139" s="378">
        <f t="shared" si="4"/>
        <v>4</v>
      </c>
      <c r="D139" s="403"/>
      <c r="E139" s="460"/>
      <c r="F139" s="460"/>
      <c r="G139" s="403"/>
      <c r="H139" s="424"/>
      <c r="I139" s="424"/>
      <c r="J139" s="424">
        <v>4</v>
      </c>
      <c r="K139" s="616">
        <f>Periods!L26</f>
        <v>43753</v>
      </c>
      <c r="L139" s="617">
        <f t="shared" ref="L139:L170" ca="1" si="12">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cm="1">
        <f t="array" ref="AI139">IF($K139&lt;INDEX(i_break_date,ROUNDDOWN((ROW($I139)-ROW($I$75))/i_p6_len,0)+1,1),i_p6_len,_xlfn.XMATCH($K139,$K$75:$K$84,1))</f>
        <v>7</v>
      </c>
      <c r="AJ139" s="408">
        <f t="shared" si="5"/>
        <v>6</v>
      </c>
      <c r="AK139" s="408"/>
      <c r="AL139" s="408"/>
      <c r="AM139" s="408"/>
      <c r="AN139" s="408"/>
      <c r="AO139" s="403"/>
      <c r="AP139" s="388"/>
      <c r="AQ139" s="376"/>
      <c r="AR139" s="376"/>
      <c r="AS139" s="376"/>
    </row>
    <row r="140" spans="1:45" hidden="1" outlineLevel="3" x14ac:dyDescent="0.25">
      <c r="A140" s="376"/>
      <c r="B140" s="385"/>
      <c r="C140" s="378">
        <f t="shared" ref="C140:C174" si="13">INT($C$40)+3</f>
        <v>4</v>
      </c>
      <c r="D140" s="403"/>
      <c r="E140" s="460"/>
      <c r="F140" s="460"/>
      <c r="G140" s="403"/>
      <c r="H140" s="424"/>
      <c r="I140" s="424"/>
      <c r="J140" s="424">
        <v>5</v>
      </c>
      <c r="K140" s="616">
        <f>Periods!L27</f>
        <v>43775</v>
      </c>
      <c r="L140" s="617">
        <f t="shared" ca="1" si="12"/>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cm="1">
        <f t="array" ref="AI140">IF($K140&lt;INDEX(i_break_date,ROUNDDOWN((ROW($I140)-ROW($I$75))/i_p6_len,0)+1,1),i_p6_len,_xlfn.XMATCH($K140,$K$75:$K$84,1))</f>
        <v>8</v>
      </c>
      <c r="AJ140" s="408">
        <f t="shared" si="5"/>
        <v>7</v>
      </c>
      <c r="AK140" s="408"/>
      <c r="AL140" s="408"/>
      <c r="AM140" s="408"/>
      <c r="AN140" s="408"/>
      <c r="AO140" s="403"/>
      <c r="AP140" s="388"/>
      <c r="AQ140" s="376"/>
      <c r="AR140" s="376"/>
      <c r="AS140" s="376"/>
    </row>
    <row r="141" spans="1:45" hidden="1" outlineLevel="3" x14ac:dyDescent="0.25">
      <c r="A141" s="376"/>
      <c r="B141" s="385"/>
      <c r="C141" s="378">
        <f t="shared" si="13"/>
        <v>4</v>
      </c>
      <c r="D141" s="403"/>
      <c r="E141" s="460"/>
      <c r="F141" s="460"/>
      <c r="G141" s="403"/>
      <c r="H141" s="424"/>
      <c r="I141" s="424"/>
      <c r="J141" s="424">
        <v>6</v>
      </c>
      <c r="K141" s="616">
        <f>Periods!L28</f>
        <v>43852</v>
      </c>
      <c r="L141" s="617">
        <f t="shared" ca="1" si="12"/>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cm="1">
        <f t="array" ref="AI141">IF($K141&lt;INDEX(i_break_date,ROUNDDOWN((ROW($I141)-ROW($I$75))/i_p6_len,0)+1,1),i_p6_len,_xlfn.XMATCH($K141,$K$75:$K$84,1))</f>
        <v>9</v>
      </c>
      <c r="AJ141" s="408">
        <f t="shared" si="5"/>
        <v>8</v>
      </c>
      <c r="AK141" s="408"/>
      <c r="AL141" s="408"/>
      <c r="AM141" s="408"/>
      <c r="AN141" s="408"/>
      <c r="AO141" s="403"/>
      <c r="AP141" s="388"/>
      <c r="AQ141" s="376"/>
      <c r="AR141" s="376"/>
      <c r="AS141" s="376"/>
    </row>
    <row r="142" spans="1:45" hidden="1" outlineLevel="3" x14ac:dyDescent="0.25">
      <c r="A142" s="376"/>
      <c r="B142" s="385"/>
      <c r="C142" s="378">
        <f t="shared" si="13"/>
        <v>4</v>
      </c>
      <c r="D142" s="403"/>
      <c r="E142" s="460"/>
      <c r="F142" s="460"/>
      <c r="G142" s="403"/>
      <c r="H142" s="424"/>
      <c r="I142" s="424"/>
      <c r="J142" s="424">
        <v>7</v>
      </c>
      <c r="K142" s="616">
        <f>Periods!L29</f>
        <v>43891</v>
      </c>
      <c r="L142" s="617">
        <f t="shared" ca="1" si="12"/>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cm="1">
        <f t="array" ref="AI142">IF($K142&lt;INDEX(i_break_date,ROUNDDOWN((ROW($I142)-ROW($I$75))/i_p6_len,0)+1,1),i_p6_len,_xlfn.XMATCH($K142,$K$75:$K$84,1))</f>
        <v>9</v>
      </c>
      <c r="AJ142" s="408">
        <f t="shared" si="5"/>
        <v>8</v>
      </c>
      <c r="AK142" s="408"/>
      <c r="AL142" s="408"/>
      <c r="AM142" s="408"/>
      <c r="AN142" s="408"/>
      <c r="AO142" s="403"/>
      <c r="AP142" s="388"/>
      <c r="AQ142" s="376"/>
      <c r="AR142" s="376"/>
      <c r="AS142" s="376"/>
    </row>
    <row r="143" spans="1:45" hidden="1" outlineLevel="3" x14ac:dyDescent="0.25">
      <c r="A143" s="376"/>
      <c r="B143" s="385"/>
      <c r="C143" s="378">
        <f t="shared" si="13"/>
        <v>4</v>
      </c>
      <c r="D143" s="403"/>
      <c r="E143" s="460"/>
      <c r="F143" s="460"/>
      <c r="G143" s="403"/>
      <c r="H143" s="424"/>
      <c r="I143" s="424"/>
      <c r="J143" s="424">
        <v>8</v>
      </c>
      <c r="K143" s="616">
        <f>Periods!L30</f>
        <v>43922</v>
      </c>
      <c r="L143" s="617">
        <f t="shared" ca="1" si="12"/>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cm="1">
        <f t="array" ref="AI143">IF($K143&lt;INDEX(i_break_date,ROUNDDOWN((ROW($I143)-ROW($I$75))/i_p6_len,0)+1,1),i_p6_len,_xlfn.XMATCH($K143,$K$75:$K$84,1))</f>
        <v>10</v>
      </c>
      <c r="AJ143" s="408">
        <f t="shared" si="5"/>
        <v>9</v>
      </c>
      <c r="AK143" s="408"/>
      <c r="AL143" s="408"/>
      <c r="AM143" s="408"/>
      <c r="AN143" s="408"/>
      <c r="AO143" s="403"/>
      <c r="AP143" s="388"/>
      <c r="AQ143" s="376"/>
      <c r="AR143" s="376"/>
      <c r="AS143" s="376"/>
    </row>
    <row r="144" spans="1:45" hidden="1" outlineLevel="3" x14ac:dyDescent="0.25">
      <c r="A144" s="376"/>
      <c r="B144" s="385"/>
      <c r="C144" s="378">
        <f t="shared" si="13"/>
        <v>4</v>
      </c>
      <c r="D144" s="403"/>
      <c r="E144" s="460"/>
      <c r="F144" s="460"/>
      <c r="G144" s="403"/>
      <c r="H144" s="424"/>
      <c r="I144" s="476"/>
      <c r="J144" s="476">
        <v>9</v>
      </c>
      <c r="K144" s="653">
        <f>Periods!L31</f>
        <v>43936</v>
      </c>
      <c r="L144" s="672">
        <f t="shared" ca="1" si="12"/>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cm="1">
        <f t="array" ref="AI144">IF($K144&lt;INDEX(i_break_date,ROUNDDOWN((ROW($I144)-ROW($I$75))/i_p6_len,0)+1,1),i_p6_len,_xlfn.XMATCH($K144,$K$75:$K$84,1))</f>
        <v>10</v>
      </c>
      <c r="AJ144" s="408">
        <f t="shared" si="5"/>
        <v>9</v>
      </c>
      <c r="AK144" s="408"/>
      <c r="AL144" s="408"/>
      <c r="AM144" s="408"/>
      <c r="AN144" s="408"/>
      <c r="AO144" s="403"/>
      <c r="AP144" s="388"/>
      <c r="AQ144" s="376"/>
      <c r="AR144" s="376"/>
      <c r="AS144" s="376"/>
    </row>
    <row r="145" spans="1:45" hidden="1" outlineLevel="2" x14ac:dyDescent="0.25">
      <c r="A145" s="376"/>
      <c r="B145" s="385"/>
      <c r="C145" s="378">
        <f t="shared" ref="C145" si="14">INT($C$40)+2</f>
        <v>3</v>
      </c>
      <c r="D145" s="403"/>
      <c r="E145" s="460"/>
      <c r="F145" s="460"/>
      <c r="G145" s="403"/>
      <c r="H145" s="424"/>
      <c r="I145" s="660" t="s">
        <v>793</v>
      </c>
      <c r="J145" s="660">
        <v>0</v>
      </c>
      <c r="K145" s="661">
        <f>Periods!M21</f>
        <v>43572</v>
      </c>
      <c r="L145" s="673">
        <f t="shared" ca="1" si="12"/>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cm="1">
        <f t="array" ref="AI145">IF($K145&lt;INDEX(i_break_date,ROUNDDOWN((ROW($I145)-ROW($I$75))/i_p6_len,0)+1,1),i_p6_len,_xlfn.XMATCH($K145,$K$75:$K$84,1))</f>
        <v>10</v>
      </c>
      <c r="AJ145" s="408">
        <f t="shared" si="5"/>
        <v>9</v>
      </c>
      <c r="AK145" s="408"/>
      <c r="AL145" s="408"/>
      <c r="AM145" s="408"/>
      <c r="AN145" s="408"/>
      <c r="AO145" s="403"/>
      <c r="AP145" s="388"/>
      <c r="AQ145" s="376"/>
      <c r="AR145" s="376"/>
      <c r="AS145" s="376"/>
    </row>
    <row r="146" spans="1:45" hidden="1" outlineLevel="3" collapsed="1" x14ac:dyDescent="0.25">
      <c r="A146" s="376"/>
      <c r="B146" s="385"/>
      <c r="C146" s="378">
        <f t="shared" si="13"/>
        <v>4</v>
      </c>
      <c r="D146" s="403"/>
      <c r="E146" s="460"/>
      <c r="F146" s="460"/>
      <c r="G146" s="403"/>
      <c r="H146" s="424"/>
      <c r="I146" s="424"/>
      <c r="J146" s="424">
        <v>1</v>
      </c>
      <c r="K146" s="616">
        <f>Periods!M22</f>
        <v>43593</v>
      </c>
      <c r="L146" s="617">
        <f t="shared" ca="1" si="12"/>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cm="1">
        <f t="array" ref="AI146">IF($K146&lt;INDEX(i_break_date,ROUNDDOWN((ROW($I146)-ROW($I$75))/i_p6_len,0)+1,1),i_p6_len,_xlfn.XMATCH($K146,$K$75:$K$84,1))</f>
        <v>10</v>
      </c>
      <c r="AJ146" s="408">
        <f t="shared" si="5"/>
        <v>9</v>
      </c>
      <c r="AK146" s="408"/>
      <c r="AL146" s="408"/>
      <c r="AM146" s="408"/>
      <c r="AN146" s="408"/>
      <c r="AO146" s="403"/>
      <c r="AP146" s="388"/>
      <c r="AQ146" s="376"/>
      <c r="AR146" s="376"/>
      <c r="AS146" s="376"/>
    </row>
    <row r="147" spans="1:45" hidden="1" outlineLevel="3" x14ac:dyDescent="0.25">
      <c r="A147" s="376"/>
      <c r="B147" s="385"/>
      <c r="C147" s="378">
        <f t="shared" si="13"/>
        <v>4</v>
      </c>
      <c r="D147" s="403"/>
      <c r="E147" s="460"/>
      <c r="F147" s="460"/>
      <c r="G147" s="403"/>
      <c r="H147" s="424"/>
      <c r="I147" s="424"/>
      <c r="J147" s="424">
        <v>2</v>
      </c>
      <c r="K147" s="616">
        <f>Periods!M24</f>
        <v>43684</v>
      </c>
      <c r="L147" s="617">
        <f t="shared" ca="1" si="12"/>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cm="1">
        <f t="array" ref="AI147">IF($K147&lt;INDEX(i_break_date,ROUNDDOWN((ROW($I147)-ROW($I$75))/i_p6_len,0)+1,1),i_p6_len,_xlfn.XMATCH($K147,$K$75:$K$84,1))</f>
        <v>5</v>
      </c>
      <c r="AJ147" s="408">
        <f t="shared" si="5"/>
        <v>4</v>
      </c>
      <c r="AK147" s="408"/>
      <c r="AL147" s="408"/>
      <c r="AM147" s="408"/>
      <c r="AN147" s="408"/>
      <c r="AO147" s="403"/>
      <c r="AP147" s="388"/>
      <c r="AQ147" s="376"/>
      <c r="AR147" s="376"/>
      <c r="AS147" s="376"/>
    </row>
    <row r="148" spans="1:45" hidden="1" outlineLevel="3" x14ac:dyDescent="0.25">
      <c r="A148" s="376"/>
      <c r="B148" s="385"/>
      <c r="C148" s="378">
        <f t="shared" si="13"/>
        <v>4</v>
      </c>
      <c r="D148" s="403"/>
      <c r="E148" s="460"/>
      <c r="F148" s="460"/>
      <c r="G148" s="403"/>
      <c r="H148" s="424"/>
      <c r="I148" s="424"/>
      <c r="J148" s="424">
        <v>3</v>
      </c>
      <c r="K148" s="616">
        <f>Periods!M25</f>
        <v>43733</v>
      </c>
      <c r="L148" s="617">
        <f t="shared" ca="1" si="12"/>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cm="1">
        <f t="array" ref="AI148">IF($K148&lt;INDEX(i_break_date,ROUNDDOWN((ROW($I148)-ROW($I$75))/i_p6_len,0)+1,1),i_p6_len,_xlfn.XMATCH($K148,$K$75:$K$84,1))</f>
        <v>6</v>
      </c>
      <c r="AJ148" s="408">
        <f t="shared" si="5"/>
        <v>5</v>
      </c>
      <c r="AK148" s="408"/>
      <c r="AL148" s="408"/>
      <c r="AM148" s="408"/>
      <c r="AN148" s="408"/>
      <c r="AO148" s="403"/>
      <c r="AP148" s="388"/>
      <c r="AQ148" s="376"/>
      <c r="AR148" s="376"/>
      <c r="AS148" s="376"/>
    </row>
    <row r="149" spans="1:45" hidden="1" outlineLevel="3" x14ac:dyDescent="0.25">
      <c r="A149" s="376"/>
      <c r="B149" s="385"/>
      <c r="C149" s="378">
        <f t="shared" si="13"/>
        <v>4</v>
      </c>
      <c r="D149" s="403"/>
      <c r="E149" s="460"/>
      <c r="F149" s="460"/>
      <c r="G149" s="403"/>
      <c r="H149" s="424"/>
      <c r="I149" s="424"/>
      <c r="J149" s="424">
        <v>4</v>
      </c>
      <c r="K149" s="616">
        <f>Periods!M26</f>
        <v>43753</v>
      </c>
      <c r="L149" s="617">
        <f t="shared" ca="1" si="12"/>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cm="1">
        <f t="array" ref="AI149">IF($K149&lt;INDEX(i_break_date,ROUNDDOWN((ROW($I149)-ROW($I$75))/i_p6_len,0)+1,1),i_p6_len,_xlfn.XMATCH($K149,$K$75:$K$84,1))</f>
        <v>7</v>
      </c>
      <c r="AJ149" s="408">
        <f t="shared" si="5"/>
        <v>6</v>
      </c>
      <c r="AK149" s="408"/>
      <c r="AL149" s="408"/>
      <c r="AM149" s="408"/>
      <c r="AN149" s="408"/>
      <c r="AO149" s="403"/>
      <c r="AP149" s="388"/>
      <c r="AQ149" s="376"/>
      <c r="AR149" s="376"/>
      <c r="AS149" s="376"/>
    </row>
    <row r="150" spans="1:45" hidden="1" outlineLevel="3" x14ac:dyDescent="0.25">
      <c r="A150" s="376"/>
      <c r="B150" s="385"/>
      <c r="C150" s="378">
        <f t="shared" si="13"/>
        <v>4</v>
      </c>
      <c r="D150" s="403"/>
      <c r="E150" s="460"/>
      <c r="F150" s="460"/>
      <c r="G150" s="403"/>
      <c r="H150" s="424"/>
      <c r="I150" s="424"/>
      <c r="J150" s="424">
        <v>5</v>
      </c>
      <c r="K150" s="616">
        <f>Periods!M27</f>
        <v>43797</v>
      </c>
      <c r="L150" s="617">
        <f t="shared" ca="1" si="12"/>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cm="1">
        <f t="array" ref="AI150">IF($K150&lt;INDEX(i_break_date,ROUNDDOWN((ROW($I150)-ROW($I$75))/i_p6_len,0)+1,1),i_p6_len,_xlfn.XMATCH($K150,$K$75:$K$84,1))</f>
        <v>8</v>
      </c>
      <c r="AJ150" s="408">
        <f t="shared" ref="AJ150:AJ174" si="15">MAX(1,AI150-1)</f>
        <v>7</v>
      </c>
      <c r="AK150" s="408"/>
      <c r="AL150" s="408"/>
      <c r="AM150" s="408"/>
      <c r="AN150" s="408"/>
      <c r="AO150" s="403"/>
      <c r="AP150" s="388"/>
      <c r="AQ150" s="376"/>
      <c r="AR150" s="376"/>
      <c r="AS150" s="376"/>
    </row>
    <row r="151" spans="1:45" hidden="1" outlineLevel="3" x14ac:dyDescent="0.25">
      <c r="A151" s="376"/>
      <c r="B151" s="385"/>
      <c r="C151" s="378">
        <f t="shared" si="13"/>
        <v>4</v>
      </c>
      <c r="D151" s="403"/>
      <c r="E151" s="460"/>
      <c r="F151" s="460"/>
      <c r="G151" s="403"/>
      <c r="H151" s="424"/>
      <c r="I151" s="424"/>
      <c r="J151" s="424">
        <v>6</v>
      </c>
      <c r="K151" s="616">
        <f>Periods!M28</f>
        <v>43852</v>
      </c>
      <c r="L151" s="617">
        <f t="shared" ca="1" si="12"/>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cm="1">
        <f t="array" ref="AI151">IF($K151&lt;INDEX(i_break_date,ROUNDDOWN((ROW($I151)-ROW($I$75))/i_p6_len,0)+1,1),i_p6_len,_xlfn.XMATCH($K151,$K$75:$K$84,1))</f>
        <v>9</v>
      </c>
      <c r="AJ151" s="408">
        <f t="shared" si="15"/>
        <v>8</v>
      </c>
      <c r="AK151" s="408"/>
      <c r="AL151" s="408"/>
      <c r="AM151" s="408"/>
      <c r="AN151" s="408"/>
      <c r="AO151" s="403"/>
      <c r="AP151" s="388"/>
      <c r="AQ151" s="376"/>
      <c r="AR151" s="376"/>
      <c r="AS151" s="376"/>
    </row>
    <row r="152" spans="1:45" hidden="1" outlineLevel="3" x14ac:dyDescent="0.25">
      <c r="A152" s="376"/>
      <c r="B152" s="385"/>
      <c r="C152" s="378">
        <f t="shared" si="13"/>
        <v>4</v>
      </c>
      <c r="D152" s="403"/>
      <c r="E152" s="460"/>
      <c r="F152" s="460"/>
      <c r="G152" s="403"/>
      <c r="H152" s="424"/>
      <c r="I152" s="424"/>
      <c r="J152" s="424">
        <v>7</v>
      </c>
      <c r="K152" s="616">
        <f>Periods!M29</f>
        <v>43891</v>
      </c>
      <c r="L152" s="617">
        <f t="shared" ca="1" si="12"/>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cm="1">
        <f t="array" ref="AI152">IF($K152&lt;INDEX(i_break_date,ROUNDDOWN((ROW($I152)-ROW($I$75))/i_p6_len,0)+1,1),i_p6_len,_xlfn.XMATCH($K152,$K$75:$K$84,1))</f>
        <v>9</v>
      </c>
      <c r="AJ152" s="408">
        <f t="shared" si="15"/>
        <v>8</v>
      </c>
      <c r="AK152" s="408"/>
      <c r="AL152" s="408"/>
      <c r="AM152" s="408"/>
      <c r="AN152" s="408"/>
      <c r="AO152" s="403"/>
      <c r="AP152" s="388"/>
      <c r="AQ152" s="376"/>
      <c r="AR152" s="376"/>
      <c r="AS152" s="376"/>
    </row>
    <row r="153" spans="1:45" hidden="1" outlineLevel="3" x14ac:dyDescent="0.25">
      <c r="A153" s="376"/>
      <c r="B153" s="385"/>
      <c r="C153" s="378">
        <f t="shared" si="13"/>
        <v>4</v>
      </c>
      <c r="D153" s="403"/>
      <c r="E153" s="460"/>
      <c r="F153" s="460"/>
      <c r="G153" s="403"/>
      <c r="H153" s="424"/>
      <c r="I153" s="424"/>
      <c r="J153" s="424">
        <v>8</v>
      </c>
      <c r="K153" s="616">
        <f>Periods!M30</f>
        <v>43922</v>
      </c>
      <c r="L153" s="617">
        <f t="shared" ca="1" si="12"/>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cm="1">
        <f t="array" ref="AI153">IF($K153&lt;INDEX(i_break_date,ROUNDDOWN((ROW($I153)-ROW($I$75))/i_p6_len,0)+1,1),i_p6_len,_xlfn.XMATCH($K153,$K$75:$K$84,1))</f>
        <v>10</v>
      </c>
      <c r="AJ153" s="408">
        <f t="shared" si="15"/>
        <v>9</v>
      </c>
      <c r="AK153" s="408"/>
      <c r="AL153" s="408"/>
      <c r="AM153" s="408"/>
      <c r="AN153" s="408"/>
      <c r="AO153" s="403"/>
      <c r="AP153" s="388"/>
      <c r="AQ153" s="376"/>
      <c r="AR153" s="376"/>
      <c r="AS153" s="376"/>
    </row>
    <row r="154" spans="1:45" hidden="1" outlineLevel="3" x14ac:dyDescent="0.25">
      <c r="A154" s="376"/>
      <c r="B154" s="385"/>
      <c r="C154" s="378">
        <f t="shared" si="13"/>
        <v>4</v>
      </c>
      <c r="D154" s="403"/>
      <c r="E154" s="460"/>
      <c r="F154" s="460"/>
      <c r="G154" s="403"/>
      <c r="H154" s="424"/>
      <c r="I154" s="476"/>
      <c r="J154" s="476">
        <v>9</v>
      </c>
      <c r="K154" s="653">
        <f>Periods!M31</f>
        <v>43936</v>
      </c>
      <c r="L154" s="672">
        <f t="shared" ca="1" si="12"/>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cm="1">
        <f t="array" ref="AI154">IF($K154&lt;INDEX(i_break_date,ROUNDDOWN((ROW($I154)-ROW($I$75))/i_p6_len,0)+1,1),i_p6_len,_xlfn.XMATCH($K154,$K$75:$K$84,1))</f>
        <v>10</v>
      </c>
      <c r="AJ154" s="408">
        <f t="shared" si="15"/>
        <v>9</v>
      </c>
      <c r="AK154" s="408"/>
      <c r="AL154" s="408"/>
      <c r="AM154" s="408"/>
      <c r="AN154" s="408"/>
      <c r="AO154" s="403"/>
      <c r="AP154" s="388"/>
      <c r="AQ154" s="376"/>
      <c r="AR154" s="376"/>
      <c r="AS154" s="376"/>
    </row>
    <row r="155" spans="1:45" hidden="1" outlineLevel="2" x14ac:dyDescent="0.25">
      <c r="A155" s="376"/>
      <c r="B155" s="385"/>
      <c r="C155" s="378">
        <f t="shared" ref="C155" si="16">INT($C$40)+2</f>
        <v>3</v>
      </c>
      <c r="D155" s="403"/>
      <c r="E155" s="460"/>
      <c r="F155" s="460"/>
      <c r="G155" s="403"/>
      <c r="H155" s="424"/>
      <c r="I155" s="660" t="s">
        <v>794</v>
      </c>
      <c r="J155" s="660">
        <v>0</v>
      </c>
      <c r="K155" s="661">
        <f>Periods!N21</f>
        <v>43572</v>
      </c>
      <c r="L155" s="673">
        <f t="shared" ca="1" si="12"/>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cm="1">
        <f t="array" ref="AI155">IF($K155&lt;INDEX(i_break_date,ROUNDDOWN((ROW($I155)-ROW($I$75))/i_p6_len,0)+1,1),i_p6_len,_xlfn.XMATCH($K155,$K$75:$K$84,1))</f>
        <v>10</v>
      </c>
      <c r="AJ155" s="408">
        <f t="shared" si="15"/>
        <v>9</v>
      </c>
      <c r="AK155" s="408"/>
      <c r="AL155" s="408"/>
      <c r="AM155" s="408"/>
      <c r="AN155" s="408"/>
      <c r="AO155" s="403"/>
      <c r="AP155" s="388"/>
      <c r="AQ155" s="376"/>
      <c r="AR155" s="376"/>
      <c r="AS155" s="376"/>
    </row>
    <row r="156" spans="1:45" hidden="1" outlineLevel="3" collapsed="1" x14ac:dyDescent="0.25">
      <c r="A156" s="376"/>
      <c r="B156" s="385"/>
      <c r="C156" s="378">
        <f t="shared" si="13"/>
        <v>4</v>
      </c>
      <c r="D156" s="403"/>
      <c r="E156" s="460"/>
      <c r="F156" s="460"/>
      <c r="G156" s="403"/>
      <c r="H156" s="424"/>
      <c r="I156" s="424"/>
      <c r="J156" s="424">
        <v>1</v>
      </c>
      <c r="K156" s="616">
        <f>Periods!N22</f>
        <v>43593</v>
      </c>
      <c r="L156" s="617">
        <f t="shared" ca="1" si="12"/>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cm="1">
        <f t="array" ref="AI156">IF($K156&lt;INDEX(i_break_date,ROUNDDOWN((ROW($I156)-ROW($I$75))/i_p6_len,0)+1,1),i_p6_len,_xlfn.XMATCH($K156,$K$75:$K$84,1))</f>
        <v>10</v>
      </c>
      <c r="AJ156" s="408">
        <f t="shared" si="15"/>
        <v>9</v>
      </c>
      <c r="AK156" s="408"/>
      <c r="AL156" s="408"/>
      <c r="AM156" s="408"/>
      <c r="AN156" s="408"/>
      <c r="AO156" s="403"/>
      <c r="AP156" s="388"/>
      <c r="AQ156" s="376"/>
      <c r="AR156" s="376"/>
      <c r="AS156" s="376"/>
    </row>
    <row r="157" spans="1:45" hidden="1" outlineLevel="3" x14ac:dyDescent="0.25">
      <c r="A157" s="376"/>
      <c r="B157" s="385"/>
      <c r="C157" s="378">
        <f t="shared" si="13"/>
        <v>4</v>
      </c>
      <c r="D157" s="403"/>
      <c r="E157" s="460"/>
      <c r="F157" s="460"/>
      <c r="G157" s="403"/>
      <c r="H157" s="424"/>
      <c r="I157" s="424"/>
      <c r="J157" s="424">
        <v>2</v>
      </c>
      <c r="K157" s="616">
        <f>Periods!N24</f>
        <v>43684</v>
      </c>
      <c r="L157" s="617">
        <f t="shared" ca="1" si="12"/>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cm="1">
        <f t="array" ref="AI157">IF($K157&lt;INDEX(i_break_date,ROUNDDOWN((ROW($I157)-ROW($I$75))/i_p6_len,0)+1,1),i_p6_len,_xlfn.XMATCH($K157,$K$75:$K$84,1))</f>
        <v>5</v>
      </c>
      <c r="AJ157" s="408">
        <f t="shared" si="15"/>
        <v>4</v>
      </c>
      <c r="AK157" s="408"/>
      <c r="AL157" s="408"/>
      <c r="AM157" s="408"/>
      <c r="AN157" s="408"/>
      <c r="AO157" s="403"/>
      <c r="AP157" s="388"/>
      <c r="AQ157" s="376"/>
      <c r="AR157" s="376"/>
      <c r="AS157" s="376"/>
    </row>
    <row r="158" spans="1:45" hidden="1" outlineLevel="3" x14ac:dyDescent="0.25">
      <c r="A158" s="376"/>
      <c r="B158" s="385"/>
      <c r="C158" s="378">
        <f t="shared" si="13"/>
        <v>4</v>
      </c>
      <c r="D158" s="403"/>
      <c r="E158" s="460"/>
      <c r="F158" s="460"/>
      <c r="G158" s="403"/>
      <c r="H158" s="424"/>
      <c r="I158" s="424"/>
      <c r="J158" s="424">
        <v>3</v>
      </c>
      <c r="K158" s="616">
        <f>Periods!N25</f>
        <v>43733</v>
      </c>
      <c r="L158" s="617">
        <f t="shared" ca="1" si="12"/>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cm="1">
        <f t="array" ref="AI158">IF($K158&lt;INDEX(i_break_date,ROUNDDOWN((ROW($I158)-ROW($I$75))/i_p6_len,0)+1,1),i_p6_len,_xlfn.XMATCH($K158,$K$75:$K$84,1))</f>
        <v>6</v>
      </c>
      <c r="AJ158" s="408">
        <f t="shared" si="15"/>
        <v>5</v>
      </c>
      <c r="AK158" s="408"/>
      <c r="AL158" s="408"/>
      <c r="AM158" s="408"/>
      <c r="AN158" s="408"/>
      <c r="AO158" s="403"/>
      <c r="AP158" s="388"/>
      <c r="AQ158" s="376"/>
      <c r="AR158" s="376"/>
      <c r="AS158" s="376"/>
    </row>
    <row r="159" spans="1:45" hidden="1" outlineLevel="3" x14ac:dyDescent="0.25">
      <c r="A159" s="376"/>
      <c r="B159" s="385"/>
      <c r="C159" s="378">
        <f t="shared" si="13"/>
        <v>4</v>
      </c>
      <c r="D159" s="403"/>
      <c r="E159" s="460"/>
      <c r="F159" s="460"/>
      <c r="G159" s="403"/>
      <c r="H159" s="424"/>
      <c r="I159" s="424"/>
      <c r="J159" s="424">
        <v>4</v>
      </c>
      <c r="K159" s="616">
        <f>Periods!N26</f>
        <v>43753</v>
      </c>
      <c r="L159" s="617">
        <f t="shared" ca="1" si="12"/>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cm="1">
        <f t="array" ref="AI159">IF($K159&lt;INDEX(i_break_date,ROUNDDOWN((ROW($I159)-ROW($I$75))/i_p6_len,0)+1,1),i_p6_len,_xlfn.XMATCH($K159,$K$75:$K$84,1))</f>
        <v>7</v>
      </c>
      <c r="AJ159" s="408">
        <f t="shared" si="15"/>
        <v>6</v>
      </c>
      <c r="AK159" s="408"/>
      <c r="AL159" s="408"/>
      <c r="AM159" s="408"/>
      <c r="AN159" s="408"/>
      <c r="AO159" s="403"/>
      <c r="AP159" s="388"/>
      <c r="AQ159" s="376"/>
      <c r="AR159" s="376"/>
      <c r="AS159" s="376"/>
    </row>
    <row r="160" spans="1:45" hidden="1" outlineLevel="3" x14ac:dyDescent="0.25">
      <c r="A160" s="376"/>
      <c r="B160" s="385"/>
      <c r="C160" s="378">
        <f t="shared" si="13"/>
        <v>4</v>
      </c>
      <c r="D160" s="403"/>
      <c r="E160" s="460"/>
      <c r="F160" s="460"/>
      <c r="G160" s="403"/>
      <c r="H160" s="424"/>
      <c r="I160" s="424"/>
      <c r="J160" s="424">
        <v>5</v>
      </c>
      <c r="K160" s="616">
        <f>Periods!N27</f>
        <v>43770</v>
      </c>
      <c r="L160" s="617">
        <f t="shared" ca="1" si="12"/>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cm="1">
        <f t="array" ref="AI160">IF($K160&lt;INDEX(i_break_date,ROUNDDOWN((ROW($I160)-ROW($I$75))/i_p6_len,0)+1,1),i_p6_len,_xlfn.XMATCH($K160,$K$75:$K$84,1))</f>
        <v>7</v>
      </c>
      <c r="AJ160" s="408">
        <f t="shared" si="15"/>
        <v>6</v>
      </c>
      <c r="AK160" s="408"/>
      <c r="AL160" s="408"/>
      <c r="AM160" s="408"/>
      <c r="AN160" s="408"/>
      <c r="AO160" s="403"/>
      <c r="AP160" s="388"/>
      <c r="AQ160" s="376"/>
      <c r="AR160" s="376"/>
      <c r="AS160" s="376"/>
    </row>
    <row r="161" spans="1:45" hidden="1" outlineLevel="3" x14ac:dyDescent="0.25">
      <c r="A161" s="376"/>
      <c r="B161" s="385"/>
      <c r="C161" s="378">
        <f t="shared" si="13"/>
        <v>4</v>
      </c>
      <c r="D161" s="403"/>
      <c r="E161" s="460"/>
      <c r="F161" s="460"/>
      <c r="G161" s="403"/>
      <c r="H161" s="424"/>
      <c r="I161" s="424"/>
      <c r="J161" s="424">
        <v>6</v>
      </c>
      <c r="K161" s="616">
        <f>Periods!N28</f>
        <v>43852</v>
      </c>
      <c r="L161" s="617">
        <f t="shared" ca="1" si="12"/>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cm="1">
        <f t="array" ref="AI161">IF($K161&lt;INDEX(i_break_date,ROUNDDOWN((ROW($I161)-ROW($I$75))/i_p6_len,0)+1,1),i_p6_len,_xlfn.XMATCH($K161,$K$75:$K$84,1))</f>
        <v>9</v>
      </c>
      <c r="AJ161" s="408">
        <f t="shared" si="15"/>
        <v>8</v>
      </c>
      <c r="AK161" s="408"/>
      <c r="AL161" s="408"/>
      <c r="AM161" s="408"/>
      <c r="AN161" s="408"/>
      <c r="AO161" s="403"/>
      <c r="AP161" s="388"/>
      <c r="AQ161" s="376"/>
      <c r="AR161" s="376"/>
      <c r="AS161" s="376"/>
    </row>
    <row r="162" spans="1:45" hidden="1" outlineLevel="3" x14ac:dyDescent="0.25">
      <c r="A162" s="376"/>
      <c r="B162" s="385"/>
      <c r="C162" s="378">
        <f t="shared" si="13"/>
        <v>4</v>
      </c>
      <c r="D162" s="403"/>
      <c r="E162" s="460"/>
      <c r="F162" s="460"/>
      <c r="G162" s="403"/>
      <c r="H162" s="424"/>
      <c r="I162" s="424"/>
      <c r="J162" s="424">
        <v>7</v>
      </c>
      <c r="K162" s="616">
        <f>Periods!N29</f>
        <v>43891</v>
      </c>
      <c r="L162" s="617">
        <f t="shared" ca="1" si="12"/>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cm="1">
        <f t="array" ref="AI162">IF($K162&lt;INDEX(i_break_date,ROUNDDOWN((ROW($I162)-ROW($I$75))/i_p6_len,0)+1,1),i_p6_len,_xlfn.XMATCH($K162,$K$75:$K$84,1))</f>
        <v>9</v>
      </c>
      <c r="AJ162" s="408">
        <f t="shared" si="15"/>
        <v>8</v>
      </c>
      <c r="AK162" s="408"/>
      <c r="AL162" s="408"/>
      <c r="AM162" s="408"/>
      <c r="AN162" s="408"/>
      <c r="AO162" s="403"/>
      <c r="AP162" s="388"/>
      <c r="AQ162" s="376"/>
      <c r="AR162" s="376"/>
      <c r="AS162" s="376"/>
    </row>
    <row r="163" spans="1:45" hidden="1" outlineLevel="3" x14ac:dyDescent="0.25">
      <c r="A163" s="376"/>
      <c r="B163" s="385"/>
      <c r="C163" s="378">
        <f t="shared" si="13"/>
        <v>4</v>
      </c>
      <c r="D163" s="403"/>
      <c r="E163" s="460"/>
      <c r="F163" s="460"/>
      <c r="G163" s="403"/>
      <c r="H163" s="424"/>
      <c r="I163" s="424"/>
      <c r="J163" s="424">
        <v>8</v>
      </c>
      <c r="K163" s="616">
        <f>Periods!N30</f>
        <v>43922</v>
      </c>
      <c r="L163" s="617">
        <f t="shared" ca="1" si="12"/>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cm="1">
        <f t="array" ref="AI163">IF($K163&lt;INDEX(i_break_date,ROUNDDOWN((ROW($I163)-ROW($I$75))/i_p6_len,0)+1,1),i_p6_len,_xlfn.XMATCH($K163,$K$75:$K$84,1))</f>
        <v>10</v>
      </c>
      <c r="AJ163" s="408">
        <f t="shared" si="15"/>
        <v>9</v>
      </c>
      <c r="AK163" s="408"/>
      <c r="AL163" s="408"/>
      <c r="AM163" s="408"/>
      <c r="AN163" s="408"/>
      <c r="AO163" s="403"/>
      <c r="AP163" s="388"/>
      <c r="AQ163" s="376"/>
      <c r="AR163" s="376"/>
      <c r="AS163" s="376"/>
    </row>
    <row r="164" spans="1:45" hidden="1" outlineLevel="3" x14ac:dyDescent="0.25">
      <c r="A164" s="376"/>
      <c r="B164" s="385"/>
      <c r="C164" s="378">
        <f t="shared" si="13"/>
        <v>4</v>
      </c>
      <c r="D164" s="403"/>
      <c r="E164" s="460"/>
      <c r="F164" s="460"/>
      <c r="G164" s="403"/>
      <c r="H164" s="424"/>
      <c r="I164" s="476"/>
      <c r="J164" s="476">
        <v>9</v>
      </c>
      <c r="K164" s="653">
        <f>Periods!N31</f>
        <v>43936</v>
      </c>
      <c r="L164" s="672">
        <f t="shared" ca="1" si="12"/>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cm="1">
        <f t="array" ref="AI164">IF($K164&lt;INDEX(i_break_date,ROUNDDOWN((ROW($I164)-ROW($I$75))/i_p6_len,0)+1,1),i_p6_len,_xlfn.XMATCH($K164,$K$75:$K$84,1))</f>
        <v>10</v>
      </c>
      <c r="AJ164" s="408">
        <f t="shared" si="15"/>
        <v>9</v>
      </c>
      <c r="AK164" s="408"/>
      <c r="AL164" s="408"/>
      <c r="AM164" s="408"/>
      <c r="AN164" s="408"/>
      <c r="AO164" s="403"/>
      <c r="AP164" s="388"/>
      <c r="AQ164" s="376"/>
      <c r="AR164" s="376"/>
      <c r="AS164" s="376"/>
    </row>
    <row r="165" spans="1:45" hidden="1" outlineLevel="2" x14ac:dyDescent="0.25">
      <c r="A165" s="376"/>
      <c r="B165" s="385"/>
      <c r="C165" s="378">
        <f t="shared" ref="C165" si="17">INT($C$40)+2</f>
        <v>3</v>
      </c>
      <c r="D165" s="403"/>
      <c r="E165" s="460"/>
      <c r="F165" s="460"/>
      <c r="G165" s="403"/>
      <c r="H165" s="424"/>
      <c r="I165" s="660" t="s">
        <v>795</v>
      </c>
      <c r="J165" s="660">
        <v>0</v>
      </c>
      <c r="K165" s="661">
        <f>Periods!O21</f>
        <v>43572</v>
      </c>
      <c r="L165" s="673">
        <f t="shared" ca="1" si="12"/>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cm="1">
        <f t="array" ref="AI165">IF($K165&lt;INDEX(i_break_date,ROUNDDOWN((ROW($I165)-ROW($I$75))/i_p6_len,0)+1,1),i_p6_len,_xlfn.XMATCH($K165,$K$75:$K$84,1))</f>
        <v>10</v>
      </c>
      <c r="AJ165" s="408">
        <f t="shared" si="15"/>
        <v>9</v>
      </c>
      <c r="AK165" s="408"/>
      <c r="AL165" s="408"/>
      <c r="AM165" s="408"/>
      <c r="AN165" s="408"/>
      <c r="AO165" s="403"/>
      <c r="AP165" s="388"/>
      <c r="AQ165" s="376"/>
      <c r="AR165" s="376"/>
      <c r="AS165" s="376"/>
    </row>
    <row r="166" spans="1:45" hidden="1" outlineLevel="3" collapsed="1" x14ac:dyDescent="0.25">
      <c r="A166" s="376"/>
      <c r="B166" s="385"/>
      <c r="C166" s="378">
        <f t="shared" si="13"/>
        <v>4</v>
      </c>
      <c r="D166" s="403"/>
      <c r="E166" s="460"/>
      <c r="F166" s="460"/>
      <c r="G166" s="403"/>
      <c r="H166" s="424"/>
      <c r="I166" s="424"/>
      <c r="J166" s="424">
        <v>1</v>
      </c>
      <c r="K166" s="616">
        <f>Periods!O22</f>
        <v>43593</v>
      </c>
      <c r="L166" s="617">
        <f t="shared" ca="1" si="12"/>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cm="1">
        <f t="array" ref="AI166">IF($K166&lt;INDEX(i_break_date,ROUNDDOWN((ROW($I166)-ROW($I$75))/i_p6_len,0)+1,1),i_p6_len,_xlfn.XMATCH($K166,$K$75:$K$84,1))</f>
        <v>10</v>
      </c>
      <c r="AJ166" s="408">
        <f t="shared" si="15"/>
        <v>9</v>
      </c>
      <c r="AK166" s="408"/>
      <c r="AL166" s="408"/>
      <c r="AM166" s="408"/>
      <c r="AN166" s="408"/>
      <c r="AO166" s="403"/>
      <c r="AP166" s="388"/>
      <c r="AQ166" s="376"/>
      <c r="AR166" s="376"/>
      <c r="AS166" s="376"/>
    </row>
    <row r="167" spans="1:45" hidden="1" outlineLevel="3" x14ac:dyDescent="0.25">
      <c r="A167" s="376"/>
      <c r="B167" s="385"/>
      <c r="C167" s="378">
        <f t="shared" si="13"/>
        <v>4</v>
      </c>
      <c r="D167" s="403"/>
      <c r="E167" s="460"/>
      <c r="F167" s="460"/>
      <c r="G167" s="403"/>
      <c r="H167" s="424"/>
      <c r="I167" s="424"/>
      <c r="J167" s="424">
        <v>2</v>
      </c>
      <c r="K167" s="616">
        <f>Periods!O24</f>
        <v>43684</v>
      </c>
      <c r="L167" s="617">
        <f t="shared" ca="1" si="12"/>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cm="1">
        <f t="array" ref="AI167">IF($K167&lt;INDEX(i_break_date,ROUNDDOWN((ROW($I167)-ROW($I$75))/i_p6_len,0)+1,1),i_p6_len,_xlfn.XMATCH($K167,$K$75:$K$84,1))</f>
        <v>5</v>
      </c>
      <c r="AJ167" s="408">
        <f t="shared" si="15"/>
        <v>4</v>
      </c>
      <c r="AK167" s="408"/>
      <c r="AL167" s="408"/>
      <c r="AM167" s="408"/>
      <c r="AN167" s="408"/>
      <c r="AO167" s="403"/>
      <c r="AP167" s="388"/>
      <c r="AQ167" s="376"/>
      <c r="AR167" s="376"/>
      <c r="AS167" s="376"/>
    </row>
    <row r="168" spans="1:45" hidden="1" outlineLevel="3" x14ac:dyDescent="0.25">
      <c r="A168" s="376"/>
      <c r="B168" s="385"/>
      <c r="C168" s="378">
        <f t="shared" si="13"/>
        <v>4</v>
      </c>
      <c r="D168" s="403"/>
      <c r="E168" s="460"/>
      <c r="F168" s="460"/>
      <c r="G168" s="403"/>
      <c r="H168" s="424"/>
      <c r="I168" s="424"/>
      <c r="J168" s="424">
        <v>3</v>
      </c>
      <c r="K168" s="616">
        <f>Periods!O25</f>
        <v>43733</v>
      </c>
      <c r="L168" s="617">
        <f t="shared" ca="1" si="12"/>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cm="1">
        <f t="array" ref="AI168">IF($K168&lt;INDEX(i_break_date,ROUNDDOWN((ROW($I168)-ROW($I$75))/i_p6_len,0)+1,1),i_p6_len,_xlfn.XMATCH($K168,$K$75:$K$84,1))</f>
        <v>6</v>
      </c>
      <c r="AJ168" s="408">
        <f t="shared" si="15"/>
        <v>5</v>
      </c>
      <c r="AK168" s="408"/>
      <c r="AL168" s="408"/>
      <c r="AM168" s="408"/>
      <c r="AN168" s="408"/>
      <c r="AO168" s="403"/>
      <c r="AP168" s="388"/>
      <c r="AQ168" s="376"/>
      <c r="AR168" s="376"/>
      <c r="AS168" s="376"/>
    </row>
    <row r="169" spans="1:45" hidden="1" outlineLevel="3" x14ac:dyDescent="0.25">
      <c r="A169" s="376"/>
      <c r="B169" s="385"/>
      <c r="C169" s="378">
        <f t="shared" si="13"/>
        <v>4</v>
      </c>
      <c r="D169" s="403"/>
      <c r="E169" s="460"/>
      <c r="F169" s="460"/>
      <c r="G169" s="403"/>
      <c r="H169" s="424"/>
      <c r="I169" s="424"/>
      <c r="J169" s="424">
        <v>4</v>
      </c>
      <c r="K169" s="616">
        <f>Periods!O26</f>
        <v>43753</v>
      </c>
      <c r="L169" s="617">
        <f t="shared" ca="1" si="12"/>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cm="1">
        <f t="array" ref="AI169">IF($K169&lt;INDEX(i_break_date,ROUNDDOWN((ROW($I169)-ROW($I$75))/i_p6_len,0)+1,1),i_p6_len,_xlfn.XMATCH($K169,$K$75:$K$84,1))</f>
        <v>7</v>
      </c>
      <c r="AJ169" s="408">
        <f t="shared" si="15"/>
        <v>6</v>
      </c>
      <c r="AK169" s="408"/>
      <c r="AL169" s="408"/>
      <c r="AM169" s="408"/>
      <c r="AN169" s="408"/>
      <c r="AO169" s="403"/>
      <c r="AP169" s="388"/>
      <c r="AQ169" s="376"/>
      <c r="AR169" s="376"/>
      <c r="AS169" s="376"/>
    </row>
    <row r="170" spans="1:45" hidden="1" outlineLevel="3" x14ac:dyDescent="0.25">
      <c r="A170" s="376"/>
      <c r="B170" s="385"/>
      <c r="C170" s="378">
        <f t="shared" si="13"/>
        <v>4</v>
      </c>
      <c r="D170" s="403"/>
      <c r="E170" s="460"/>
      <c r="F170" s="460"/>
      <c r="G170" s="403"/>
      <c r="H170" s="424"/>
      <c r="I170" s="424"/>
      <c r="J170" s="424">
        <v>5</v>
      </c>
      <c r="K170" s="616">
        <f>Periods!O27</f>
        <v>43770</v>
      </c>
      <c r="L170" s="617">
        <f t="shared" ca="1" si="12"/>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cm="1">
        <f t="array" ref="AI170">IF($K170&lt;INDEX(i_break_date,ROUNDDOWN((ROW($I170)-ROW($I$75))/i_p6_len,0)+1,1),i_p6_len,_xlfn.XMATCH($K170,$K$75:$K$84,1))</f>
        <v>7</v>
      </c>
      <c r="AJ170" s="408">
        <f t="shared" si="15"/>
        <v>6</v>
      </c>
      <c r="AK170" s="408"/>
      <c r="AL170" s="408"/>
      <c r="AM170" s="408"/>
      <c r="AN170" s="408"/>
      <c r="AO170" s="403"/>
      <c r="AP170" s="388"/>
      <c r="AQ170" s="376"/>
      <c r="AR170" s="376"/>
      <c r="AS170" s="376"/>
    </row>
    <row r="171" spans="1:45" hidden="1" outlineLevel="3" x14ac:dyDescent="0.25">
      <c r="A171" s="376"/>
      <c r="B171" s="385"/>
      <c r="C171" s="378">
        <f t="shared" si="13"/>
        <v>4</v>
      </c>
      <c r="D171" s="403"/>
      <c r="E171" s="460"/>
      <c r="F171" s="460"/>
      <c r="G171" s="403"/>
      <c r="H171" s="424"/>
      <c r="I171" s="424"/>
      <c r="J171" s="424">
        <v>6</v>
      </c>
      <c r="K171" s="616">
        <f>Periods!O28</f>
        <v>43852</v>
      </c>
      <c r="L171" s="617">
        <f t="shared" ref="L171:L174" ca="1" si="18">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cm="1">
        <f t="array" ref="AI171">IF($K171&lt;INDEX(i_break_date,ROUNDDOWN((ROW($I171)-ROW($I$75))/i_p6_len,0)+1,1),i_p6_len,_xlfn.XMATCH($K171,$K$75:$K$84,1))</f>
        <v>9</v>
      </c>
      <c r="AJ171" s="408">
        <f t="shared" si="15"/>
        <v>8</v>
      </c>
      <c r="AK171" s="408"/>
      <c r="AL171" s="408"/>
      <c r="AM171" s="408"/>
      <c r="AN171" s="408"/>
      <c r="AO171" s="403"/>
      <c r="AP171" s="388"/>
      <c r="AQ171" s="376"/>
      <c r="AR171" s="376"/>
      <c r="AS171" s="376"/>
    </row>
    <row r="172" spans="1:45" hidden="1" outlineLevel="3" x14ac:dyDescent="0.25">
      <c r="A172" s="376"/>
      <c r="B172" s="385"/>
      <c r="C172" s="378">
        <f t="shared" si="13"/>
        <v>4</v>
      </c>
      <c r="D172" s="403"/>
      <c r="E172" s="460"/>
      <c r="F172" s="460"/>
      <c r="G172" s="403"/>
      <c r="H172" s="424"/>
      <c r="I172" s="424"/>
      <c r="J172" s="424">
        <v>7</v>
      </c>
      <c r="K172" s="616">
        <f>Periods!O29</f>
        <v>43891</v>
      </c>
      <c r="L172" s="617">
        <f t="shared" ca="1" si="18"/>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cm="1">
        <f t="array" ref="AI172">IF($K172&lt;INDEX(i_break_date,ROUNDDOWN((ROW($I172)-ROW($I$75))/i_p6_len,0)+1,1),i_p6_len,_xlfn.XMATCH($K172,$K$75:$K$84,1))</f>
        <v>9</v>
      </c>
      <c r="AJ172" s="408">
        <f t="shared" si="15"/>
        <v>8</v>
      </c>
      <c r="AK172" s="408"/>
      <c r="AL172" s="408"/>
      <c r="AM172" s="408"/>
      <c r="AN172" s="408"/>
      <c r="AO172" s="403"/>
      <c r="AP172" s="388"/>
      <c r="AQ172" s="376"/>
      <c r="AR172" s="376"/>
      <c r="AS172" s="376"/>
    </row>
    <row r="173" spans="1:45" hidden="1" outlineLevel="3" x14ac:dyDescent="0.25">
      <c r="A173" s="376"/>
      <c r="B173" s="385"/>
      <c r="C173" s="378">
        <f t="shared" si="13"/>
        <v>4</v>
      </c>
      <c r="D173" s="403"/>
      <c r="E173" s="460"/>
      <c r="F173" s="460"/>
      <c r="G173" s="403"/>
      <c r="H173" s="424"/>
      <c r="I173" s="424"/>
      <c r="J173" s="424">
        <v>8</v>
      </c>
      <c r="K173" s="616">
        <f>Periods!O30</f>
        <v>43922</v>
      </c>
      <c r="L173" s="617">
        <f t="shared" ca="1" si="18"/>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cm="1">
        <f t="array" ref="AI173">IF($K173&lt;INDEX(i_break_date,ROUNDDOWN((ROW($I173)-ROW($I$75))/i_p6_len,0)+1,1),i_p6_len,_xlfn.XMATCH($K173,$K$75:$K$84,1))</f>
        <v>10</v>
      </c>
      <c r="AJ173" s="408">
        <f t="shared" si="15"/>
        <v>9</v>
      </c>
      <c r="AK173" s="408"/>
      <c r="AL173" s="408"/>
      <c r="AM173" s="408"/>
      <c r="AN173" s="408"/>
      <c r="AO173" s="403"/>
      <c r="AP173" s="388"/>
      <c r="AQ173" s="376"/>
      <c r="AR173" s="376"/>
      <c r="AS173" s="376"/>
    </row>
    <row r="174" spans="1:45" hidden="1" outlineLevel="3" x14ac:dyDescent="0.25">
      <c r="A174" s="376"/>
      <c r="B174" s="385"/>
      <c r="C174" s="378">
        <f t="shared" si="13"/>
        <v>4</v>
      </c>
      <c r="D174" s="403"/>
      <c r="E174" s="460"/>
      <c r="F174" s="460"/>
      <c r="G174" s="403"/>
      <c r="H174" s="424"/>
      <c r="I174" s="424"/>
      <c r="J174" s="424">
        <v>9</v>
      </c>
      <c r="K174" s="616">
        <f>Periods!O31</f>
        <v>43936</v>
      </c>
      <c r="L174" s="617">
        <f t="shared" ca="1" si="18"/>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cm="1">
        <f t="array" ref="AI174">IF($K174&lt;INDEX(i_break_date,ROUNDDOWN((ROW($I174)-ROW($I$75))/i_p6_len,0)+1,1),i_p6_len,_xlfn.XMATCH($K174,$K$75:$K$84,1))</f>
        <v>10</v>
      </c>
      <c r="AJ174" s="408">
        <f t="shared" si="15"/>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hidden="1"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442</v>
      </c>
      <c r="AP176" s="388"/>
      <c r="AQ176" s="376"/>
      <c r="AR176" s="376"/>
      <c r="AS176" s="376"/>
    </row>
    <row r="177" spans="1:45" ht="5.0999999999999996" hidden="1" customHeight="1" outlineLevel="3" x14ac:dyDescent="0.25">
      <c r="A177" s="376"/>
      <c r="B177" s="385"/>
      <c r="C177" s="378">
        <f>INT($C$40)+3.005</f>
        <v>4.0049999999999999</v>
      </c>
      <c r="D177" s="403" t="s">
        <v>438</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hidden="1" outlineLevel="2" x14ac:dyDescent="0.25">
      <c r="A178" s="376"/>
      <c r="B178" s="385"/>
      <c r="C178" s="378">
        <f>INT($C$40)+2</f>
        <v>3</v>
      </c>
      <c r="D178" s="403"/>
      <c r="E178" s="460"/>
      <c r="F178" s="460"/>
      <c r="G178" s="403"/>
      <c r="H178" s="424" t="s">
        <v>494</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hidden="1"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442</v>
      </c>
      <c r="AP179" s="388"/>
      <c r="AQ179" s="376"/>
      <c r="AR179" s="376"/>
      <c r="AS179" s="376"/>
    </row>
    <row r="180" spans="1:45" outlineLevel="1" x14ac:dyDescent="0.25">
      <c r="A180" s="376"/>
      <c r="B180" s="385"/>
      <c r="C180" s="378">
        <f>INT($C$40)+1</f>
        <v>2</v>
      </c>
      <c r="D180" s="403"/>
      <c r="E180" s="460"/>
      <c r="F180" s="460"/>
      <c r="G180" s="403"/>
      <c r="H180" s="420" t="s">
        <v>495</v>
      </c>
      <c r="I180" s="444"/>
      <c r="J180" s="437" t="s">
        <v>496</v>
      </c>
      <c r="K180" s="391" t="s">
        <v>497</v>
      </c>
      <c r="L180" s="391"/>
      <c r="M180" s="391"/>
      <c r="N180" s="437"/>
      <c r="O180" s="391" t="s">
        <v>498</v>
      </c>
      <c r="P180" s="391"/>
      <c r="Q180" s="391"/>
      <c r="R180" s="391"/>
      <c r="S180" s="391"/>
      <c r="T180" s="391"/>
      <c r="U180" s="391" t="s">
        <v>499</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500</v>
      </c>
      <c r="P181" s="437" t="s">
        <v>501</v>
      </c>
      <c r="Q181" s="437" t="s">
        <v>502</v>
      </c>
      <c r="R181" s="437" t="s">
        <v>929</v>
      </c>
      <c r="S181" s="437" t="s">
        <v>503</v>
      </c>
      <c r="T181" s="437" t="s">
        <v>504</v>
      </c>
      <c r="U181" s="391" t="s">
        <v>505</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438</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506</v>
      </c>
      <c r="I183" s="424"/>
      <c r="J183" s="425">
        <v>1.65</v>
      </c>
      <c r="K183" s="425">
        <v>0.4</v>
      </c>
      <c r="L183" s="425">
        <v>0.4</v>
      </c>
      <c r="M183" s="425">
        <v>0.6</v>
      </c>
      <c r="N183" s="408"/>
      <c r="O183" s="425">
        <v>17.3</v>
      </c>
      <c r="P183" s="425">
        <v>34</v>
      </c>
      <c r="Q183" s="408">
        <f t="shared" ref="Q183:Q194" si="19">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507</v>
      </c>
      <c r="I184" s="424"/>
      <c r="J184" s="425">
        <v>1.9</v>
      </c>
      <c r="K184" s="425">
        <v>0.4</v>
      </c>
      <c r="L184" s="425">
        <v>0.4</v>
      </c>
      <c r="M184" s="425">
        <v>0.5</v>
      </c>
      <c r="N184" s="408"/>
      <c r="O184" s="425">
        <v>17.5</v>
      </c>
      <c r="P184" s="425">
        <v>33.299999999999997</v>
      </c>
      <c r="Q184" s="408">
        <f t="shared" si="19"/>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0">INT($C$40)+3</f>
        <v>4</v>
      </c>
      <c r="D185" s="403"/>
      <c r="E185" s="460"/>
      <c r="F185" s="460"/>
      <c r="G185" s="403"/>
      <c r="H185" s="424" t="s">
        <v>508</v>
      </c>
      <c r="I185" s="424"/>
      <c r="J185" s="425">
        <v>2</v>
      </c>
      <c r="K185" s="425">
        <v>0.4</v>
      </c>
      <c r="L185" s="425">
        <v>0.4</v>
      </c>
      <c r="M185" s="425">
        <v>0.4</v>
      </c>
      <c r="N185" s="408"/>
      <c r="O185" s="425">
        <v>15.8</v>
      </c>
      <c r="P185" s="425">
        <v>30.5</v>
      </c>
      <c r="Q185" s="408">
        <f t="shared" si="19"/>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0"/>
        <v>4</v>
      </c>
      <c r="D186" s="403"/>
      <c r="E186" s="460"/>
      <c r="F186" s="460"/>
      <c r="G186" s="403"/>
      <c r="H186" s="424" t="s">
        <v>509</v>
      </c>
      <c r="I186" s="424"/>
      <c r="J186" s="425">
        <v>2.1</v>
      </c>
      <c r="K186" s="425">
        <v>0.4</v>
      </c>
      <c r="L186" s="425">
        <v>0.4</v>
      </c>
      <c r="M186" s="425">
        <v>0.3</v>
      </c>
      <c r="N186" s="408"/>
      <c r="O186" s="425">
        <v>12.8</v>
      </c>
      <c r="P186" s="425">
        <v>25.6</v>
      </c>
      <c r="Q186" s="408">
        <f t="shared" si="19"/>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0"/>
        <v>4</v>
      </c>
      <c r="D187" s="403"/>
      <c r="E187" s="460"/>
      <c r="F187" s="460"/>
      <c r="G187" s="403"/>
      <c r="H187" s="424" t="s">
        <v>510</v>
      </c>
      <c r="I187" s="424"/>
      <c r="J187" s="425">
        <v>2.2999999999999998</v>
      </c>
      <c r="K187" s="425">
        <v>0.4</v>
      </c>
      <c r="L187" s="425">
        <v>0.4</v>
      </c>
      <c r="M187" s="425">
        <v>0.3</v>
      </c>
      <c r="N187" s="408"/>
      <c r="O187" s="425">
        <v>9.4</v>
      </c>
      <c r="P187" s="425">
        <v>21.1</v>
      </c>
      <c r="Q187" s="408">
        <f t="shared" si="19"/>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0"/>
        <v>4</v>
      </c>
      <c r="D188" s="403"/>
      <c r="E188" s="460"/>
      <c r="F188" s="460"/>
      <c r="G188" s="403"/>
      <c r="H188" s="424" t="s">
        <v>511</v>
      </c>
      <c r="I188" s="424"/>
      <c r="J188" s="425">
        <v>2</v>
      </c>
      <c r="K188" s="425">
        <v>0.4</v>
      </c>
      <c r="L188" s="425">
        <v>0.4</v>
      </c>
      <c r="M188" s="425">
        <v>0.3</v>
      </c>
      <c r="N188" s="408"/>
      <c r="O188" s="425">
        <v>7.4</v>
      </c>
      <c r="P188" s="425">
        <v>17.7</v>
      </c>
      <c r="Q188" s="408">
        <f t="shared" si="19"/>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0"/>
        <v>4</v>
      </c>
      <c r="D189" s="403"/>
      <c r="E189" s="460"/>
      <c r="F189" s="460"/>
      <c r="G189" s="403"/>
      <c r="H189" s="424" t="s">
        <v>512</v>
      </c>
      <c r="I189" s="424"/>
      <c r="J189" s="425">
        <v>1.9</v>
      </c>
      <c r="K189" s="425">
        <v>0.4</v>
      </c>
      <c r="L189" s="425">
        <v>0.4</v>
      </c>
      <c r="M189" s="425">
        <v>0.5</v>
      </c>
      <c r="N189" s="408"/>
      <c r="O189" s="425">
        <v>6.1</v>
      </c>
      <c r="P189" s="425">
        <v>16.600000000000001</v>
      </c>
      <c r="Q189" s="408">
        <f t="shared" si="19"/>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0"/>
        <v>4</v>
      </c>
      <c r="D190" s="403"/>
      <c r="E190" s="460"/>
      <c r="F190" s="460"/>
      <c r="G190" s="403"/>
      <c r="H190" s="424" t="s">
        <v>513</v>
      </c>
      <c r="I190" s="424"/>
      <c r="J190" s="425">
        <v>1.8</v>
      </c>
      <c r="K190" s="425">
        <v>0.4</v>
      </c>
      <c r="L190" s="425">
        <v>0.4</v>
      </c>
      <c r="M190" s="425">
        <v>0.65</v>
      </c>
      <c r="N190" s="408"/>
      <c r="O190" s="425">
        <v>5.9</v>
      </c>
      <c r="P190" s="425">
        <v>17.5</v>
      </c>
      <c r="Q190" s="408">
        <f t="shared" si="19"/>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0"/>
        <v>4</v>
      </c>
      <c r="D191" s="403"/>
      <c r="E191" s="460"/>
      <c r="F191" s="460"/>
      <c r="G191" s="403"/>
      <c r="H191" s="424" t="s">
        <v>514</v>
      </c>
      <c r="I191" s="424"/>
      <c r="J191" s="425">
        <v>1.6</v>
      </c>
      <c r="K191" s="425">
        <v>0.4</v>
      </c>
      <c r="L191" s="425">
        <v>0.4</v>
      </c>
      <c r="M191" s="425">
        <v>0.8</v>
      </c>
      <c r="N191" s="408"/>
      <c r="O191" s="425">
        <v>7.1</v>
      </c>
      <c r="P191" s="425">
        <v>20.399999999999999</v>
      </c>
      <c r="Q191" s="408">
        <f t="shared" si="19"/>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0"/>
        <v>4</v>
      </c>
      <c r="D192" s="403"/>
      <c r="E192" s="460"/>
      <c r="F192" s="460"/>
      <c r="G192" s="403"/>
      <c r="H192" s="424" t="s">
        <v>515</v>
      </c>
      <c r="I192" s="424"/>
      <c r="J192" s="425">
        <v>1.3</v>
      </c>
      <c r="K192" s="425">
        <v>0.4</v>
      </c>
      <c r="L192" s="425">
        <v>0.4</v>
      </c>
      <c r="M192" s="425">
        <v>0.8</v>
      </c>
      <c r="N192" s="408"/>
      <c r="O192" s="425">
        <v>9.3000000000000007</v>
      </c>
      <c r="P192" s="425">
        <v>24.3</v>
      </c>
      <c r="Q192" s="408">
        <f t="shared" si="19"/>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0"/>
        <v>4</v>
      </c>
      <c r="D193" s="403"/>
      <c r="E193" s="460"/>
      <c r="F193" s="460"/>
      <c r="G193" s="403"/>
      <c r="H193" s="424" t="s">
        <v>516</v>
      </c>
      <c r="I193" s="424"/>
      <c r="J193" s="425">
        <v>1.3</v>
      </c>
      <c r="K193" s="425">
        <v>0.4</v>
      </c>
      <c r="L193" s="425">
        <v>0.4</v>
      </c>
      <c r="M193" s="425">
        <v>0.7</v>
      </c>
      <c r="N193" s="408"/>
      <c r="O193" s="425">
        <v>12.5</v>
      </c>
      <c r="P193" s="425">
        <v>28.5</v>
      </c>
      <c r="Q193" s="408">
        <f t="shared" si="19"/>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0"/>
        <v>4</v>
      </c>
      <c r="D194" s="403"/>
      <c r="E194" s="460"/>
      <c r="F194" s="460"/>
      <c r="G194" s="403"/>
      <c r="H194" s="424" t="s">
        <v>517</v>
      </c>
      <c r="I194" s="424"/>
      <c r="J194" s="425">
        <v>1.4</v>
      </c>
      <c r="K194" s="425">
        <v>0.4</v>
      </c>
      <c r="L194" s="425">
        <v>0.4</v>
      </c>
      <c r="M194" s="425">
        <v>0.65</v>
      </c>
      <c r="N194" s="408"/>
      <c r="O194" s="425">
        <v>15.3</v>
      </c>
      <c r="P194" s="425">
        <v>32</v>
      </c>
      <c r="Q194" s="408">
        <f t="shared" si="19"/>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442</v>
      </c>
      <c r="AP195" s="388"/>
      <c r="AQ195" s="376"/>
      <c r="AR195" s="376"/>
      <c r="AS195" s="376"/>
    </row>
    <row r="196" spans="1:45" ht="5.0999999999999996" customHeight="1" outlineLevel="3" x14ac:dyDescent="0.25">
      <c r="A196" s="376"/>
      <c r="B196" s="385"/>
      <c r="C196" s="378">
        <f>INT($C$40)+3.005</f>
        <v>4.0049999999999999</v>
      </c>
      <c r="D196" s="403" t="s">
        <v>438</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931</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442</v>
      </c>
      <c r="AP198" s="388"/>
      <c r="AQ198" s="376"/>
      <c r="AR198" s="376"/>
      <c r="AS198" s="376"/>
    </row>
    <row r="199" spans="1:45" outlineLevel="1" x14ac:dyDescent="0.25">
      <c r="A199" s="376"/>
      <c r="B199" s="385"/>
      <c r="C199" s="378">
        <f>INT($C$40)+1</f>
        <v>2</v>
      </c>
      <c r="D199" s="403"/>
      <c r="E199" s="460"/>
      <c r="F199" s="460"/>
      <c r="G199" s="403"/>
      <c r="H199" s="420" t="s">
        <v>518</v>
      </c>
      <c r="I199" s="421"/>
      <c r="J199" s="448" t="s">
        <v>407</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438</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520</v>
      </c>
      <c r="I201" s="424"/>
      <c r="J201" s="449">
        <v>50</v>
      </c>
      <c r="K201" s="408"/>
      <c r="L201" s="408"/>
      <c r="M201" s="408" t="s">
        <v>521</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522</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523</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1">INT($C$40)+3</f>
        <v>4</v>
      </c>
      <c r="D204" s="403"/>
      <c r="E204" s="460"/>
      <c r="F204" s="460"/>
      <c r="G204" s="403"/>
      <c r="H204" s="410" t="s">
        <v>524</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1"/>
        <v>4</v>
      </c>
      <c r="D205" s="403"/>
      <c r="E205" s="460"/>
      <c r="F205" s="460"/>
      <c r="G205" s="403"/>
      <c r="H205" s="410" t="s">
        <v>525</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1"/>
        <v>4</v>
      </c>
      <c r="D206" s="403"/>
      <c r="E206" s="460"/>
      <c r="F206" s="460"/>
      <c r="G206" s="403"/>
      <c r="H206" s="410" t="s">
        <v>526</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1"/>
        <v>4</v>
      </c>
      <c r="D207" s="403"/>
      <c r="E207" s="460"/>
      <c r="F207" s="460"/>
      <c r="G207" s="403"/>
      <c r="H207" s="410" t="s">
        <v>527</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1"/>
        <v>4</v>
      </c>
      <c r="D208" s="403"/>
      <c r="E208" s="460"/>
      <c r="F208" s="460"/>
      <c r="G208" s="403"/>
      <c r="H208" s="410" t="s">
        <v>528</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1"/>
        <v>4</v>
      </c>
      <c r="D209" s="403"/>
      <c r="E209" s="460"/>
      <c r="F209" s="460"/>
      <c r="G209" s="403"/>
      <c r="H209" s="410" t="s">
        <v>529</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1"/>
        <v>4</v>
      </c>
      <c r="D210" s="403"/>
      <c r="E210" s="460"/>
      <c r="F210" s="460"/>
      <c r="G210" s="403"/>
      <c r="H210" s="410" t="s">
        <v>530</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1"/>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1"/>
        <v>4</v>
      </c>
      <c r="D212" s="403"/>
      <c r="E212" s="460"/>
      <c r="F212" s="460"/>
      <c r="G212" s="403"/>
      <c r="H212" s="410" t="s">
        <v>531</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442</v>
      </c>
      <c r="AP213" s="388"/>
      <c r="AQ213" s="376"/>
      <c r="AR213" s="376"/>
      <c r="AS213" s="376"/>
    </row>
    <row r="214" spans="1:45" outlineLevel="1" x14ac:dyDescent="0.25">
      <c r="A214" s="376"/>
      <c r="B214" s="385"/>
      <c r="C214" s="378">
        <f>INT($C$40)+1</f>
        <v>2</v>
      </c>
      <c r="D214" s="403"/>
      <c r="E214" s="460"/>
      <c r="F214" s="460"/>
      <c r="G214" s="403"/>
      <c r="H214" s="420" t="s">
        <v>532</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438</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533</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442</v>
      </c>
      <c r="AP217" s="388"/>
      <c r="AQ217" s="376"/>
      <c r="AR217" s="376"/>
      <c r="AS217" s="376"/>
    </row>
    <row r="218" spans="1:45" outlineLevel="1" x14ac:dyDescent="0.25">
      <c r="A218" s="376"/>
      <c r="B218" s="385"/>
      <c r="C218" s="378">
        <f>INT($C$40)+1</f>
        <v>2</v>
      </c>
      <c r="D218" s="403"/>
      <c r="E218" s="460"/>
      <c r="F218" s="460"/>
      <c r="G218" s="403"/>
      <c r="H218" s="420" t="s">
        <v>534</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438</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535</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536</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537</v>
      </c>
      <c r="J223" s="424" t="s">
        <v>538</v>
      </c>
      <c r="K223" s="424" t="s">
        <v>786</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442</v>
      </c>
      <c r="AP225" s="388"/>
      <c r="AQ225" s="376"/>
      <c r="AR225" s="376"/>
      <c r="AS225" s="376"/>
    </row>
    <row r="226" spans="1:45" s="688" customFormat="1" ht="15" customHeight="1" outlineLevel="1" x14ac:dyDescent="0.25">
      <c r="A226" s="376"/>
      <c r="B226" s="385"/>
      <c r="C226" s="378">
        <f>INT($C$40)+1</f>
        <v>2</v>
      </c>
      <c r="D226" s="403"/>
      <c r="E226" s="460"/>
      <c r="F226" s="460"/>
      <c r="G226" s="403"/>
      <c r="H226" s="420" t="s">
        <v>994</v>
      </c>
      <c r="I226" s="421"/>
      <c r="J226" s="839" t="s">
        <v>996</v>
      </c>
      <c r="K226" s="839" t="s">
        <v>996</v>
      </c>
      <c r="L226" s="839" t="s">
        <v>995</v>
      </c>
      <c r="M226" s="839" t="s">
        <v>995</v>
      </c>
      <c r="N226" s="437"/>
      <c r="O226" s="437" t="s">
        <v>1021</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438</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2">INT($C$40)+2</f>
        <v>3</v>
      </c>
      <c r="D229" s="403"/>
      <c r="E229" s="460"/>
      <c r="F229" s="460"/>
      <c r="G229" s="403"/>
      <c r="H229" s="408" t="str">
        <f t="shared" ref="H229:H230" si="23">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2"/>
        <v>3</v>
      </c>
      <c r="D230" s="403"/>
      <c r="E230" s="460"/>
      <c r="F230" s="460"/>
      <c r="G230" s="403"/>
      <c r="H230" s="408" t="str">
        <f t="shared" si="23"/>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2"/>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2"/>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442</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429</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431</v>
      </c>
      <c r="F243" s="457">
        <v>1</v>
      </c>
      <c r="G243" s="394"/>
      <c r="H243" s="395" t="s">
        <v>540</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472</v>
      </c>
      <c r="L247" s="461"/>
      <c r="M247" s="461"/>
      <c r="N247" s="461" t="s">
        <v>473</v>
      </c>
      <c r="O247" s="461"/>
      <c r="P247" s="461"/>
      <c r="Q247" s="461"/>
      <c r="R247" s="461" t="s">
        <v>475</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541</v>
      </c>
      <c r="M248" s="450" t="s">
        <v>4</v>
      </c>
      <c r="N248" s="450" t="s">
        <v>542</v>
      </c>
      <c r="O248" s="450" t="s">
        <v>543</v>
      </c>
      <c r="P248" s="450" t="s">
        <v>544</v>
      </c>
      <c r="Q248" s="450" t="s">
        <v>545</v>
      </c>
      <c r="R248" s="450" t="s">
        <v>542</v>
      </c>
      <c r="S248" s="450" t="s">
        <v>543</v>
      </c>
      <c r="T248" s="450" t="s">
        <v>544</v>
      </c>
      <c r="U248" s="450" t="s">
        <v>545</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435</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546</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436</v>
      </c>
      <c r="C251" s="378">
        <f>INT(MAX($C$254:$C$367))+1</f>
        <v>5</v>
      </c>
      <c r="D251" s="403" t="s">
        <v>437</v>
      </c>
      <c r="E251" s="460"/>
      <c r="F251" s="460"/>
      <c r="G251" s="403"/>
      <c r="H251" s="460" t="s">
        <v>547</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436</v>
      </c>
      <c r="C252" s="378">
        <f>INT(MAX($C$254:$C$367))+1</f>
        <v>5</v>
      </c>
      <c r="D252" s="403" t="s">
        <v>437</v>
      </c>
      <c r="E252" s="460"/>
      <c r="F252" s="460"/>
      <c r="G252" s="403"/>
      <c r="H252" s="460" t="s">
        <v>1108</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548</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438</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549</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550</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442</v>
      </c>
      <c r="AP258" s="388"/>
      <c r="AQ258" s="376"/>
      <c r="AR258" s="376"/>
      <c r="AS258" s="376"/>
    </row>
    <row r="259" spans="1:45" outlineLevel="1" x14ac:dyDescent="0.25">
      <c r="A259" s="376"/>
      <c r="B259" s="385"/>
      <c r="C259" s="378">
        <f>INT($C$242)+1</f>
        <v>2</v>
      </c>
      <c r="D259" s="403"/>
      <c r="E259" s="460"/>
      <c r="F259" s="460"/>
      <c r="G259" s="403"/>
      <c r="H259" s="463" t="s">
        <v>551</v>
      </c>
      <c r="I259" s="391" t="s">
        <v>552</v>
      </c>
      <c r="J259" s="466"/>
      <c r="K259" s="391" t="s">
        <v>553</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438</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886</v>
      </c>
      <c r="I261" s="468" t="b">
        <v>0</v>
      </c>
      <c r="J261" s="425" t="b">
        <v>1</v>
      </c>
      <c r="K261" s="469">
        <f t="shared" ref="K261:Q261" si="24">DATE($I$264,MONTH(INDEX($N$270:$Q$270,1,K$250+1)),DAY(INDEX($N$270:$Q$270,1,K$250+1)))</f>
        <v>43600</v>
      </c>
      <c r="L261" s="469">
        <f t="shared" si="24"/>
        <v>43600</v>
      </c>
      <c r="M261" s="469">
        <f t="shared" si="24"/>
        <v>43600</v>
      </c>
      <c r="N261" s="469">
        <f t="shared" si="24"/>
        <v>43600</v>
      </c>
      <c r="O261" s="469">
        <f t="shared" si="24"/>
        <v>43600</v>
      </c>
      <c r="P261" s="469">
        <f t="shared" si="24"/>
        <v>43600</v>
      </c>
      <c r="Q261" s="469">
        <f t="shared" si="24"/>
        <v>43600</v>
      </c>
      <c r="R261" s="408"/>
      <c r="S261" s="408"/>
      <c r="T261" s="408"/>
      <c r="U261" s="408"/>
      <c r="V261" s="408"/>
      <c r="W261" s="430" t="s">
        <v>554</v>
      </c>
      <c r="X261" s="430"/>
      <c r="Y261" s="430"/>
      <c r="Z261" s="430"/>
      <c r="AA261" s="430"/>
      <c r="AB261" s="408"/>
      <c r="AC261" s="1073" t="s">
        <v>555</v>
      </c>
      <c r="AD261" s="1074"/>
      <c r="AE261" s="1074"/>
      <c r="AF261" s="1075"/>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885</v>
      </c>
      <c r="I262" s="468" t="b">
        <v>0</v>
      </c>
      <c r="J262" s="425" t="b">
        <v>1</v>
      </c>
      <c r="K262" s="472">
        <f>DATE($I$264,MONTH(INDEX($N$278:$Q$278,1,K$250+1)),DAY(INDEX($N$278:$Q$278,1,K$250+1)))</f>
        <v>43617</v>
      </c>
      <c r="L262" s="472">
        <f t="shared" ref="L262:Q262" si="25">DATE($I$264,MONTH(INDEX($N$278:$Q$278,1,L$250+1)),DAY(INDEX($N$278:$Q$278,1,L$250+1)))</f>
        <v>43617</v>
      </c>
      <c r="M262" s="472">
        <f t="shared" si="25"/>
        <v>43617</v>
      </c>
      <c r="N262" s="472">
        <f t="shared" si="25"/>
        <v>43617</v>
      </c>
      <c r="O262" s="472">
        <f t="shared" si="25"/>
        <v>43617</v>
      </c>
      <c r="P262" s="472">
        <f t="shared" si="25"/>
        <v>43617</v>
      </c>
      <c r="Q262" s="472">
        <f t="shared" si="25"/>
        <v>43617</v>
      </c>
      <c r="R262" s="408"/>
      <c r="S262" s="408"/>
      <c r="T262" s="408"/>
      <c r="U262" s="408"/>
      <c r="V262" s="408"/>
      <c r="W262" s="430"/>
      <c r="X262" s="430"/>
      <c r="Y262" s="430"/>
      <c r="Z262" s="430"/>
      <c r="AA262" s="430"/>
      <c r="AB262" s="408"/>
      <c r="AC262" s="1076"/>
      <c r="AD262" s="1077"/>
      <c r="AE262" s="1077"/>
      <c r="AF262" s="1078"/>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884</v>
      </c>
      <c r="I263" s="471" t="b">
        <f>NOT(OR(I261,I262))</f>
        <v>1</v>
      </c>
      <c r="J263" s="425" t="b">
        <v>1</v>
      </c>
      <c r="K263" s="482">
        <f t="shared" ref="K263:Q263" si="26">DATE($I$264,MONTH(INDEX($N$286:$Q$286,1,K$250+1)),DAY(INDEX($N$286:$Q$286,1,K$250+1)))</f>
        <v>43669</v>
      </c>
      <c r="L263" s="482">
        <f t="shared" si="26"/>
        <v>43669</v>
      </c>
      <c r="M263" s="482">
        <f t="shared" si="26"/>
        <v>43669</v>
      </c>
      <c r="N263" s="482">
        <f t="shared" si="26"/>
        <v>43669</v>
      </c>
      <c r="O263" s="482">
        <f t="shared" si="26"/>
        <v>43669</v>
      </c>
      <c r="P263" s="482">
        <f t="shared" si="26"/>
        <v>43669</v>
      </c>
      <c r="Q263" s="482">
        <f t="shared" si="26"/>
        <v>43669</v>
      </c>
      <c r="R263" s="408"/>
      <c r="S263" s="408"/>
      <c r="T263" s="408"/>
      <c r="U263" s="408"/>
      <c r="V263" s="408"/>
      <c r="W263" s="424"/>
      <c r="X263" s="424"/>
      <c r="Y263" s="424"/>
      <c r="Z263" s="424"/>
      <c r="AA263" s="424"/>
      <c r="AB263" s="424"/>
      <c r="AC263" s="1079"/>
      <c r="AD263" s="1080"/>
      <c r="AE263" s="1080"/>
      <c r="AF263" s="1081"/>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556</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3" t="s">
        <v>557</v>
      </c>
      <c r="AD264" s="1074"/>
      <c r="AE264" s="1074"/>
      <c r="AF264" s="1075"/>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558</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9"/>
      <c r="AD265" s="1080"/>
      <c r="AE265" s="1080"/>
      <c r="AF265" s="1081"/>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559</v>
      </c>
      <c r="F266" s="460"/>
      <c r="G266" s="403"/>
      <c r="H266" s="473" t="s">
        <v>560</v>
      </c>
      <c r="I266" s="431" t="s">
        <v>561</v>
      </c>
      <c r="J266" s="474"/>
      <c r="K266" s="411">
        <f>COUNTA($H$267:$H$322)</f>
        <v>3</v>
      </c>
      <c r="L266" s="411">
        <f>COUNTA($I$267:$I$322)/K266</f>
        <v>8</v>
      </c>
      <c r="M266" s="475">
        <v>-8</v>
      </c>
      <c r="N266" s="431" t="s">
        <v>845</v>
      </c>
      <c r="O266" s="431"/>
      <c r="P266" s="431"/>
      <c r="Q266" s="431"/>
      <c r="R266" s="431" t="s">
        <v>562</v>
      </c>
      <c r="S266" s="431"/>
      <c r="T266" s="431"/>
      <c r="U266" s="431"/>
      <c r="V266" s="408"/>
      <c r="W266" s="476" t="s">
        <v>563</v>
      </c>
      <c r="X266" s="476" t="s">
        <v>564</v>
      </c>
      <c r="Y266" s="476" t="s">
        <v>565</v>
      </c>
      <c r="Z266" s="476" t="s">
        <v>566</v>
      </c>
      <c r="AA266" s="477"/>
      <c r="AB266" s="408"/>
      <c r="AC266" s="476" t="s">
        <v>563</v>
      </c>
      <c r="AD266" s="476" t="s">
        <v>564</v>
      </c>
      <c r="AE266" s="476" t="s">
        <v>565</v>
      </c>
      <c r="AF266" s="476" t="s">
        <v>566</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567</v>
      </c>
      <c r="K267" s="480">
        <f>N267-150</f>
        <v>43816</v>
      </c>
      <c r="L267" s="480">
        <f>K267+17/2</f>
        <v>43824.5</v>
      </c>
      <c r="M267" s="408"/>
      <c r="N267" s="481">
        <v>43966</v>
      </c>
      <c r="O267" s="481">
        <v>43966</v>
      </c>
      <c r="P267" s="481">
        <v>43966</v>
      </c>
      <c r="Q267" s="481">
        <v>43966</v>
      </c>
      <c r="R267" s="482">
        <f t="shared" ref="R267:U290" si="27">DATE($I$264,MONTH(INDEX($N267:$Q267,1,R$250+1)),DAY(INDEX($N267:$Q267,1,R$250+1)))</f>
        <v>43600</v>
      </c>
      <c r="S267" s="482">
        <f t="shared" si="27"/>
        <v>43600</v>
      </c>
      <c r="T267" s="482">
        <f t="shared" si="27"/>
        <v>43600</v>
      </c>
      <c r="U267" s="482">
        <f t="shared" si="27"/>
        <v>43600</v>
      </c>
      <c r="V267" s="408"/>
      <c r="W267" s="483">
        <f t="shared" ref="W267:W290" si="28">((N267-150)-INDEX(N$261:N$263,$E267,1))/30.5</f>
        <v>7.081967213114754</v>
      </c>
      <c r="X267" s="483">
        <f t="shared" ref="X267:X290" si="29">((O267-150)-INDEX(O$261:O$263,$E267,1))/30.5</f>
        <v>7.081967213114754</v>
      </c>
      <c r="Y267" s="483">
        <f t="shared" ref="Y267:Y290" si="30">((P267-150)-INDEX(P$261:P$263,$E267,1))/30.5</f>
        <v>7.081967213114754</v>
      </c>
      <c r="Z267" s="483">
        <f t="shared" ref="Z267:Z290" si="31">((Q267-150)-INDEX(Q$261:Q$263,$E267,1))/30.5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568</v>
      </c>
      <c r="K268" s="480">
        <f>N268-150</f>
        <v>44181</v>
      </c>
      <c r="L268" s="480">
        <f>K268+17/2</f>
        <v>44189.5</v>
      </c>
      <c r="M268" s="408"/>
      <c r="N268" s="481">
        <v>44331</v>
      </c>
      <c r="O268" s="481">
        <v>44331</v>
      </c>
      <c r="P268" s="481">
        <v>44331</v>
      </c>
      <c r="Q268" s="481">
        <v>44331</v>
      </c>
      <c r="R268" s="482">
        <f t="shared" si="27"/>
        <v>43600</v>
      </c>
      <c r="S268" s="482">
        <f t="shared" si="27"/>
        <v>43600</v>
      </c>
      <c r="T268" s="482">
        <f t="shared" si="27"/>
        <v>43600</v>
      </c>
      <c r="U268" s="482">
        <f t="shared" si="27"/>
        <v>43600</v>
      </c>
      <c r="V268" s="408"/>
      <c r="W268" s="489">
        <f t="shared" si="28"/>
        <v>19.049180327868854</v>
      </c>
      <c r="X268" s="489">
        <f t="shared" si="29"/>
        <v>19.049180327868854</v>
      </c>
      <c r="Y268" s="489">
        <f t="shared" si="30"/>
        <v>19.049180327868854</v>
      </c>
      <c r="Z268" s="489">
        <f t="shared" si="31"/>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2">INT($C$242+3)</f>
        <v>4</v>
      </c>
      <c r="D269" s="403"/>
      <c r="E269" s="460">
        <v>1</v>
      </c>
      <c r="F269" s="460"/>
      <c r="G269" s="403"/>
      <c r="H269" s="408"/>
      <c r="I269" s="478">
        <v>2</v>
      </c>
      <c r="J269" s="494" t="s">
        <v>569</v>
      </c>
      <c r="K269" s="495"/>
      <c r="L269" s="408"/>
      <c r="M269" s="408"/>
      <c r="N269" s="496">
        <f t="shared" ref="N269:Q274" si="33">DATEVALUE(DAY(N268)&amp;"/"&amp;MONTH(N268)&amp;"/"&amp;YEAR(N268)+1)</f>
        <v>44696</v>
      </c>
      <c r="O269" s="496">
        <f t="shared" si="33"/>
        <v>44696</v>
      </c>
      <c r="P269" s="496">
        <f t="shared" si="33"/>
        <v>44696</v>
      </c>
      <c r="Q269" s="496">
        <f t="shared" si="33"/>
        <v>44696</v>
      </c>
      <c r="R269" s="482">
        <f t="shared" si="27"/>
        <v>43600</v>
      </c>
      <c r="S269" s="482">
        <f t="shared" si="27"/>
        <v>43600</v>
      </c>
      <c r="T269" s="482">
        <f t="shared" si="27"/>
        <v>43600</v>
      </c>
      <c r="U269" s="482">
        <f t="shared" si="27"/>
        <v>43600</v>
      </c>
      <c r="V269" s="408"/>
      <c r="W269" s="489">
        <f t="shared" si="28"/>
        <v>31.016393442622952</v>
      </c>
      <c r="X269" s="489">
        <f t="shared" si="29"/>
        <v>31.016393442622952</v>
      </c>
      <c r="Y269" s="489">
        <f t="shared" si="30"/>
        <v>31.016393442622952</v>
      </c>
      <c r="Z269" s="489">
        <f t="shared" si="31"/>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2"/>
        <v>4</v>
      </c>
      <c r="D270" s="403"/>
      <c r="E270" s="460">
        <v>1</v>
      </c>
      <c r="F270" s="460"/>
      <c r="G270" s="403"/>
      <c r="H270" s="408"/>
      <c r="I270" s="408">
        <v>3</v>
      </c>
      <c r="J270" s="407" t="s">
        <v>570</v>
      </c>
      <c r="K270" s="408"/>
      <c r="L270" s="408"/>
      <c r="M270" s="408"/>
      <c r="N270" s="496">
        <f t="shared" si="33"/>
        <v>45061</v>
      </c>
      <c r="O270" s="496">
        <f t="shared" si="33"/>
        <v>45061</v>
      </c>
      <c r="P270" s="496">
        <f t="shared" si="33"/>
        <v>45061</v>
      </c>
      <c r="Q270" s="496">
        <f t="shared" si="33"/>
        <v>45061</v>
      </c>
      <c r="R270" s="482">
        <f t="shared" si="27"/>
        <v>43600</v>
      </c>
      <c r="S270" s="482">
        <f t="shared" si="27"/>
        <v>43600</v>
      </c>
      <c r="T270" s="482">
        <f t="shared" si="27"/>
        <v>43600</v>
      </c>
      <c r="U270" s="482">
        <f t="shared" si="27"/>
        <v>43600</v>
      </c>
      <c r="V270" s="408"/>
      <c r="W270" s="489">
        <f t="shared" si="28"/>
        <v>42.983606557377051</v>
      </c>
      <c r="X270" s="489">
        <f t="shared" si="29"/>
        <v>42.983606557377051</v>
      </c>
      <c r="Y270" s="489">
        <f t="shared" si="30"/>
        <v>42.983606557377051</v>
      </c>
      <c r="Z270" s="489">
        <f t="shared" si="31"/>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2"/>
        <v>4</v>
      </c>
      <c r="D271" s="403"/>
      <c r="E271" s="460">
        <v>1</v>
      </c>
      <c r="F271" s="460"/>
      <c r="G271" s="403"/>
      <c r="H271" s="408"/>
      <c r="I271" s="408">
        <v>4</v>
      </c>
      <c r="J271" s="408" t="s">
        <v>571</v>
      </c>
      <c r="K271" s="408"/>
      <c r="L271" s="408"/>
      <c r="M271" s="408"/>
      <c r="N271" s="496">
        <f t="shared" si="33"/>
        <v>45427</v>
      </c>
      <c r="O271" s="496">
        <f t="shared" si="33"/>
        <v>45427</v>
      </c>
      <c r="P271" s="496">
        <f t="shared" si="33"/>
        <v>45427</v>
      </c>
      <c r="Q271" s="496">
        <f t="shared" si="33"/>
        <v>45427</v>
      </c>
      <c r="R271" s="482">
        <f t="shared" si="27"/>
        <v>43600</v>
      </c>
      <c r="S271" s="482">
        <f t="shared" si="27"/>
        <v>43600</v>
      </c>
      <c r="T271" s="482">
        <f t="shared" si="27"/>
        <v>43600</v>
      </c>
      <c r="U271" s="482">
        <f t="shared" si="27"/>
        <v>43600</v>
      </c>
      <c r="V271" s="408"/>
      <c r="W271" s="489">
        <f t="shared" si="28"/>
        <v>54.983606557377051</v>
      </c>
      <c r="X271" s="489">
        <f t="shared" si="29"/>
        <v>54.983606557377051</v>
      </c>
      <c r="Y271" s="489">
        <f t="shared" si="30"/>
        <v>54.983606557377051</v>
      </c>
      <c r="Z271" s="489">
        <f t="shared" si="31"/>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2"/>
        <v>4</v>
      </c>
      <c r="D272" s="403"/>
      <c r="E272" s="460">
        <v>1</v>
      </c>
      <c r="F272" s="460"/>
      <c r="G272" s="403"/>
      <c r="H272" s="408"/>
      <c r="I272" s="408">
        <v>5</v>
      </c>
      <c r="J272" s="408" t="s">
        <v>572</v>
      </c>
      <c r="K272" s="408"/>
      <c r="L272" s="408"/>
      <c r="M272" s="408"/>
      <c r="N272" s="496">
        <f t="shared" si="33"/>
        <v>45792</v>
      </c>
      <c r="O272" s="496">
        <f t="shared" si="33"/>
        <v>45792</v>
      </c>
      <c r="P272" s="496">
        <f t="shared" si="33"/>
        <v>45792</v>
      </c>
      <c r="Q272" s="496">
        <f t="shared" si="33"/>
        <v>45792</v>
      </c>
      <c r="R272" s="482">
        <f t="shared" si="27"/>
        <v>43600</v>
      </c>
      <c r="S272" s="482">
        <f t="shared" si="27"/>
        <v>43600</v>
      </c>
      <c r="T272" s="482">
        <f t="shared" si="27"/>
        <v>43600</v>
      </c>
      <c r="U272" s="482">
        <f t="shared" si="27"/>
        <v>43600</v>
      </c>
      <c r="V272" s="408"/>
      <c r="W272" s="489">
        <f t="shared" si="28"/>
        <v>66.950819672131146</v>
      </c>
      <c r="X272" s="489">
        <f t="shared" si="29"/>
        <v>66.950819672131146</v>
      </c>
      <c r="Y272" s="489">
        <f t="shared" si="30"/>
        <v>66.950819672131146</v>
      </c>
      <c r="Z272" s="489">
        <f t="shared" si="31"/>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2"/>
        <v>4</v>
      </c>
      <c r="D273" s="403"/>
      <c r="E273" s="460">
        <v>1</v>
      </c>
      <c r="F273" s="460"/>
      <c r="G273" s="403"/>
      <c r="H273" s="408"/>
      <c r="I273" s="408">
        <v>6</v>
      </c>
      <c r="J273" s="408" t="s">
        <v>573</v>
      </c>
      <c r="K273" s="408"/>
      <c r="L273" s="408"/>
      <c r="M273" s="408"/>
      <c r="N273" s="496">
        <f t="shared" si="33"/>
        <v>46157</v>
      </c>
      <c r="O273" s="496">
        <f t="shared" si="33"/>
        <v>46157</v>
      </c>
      <c r="P273" s="496">
        <f t="shared" si="33"/>
        <v>46157</v>
      </c>
      <c r="Q273" s="496">
        <f t="shared" si="33"/>
        <v>46157</v>
      </c>
      <c r="R273" s="482">
        <f t="shared" si="27"/>
        <v>43600</v>
      </c>
      <c r="S273" s="482">
        <f t="shared" si="27"/>
        <v>43600</v>
      </c>
      <c r="T273" s="482">
        <f t="shared" si="27"/>
        <v>43600</v>
      </c>
      <c r="U273" s="482">
        <f t="shared" si="27"/>
        <v>43600</v>
      </c>
      <c r="V273" s="408"/>
      <c r="W273" s="489">
        <f t="shared" si="28"/>
        <v>78.918032786885249</v>
      </c>
      <c r="X273" s="489">
        <f t="shared" si="29"/>
        <v>78.918032786885249</v>
      </c>
      <c r="Y273" s="489">
        <f t="shared" si="30"/>
        <v>78.918032786885249</v>
      </c>
      <c r="Z273" s="489">
        <f t="shared" si="31"/>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2"/>
        <v>4</v>
      </c>
      <c r="D274" s="403"/>
      <c r="E274" s="460">
        <v>1</v>
      </c>
      <c r="F274" s="460"/>
      <c r="G274" s="403"/>
      <c r="H274" s="408"/>
      <c r="I274" s="408">
        <v>7</v>
      </c>
      <c r="J274" s="408" t="s">
        <v>574</v>
      </c>
      <c r="K274" s="408"/>
      <c r="L274" s="408"/>
      <c r="M274" s="408"/>
      <c r="N274" s="496">
        <f t="shared" si="33"/>
        <v>46522</v>
      </c>
      <c r="O274" s="496">
        <f t="shared" si="33"/>
        <v>46522</v>
      </c>
      <c r="P274" s="496">
        <f t="shared" si="33"/>
        <v>46522</v>
      </c>
      <c r="Q274" s="496">
        <f t="shared" si="33"/>
        <v>46522</v>
      </c>
      <c r="R274" s="482">
        <f t="shared" si="27"/>
        <v>43600</v>
      </c>
      <c r="S274" s="482">
        <f t="shared" si="27"/>
        <v>43600</v>
      </c>
      <c r="T274" s="482">
        <f t="shared" si="27"/>
        <v>43600</v>
      </c>
      <c r="U274" s="482">
        <f t="shared" si="27"/>
        <v>43600</v>
      </c>
      <c r="V274" s="408"/>
      <c r="W274" s="497">
        <f t="shared" si="28"/>
        <v>90.885245901639351</v>
      </c>
      <c r="X274" s="497">
        <f t="shared" si="29"/>
        <v>90.885245901639351</v>
      </c>
      <c r="Y274" s="497">
        <f t="shared" si="30"/>
        <v>90.885245901639351</v>
      </c>
      <c r="Z274" s="497">
        <f t="shared" si="31"/>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567</v>
      </c>
      <c r="K275" s="480">
        <f>N275-150</f>
        <v>43833</v>
      </c>
      <c r="L275" s="480">
        <f>K275+17/2</f>
        <v>43841.5</v>
      </c>
      <c r="M275" s="408"/>
      <c r="N275" s="481">
        <v>43983</v>
      </c>
      <c r="O275" s="481">
        <v>43983</v>
      </c>
      <c r="P275" s="481">
        <v>43983</v>
      </c>
      <c r="Q275" s="481">
        <v>43983</v>
      </c>
      <c r="R275" s="482">
        <f t="shared" si="27"/>
        <v>43617</v>
      </c>
      <c r="S275" s="482">
        <f t="shared" si="27"/>
        <v>43617</v>
      </c>
      <c r="T275" s="482">
        <f t="shared" si="27"/>
        <v>43617</v>
      </c>
      <c r="U275" s="482">
        <f t="shared" si="27"/>
        <v>43617</v>
      </c>
      <c r="V275" s="408"/>
      <c r="W275" s="483">
        <f t="shared" si="28"/>
        <v>7.081967213114754</v>
      </c>
      <c r="X275" s="483">
        <f t="shared" si="29"/>
        <v>7.081967213114754</v>
      </c>
      <c r="Y275" s="483">
        <f t="shared" si="30"/>
        <v>7.081967213114754</v>
      </c>
      <c r="Z275" s="483">
        <f t="shared" si="31"/>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568</v>
      </c>
      <c r="K276" s="480">
        <f>N276-150</f>
        <v>44198</v>
      </c>
      <c r="L276" s="480">
        <f>K276+17/2</f>
        <v>44206.5</v>
      </c>
      <c r="M276" s="408"/>
      <c r="N276" s="481">
        <v>44348</v>
      </c>
      <c r="O276" s="481">
        <v>44348</v>
      </c>
      <c r="P276" s="481">
        <v>44348</v>
      </c>
      <c r="Q276" s="481">
        <v>44348</v>
      </c>
      <c r="R276" s="482">
        <f t="shared" si="27"/>
        <v>43617</v>
      </c>
      <c r="S276" s="482">
        <f t="shared" si="27"/>
        <v>43617</v>
      </c>
      <c r="T276" s="482">
        <f t="shared" si="27"/>
        <v>43617</v>
      </c>
      <c r="U276" s="482">
        <f t="shared" si="27"/>
        <v>43617</v>
      </c>
      <c r="V276" s="408"/>
      <c r="W276" s="489">
        <f t="shared" si="28"/>
        <v>19.049180327868854</v>
      </c>
      <c r="X276" s="489">
        <f t="shared" si="29"/>
        <v>19.049180327868854</v>
      </c>
      <c r="Y276" s="489">
        <f t="shared" si="30"/>
        <v>19.049180327868854</v>
      </c>
      <c r="Z276" s="489">
        <f t="shared" si="31"/>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4">INT($C$242+3)</f>
        <v>4</v>
      </c>
      <c r="D277" s="403"/>
      <c r="E277" s="460">
        <v>2</v>
      </c>
      <c r="F277" s="460"/>
      <c r="G277" s="403"/>
      <c r="H277" s="408"/>
      <c r="I277" s="408">
        <v>2</v>
      </c>
      <c r="J277" s="488" t="s">
        <v>575</v>
      </c>
      <c r="K277" s="408"/>
      <c r="L277" s="408"/>
      <c r="M277" s="408"/>
      <c r="N277" s="496">
        <f t="shared" ref="N277:Q277" si="35">DATEVALUE(DAY(N276)&amp;"/"&amp;MONTH(N276)&amp;"/"&amp;YEAR(N276)+1)</f>
        <v>44713</v>
      </c>
      <c r="O277" s="496">
        <f t="shared" si="35"/>
        <v>44713</v>
      </c>
      <c r="P277" s="496">
        <f t="shared" si="35"/>
        <v>44713</v>
      </c>
      <c r="Q277" s="496">
        <f t="shared" si="35"/>
        <v>44713</v>
      </c>
      <c r="R277" s="482">
        <f t="shared" si="27"/>
        <v>43617</v>
      </c>
      <c r="S277" s="482">
        <f t="shared" si="27"/>
        <v>43617</v>
      </c>
      <c r="T277" s="482">
        <f t="shared" si="27"/>
        <v>43617</v>
      </c>
      <c r="U277" s="482">
        <f t="shared" si="27"/>
        <v>43617</v>
      </c>
      <c r="V277" s="408"/>
      <c r="W277" s="489">
        <f t="shared" si="28"/>
        <v>31.016393442622952</v>
      </c>
      <c r="X277" s="489">
        <f t="shared" si="29"/>
        <v>31.016393442622952</v>
      </c>
      <c r="Y277" s="489">
        <f t="shared" si="30"/>
        <v>31.016393442622952</v>
      </c>
      <c r="Z277" s="489">
        <f t="shared" si="31"/>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4"/>
        <v>4</v>
      </c>
      <c r="D278" s="403"/>
      <c r="E278" s="460">
        <v>2</v>
      </c>
      <c r="F278" s="460"/>
      <c r="G278" s="403"/>
      <c r="H278" s="408"/>
      <c r="I278" s="408">
        <v>3</v>
      </c>
      <c r="J278" s="488" t="s">
        <v>576</v>
      </c>
      <c r="K278" s="408"/>
      <c r="L278" s="408"/>
      <c r="M278" s="408"/>
      <c r="N278" s="496">
        <f t="shared" ref="N278:Q278" si="36">DATEVALUE(DAY(N277)&amp;"/"&amp;MONTH(N277)&amp;"/"&amp;YEAR(N277)+1)</f>
        <v>45078</v>
      </c>
      <c r="O278" s="496">
        <f t="shared" si="36"/>
        <v>45078</v>
      </c>
      <c r="P278" s="496">
        <f t="shared" si="36"/>
        <v>45078</v>
      </c>
      <c r="Q278" s="496">
        <f t="shared" si="36"/>
        <v>45078</v>
      </c>
      <c r="R278" s="482">
        <f t="shared" si="27"/>
        <v>43617</v>
      </c>
      <c r="S278" s="482">
        <f t="shared" si="27"/>
        <v>43617</v>
      </c>
      <c r="T278" s="482">
        <f t="shared" si="27"/>
        <v>43617</v>
      </c>
      <c r="U278" s="482">
        <f t="shared" si="27"/>
        <v>43617</v>
      </c>
      <c r="V278" s="408"/>
      <c r="W278" s="489">
        <f t="shared" si="28"/>
        <v>42.983606557377051</v>
      </c>
      <c r="X278" s="489">
        <f t="shared" si="29"/>
        <v>42.983606557377051</v>
      </c>
      <c r="Y278" s="489">
        <f t="shared" si="30"/>
        <v>42.983606557377051</v>
      </c>
      <c r="Z278" s="489">
        <f t="shared" si="31"/>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4"/>
        <v>4</v>
      </c>
      <c r="D279" s="403"/>
      <c r="E279" s="460">
        <v>2</v>
      </c>
      <c r="F279" s="460"/>
      <c r="G279" s="403"/>
      <c r="H279" s="408"/>
      <c r="I279" s="408">
        <v>4</v>
      </c>
      <c r="J279" s="488" t="s">
        <v>577</v>
      </c>
      <c r="K279" s="408"/>
      <c r="L279" s="408"/>
      <c r="M279" s="408"/>
      <c r="N279" s="496">
        <f t="shared" ref="N279:Q279" si="37">DATEVALUE(DAY(N278)&amp;"/"&amp;MONTH(N278)&amp;"/"&amp;YEAR(N278)+1)</f>
        <v>45444</v>
      </c>
      <c r="O279" s="496">
        <f t="shared" si="37"/>
        <v>45444</v>
      </c>
      <c r="P279" s="496">
        <f t="shared" si="37"/>
        <v>45444</v>
      </c>
      <c r="Q279" s="496">
        <f t="shared" si="37"/>
        <v>45444</v>
      </c>
      <c r="R279" s="482">
        <f t="shared" si="27"/>
        <v>43617</v>
      </c>
      <c r="S279" s="482">
        <f t="shared" si="27"/>
        <v>43617</v>
      </c>
      <c r="T279" s="482">
        <f t="shared" si="27"/>
        <v>43617</v>
      </c>
      <c r="U279" s="482">
        <f t="shared" si="27"/>
        <v>43617</v>
      </c>
      <c r="V279" s="408"/>
      <c r="W279" s="489">
        <f t="shared" si="28"/>
        <v>54.983606557377051</v>
      </c>
      <c r="X279" s="489">
        <f t="shared" si="29"/>
        <v>54.983606557377051</v>
      </c>
      <c r="Y279" s="489">
        <f t="shared" si="30"/>
        <v>54.983606557377051</v>
      </c>
      <c r="Z279" s="489">
        <f t="shared" si="31"/>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4"/>
        <v>4</v>
      </c>
      <c r="D280" s="403"/>
      <c r="E280" s="460">
        <v>2</v>
      </c>
      <c r="F280" s="460"/>
      <c r="G280" s="403"/>
      <c r="H280" s="408"/>
      <c r="I280" s="408">
        <v>5</v>
      </c>
      <c r="J280" s="488" t="s">
        <v>578</v>
      </c>
      <c r="K280" s="408"/>
      <c r="L280" s="408"/>
      <c r="M280" s="408"/>
      <c r="N280" s="496">
        <f t="shared" ref="N280:Q280" si="38">DATEVALUE(DAY(N279)&amp;"/"&amp;MONTH(N279)&amp;"/"&amp;YEAR(N279)+1)</f>
        <v>45809</v>
      </c>
      <c r="O280" s="496">
        <f t="shared" si="38"/>
        <v>45809</v>
      </c>
      <c r="P280" s="496">
        <f t="shared" si="38"/>
        <v>45809</v>
      </c>
      <c r="Q280" s="496">
        <f t="shared" si="38"/>
        <v>45809</v>
      </c>
      <c r="R280" s="482">
        <f t="shared" si="27"/>
        <v>43617</v>
      </c>
      <c r="S280" s="482">
        <f t="shared" si="27"/>
        <v>43617</v>
      </c>
      <c r="T280" s="482">
        <f t="shared" si="27"/>
        <v>43617</v>
      </c>
      <c r="U280" s="482">
        <f t="shared" si="27"/>
        <v>43617</v>
      </c>
      <c r="V280" s="408"/>
      <c r="W280" s="489">
        <f t="shared" si="28"/>
        <v>66.950819672131146</v>
      </c>
      <c r="X280" s="489">
        <f t="shared" si="29"/>
        <v>66.950819672131146</v>
      </c>
      <c r="Y280" s="489">
        <f t="shared" si="30"/>
        <v>66.950819672131146</v>
      </c>
      <c r="Z280" s="489">
        <f t="shared" si="31"/>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4"/>
        <v>4</v>
      </c>
      <c r="D281" s="403"/>
      <c r="E281" s="460">
        <v>2</v>
      </c>
      <c r="F281" s="460"/>
      <c r="G281" s="403"/>
      <c r="H281" s="408"/>
      <c r="I281" s="408">
        <v>6</v>
      </c>
      <c r="J281" s="488" t="s">
        <v>579</v>
      </c>
      <c r="K281" s="408"/>
      <c r="L281" s="408"/>
      <c r="M281" s="408"/>
      <c r="N281" s="496">
        <f t="shared" ref="N281:Q281" si="39">DATEVALUE(DAY(N280)&amp;"/"&amp;MONTH(N280)&amp;"/"&amp;YEAR(N280)+1)</f>
        <v>46174</v>
      </c>
      <c r="O281" s="496">
        <f t="shared" si="39"/>
        <v>46174</v>
      </c>
      <c r="P281" s="496">
        <f t="shared" si="39"/>
        <v>46174</v>
      </c>
      <c r="Q281" s="496">
        <f t="shared" si="39"/>
        <v>46174</v>
      </c>
      <c r="R281" s="482">
        <f t="shared" si="27"/>
        <v>43617</v>
      </c>
      <c r="S281" s="482">
        <f t="shared" si="27"/>
        <v>43617</v>
      </c>
      <c r="T281" s="482">
        <f t="shared" si="27"/>
        <v>43617</v>
      </c>
      <c r="U281" s="482">
        <f t="shared" si="27"/>
        <v>43617</v>
      </c>
      <c r="V281" s="408"/>
      <c r="W281" s="489">
        <f t="shared" si="28"/>
        <v>78.918032786885249</v>
      </c>
      <c r="X281" s="489">
        <f t="shared" si="29"/>
        <v>78.918032786885249</v>
      </c>
      <c r="Y281" s="489">
        <f t="shared" si="30"/>
        <v>78.918032786885249</v>
      </c>
      <c r="Z281" s="489">
        <f t="shared" si="31"/>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4"/>
        <v>4</v>
      </c>
      <c r="D282" s="403"/>
      <c r="E282" s="460">
        <v>2</v>
      </c>
      <c r="F282" s="460"/>
      <c r="G282" s="403"/>
      <c r="H282" s="408"/>
      <c r="I282" s="408">
        <v>7</v>
      </c>
      <c r="J282" s="736" t="s">
        <v>580</v>
      </c>
      <c r="K282" s="408"/>
      <c r="L282" s="408"/>
      <c r="M282" s="408"/>
      <c r="N282" s="496">
        <f t="shared" ref="N282:Q282" si="40">DATEVALUE(DAY(N281)&amp;"/"&amp;MONTH(N281)&amp;"/"&amp;YEAR(N281)+1)</f>
        <v>46539</v>
      </c>
      <c r="O282" s="496">
        <f t="shared" si="40"/>
        <v>46539</v>
      </c>
      <c r="P282" s="496">
        <f t="shared" si="40"/>
        <v>46539</v>
      </c>
      <c r="Q282" s="496">
        <f t="shared" si="40"/>
        <v>46539</v>
      </c>
      <c r="R282" s="482">
        <f t="shared" si="27"/>
        <v>43617</v>
      </c>
      <c r="S282" s="482">
        <f t="shared" si="27"/>
        <v>43617</v>
      </c>
      <c r="T282" s="482">
        <f t="shared" si="27"/>
        <v>43617</v>
      </c>
      <c r="U282" s="482">
        <f t="shared" si="27"/>
        <v>43617</v>
      </c>
      <c r="V282" s="408"/>
      <c r="W282" s="497">
        <f t="shared" si="28"/>
        <v>90.885245901639351</v>
      </c>
      <c r="X282" s="497">
        <f t="shared" si="29"/>
        <v>90.885245901639351</v>
      </c>
      <c r="Y282" s="497">
        <f t="shared" si="30"/>
        <v>90.885245901639351</v>
      </c>
      <c r="Z282" s="497">
        <f t="shared" si="31"/>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567</v>
      </c>
      <c r="K283" s="735">
        <f>N283-150</f>
        <v>43885</v>
      </c>
      <c r="L283" s="480">
        <f>K283+17/2</f>
        <v>43893.5</v>
      </c>
      <c r="M283" s="408"/>
      <c r="N283" s="481">
        <v>44035</v>
      </c>
      <c r="O283" s="481">
        <v>44035</v>
      </c>
      <c r="P283" s="481">
        <v>44035</v>
      </c>
      <c r="Q283" s="481">
        <v>44035</v>
      </c>
      <c r="R283" s="482">
        <f t="shared" si="27"/>
        <v>43669</v>
      </c>
      <c r="S283" s="482">
        <f t="shared" si="27"/>
        <v>43669</v>
      </c>
      <c r="T283" s="482">
        <f t="shared" si="27"/>
        <v>43669</v>
      </c>
      <c r="U283" s="482">
        <f t="shared" si="27"/>
        <v>43669</v>
      </c>
      <c r="V283" s="408"/>
      <c r="W283" s="483">
        <f t="shared" si="28"/>
        <v>7.081967213114754</v>
      </c>
      <c r="X283" s="483">
        <f t="shared" si="29"/>
        <v>7.081967213114754</v>
      </c>
      <c r="Y283" s="483">
        <f t="shared" si="30"/>
        <v>7.081967213114754</v>
      </c>
      <c r="Z283" s="483">
        <f t="shared" si="31"/>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568</v>
      </c>
      <c r="K284" s="735">
        <f>N284-150</f>
        <v>44250</v>
      </c>
      <c r="L284" s="480">
        <f>K284+17/2</f>
        <v>44258.5</v>
      </c>
      <c r="M284" s="408"/>
      <c r="N284" s="481">
        <v>44400</v>
      </c>
      <c r="O284" s="481">
        <v>44400</v>
      </c>
      <c r="P284" s="481">
        <v>44400</v>
      </c>
      <c r="Q284" s="481">
        <v>44400</v>
      </c>
      <c r="R284" s="482">
        <f t="shared" si="27"/>
        <v>43669</v>
      </c>
      <c r="S284" s="482">
        <f t="shared" si="27"/>
        <v>43669</v>
      </c>
      <c r="T284" s="482">
        <f t="shared" si="27"/>
        <v>43669</v>
      </c>
      <c r="U284" s="482">
        <f t="shared" si="27"/>
        <v>43669</v>
      </c>
      <c r="V284" s="408"/>
      <c r="W284" s="489">
        <f t="shared" si="28"/>
        <v>19.049180327868854</v>
      </c>
      <c r="X284" s="489">
        <f t="shared" si="29"/>
        <v>19.049180327868854</v>
      </c>
      <c r="Y284" s="489">
        <f t="shared" si="30"/>
        <v>19.049180327868854</v>
      </c>
      <c r="Z284" s="489">
        <f t="shared" si="31"/>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1">INT($C$242+3)</f>
        <v>4</v>
      </c>
      <c r="D285" s="403"/>
      <c r="E285" s="460">
        <v>3</v>
      </c>
      <c r="F285" s="460"/>
      <c r="G285" s="403"/>
      <c r="H285" s="408"/>
      <c r="I285" s="478">
        <v>2</v>
      </c>
      <c r="J285" s="738" t="s">
        <v>575</v>
      </c>
      <c r="K285" s="495"/>
      <c r="L285" s="408"/>
      <c r="M285" s="408"/>
      <c r="N285" s="496">
        <f t="shared" ref="N285:Q290" si="42">DATEVALUE(DAY(N284)&amp;"/"&amp;MONTH(N284)&amp;"/"&amp;YEAR(N284)+1)</f>
        <v>44765</v>
      </c>
      <c r="O285" s="496">
        <f t="shared" si="42"/>
        <v>44765</v>
      </c>
      <c r="P285" s="496">
        <f t="shared" si="42"/>
        <v>44765</v>
      </c>
      <c r="Q285" s="496">
        <f t="shared" si="42"/>
        <v>44765</v>
      </c>
      <c r="R285" s="482">
        <f t="shared" si="27"/>
        <v>43669</v>
      </c>
      <c r="S285" s="482">
        <f t="shared" si="27"/>
        <v>43669</v>
      </c>
      <c r="T285" s="482">
        <f t="shared" si="27"/>
        <v>43669</v>
      </c>
      <c r="U285" s="482">
        <f t="shared" si="27"/>
        <v>43669</v>
      </c>
      <c r="V285" s="408"/>
      <c r="W285" s="489">
        <f t="shared" si="28"/>
        <v>31.016393442622952</v>
      </c>
      <c r="X285" s="489">
        <f t="shared" si="29"/>
        <v>31.016393442622952</v>
      </c>
      <c r="Y285" s="489">
        <f t="shared" si="30"/>
        <v>31.016393442622952</v>
      </c>
      <c r="Z285" s="489">
        <f t="shared" si="31"/>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1"/>
        <v>4</v>
      </c>
      <c r="D286" s="403"/>
      <c r="E286" s="460">
        <v>3</v>
      </c>
      <c r="F286" s="460"/>
      <c r="G286" s="403"/>
      <c r="H286" s="408"/>
      <c r="I286" s="478">
        <v>3</v>
      </c>
      <c r="J286" s="738" t="s">
        <v>576</v>
      </c>
      <c r="K286" s="495"/>
      <c r="L286" s="408"/>
      <c r="M286" s="408"/>
      <c r="N286" s="496">
        <f t="shared" si="42"/>
        <v>45130</v>
      </c>
      <c r="O286" s="496">
        <f t="shared" si="42"/>
        <v>45130</v>
      </c>
      <c r="P286" s="496">
        <f t="shared" si="42"/>
        <v>45130</v>
      </c>
      <c r="Q286" s="496">
        <f t="shared" si="42"/>
        <v>45130</v>
      </c>
      <c r="R286" s="482">
        <f t="shared" si="27"/>
        <v>43669</v>
      </c>
      <c r="S286" s="482">
        <f t="shared" si="27"/>
        <v>43669</v>
      </c>
      <c r="T286" s="482">
        <f t="shared" si="27"/>
        <v>43669</v>
      </c>
      <c r="U286" s="482">
        <f t="shared" si="27"/>
        <v>43669</v>
      </c>
      <c r="V286" s="408"/>
      <c r="W286" s="489">
        <f t="shared" si="28"/>
        <v>42.983606557377051</v>
      </c>
      <c r="X286" s="489">
        <f t="shared" si="29"/>
        <v>42.983606557377051</v>
      </c>
      <c r="Y286" s="489">
        <f t="shared" si="30"/>
        <v>42.983606557377051</v>
      </c>
      <c r="Z286" s="489">
        <f t="shared" si="31"/>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1"/>
        <v>4</v>
      </c>
      <c r="D287" s="403"/>
      <c r="E287" s="460">
        <v>3</v>
      </c>
      <c r="F287" s="460"/>
      <c r="G287" s="403"/>
      <c r="H287" s="408"/>
      <c r="I287" s="478">
        <v>4</v>
      </c>
      <c r="J287" s="738" t="s">
        <v>577</v>
      </c>
      <c r="K287" s="495"/>
      <c r="L287" s="408"/>
      <c r="M287" s="408"/>
      <c r="N287" s="496">
        <f t="shared" si="42"/>
        <v>45496</v>
      </c>
      <c r="O287" s="496">
        <f t="shared" si="42"/>
        <v>45496</v>
      </c>
      <c r="P287" s="496">
        <f t="shared" si="42"/>
        <v>45496</v>
      </c>
      <c r="Q287" s="496">
        <f t="shared" si="42"/>
        <v>45496</v>
      </c>
      <c r="R287" s="482">
        <f t="shared" si="27"/>
        <v>43669</v>
      </c>
      <c r="S287" s="482">
        <f t="shared" si="27"/>
        <v>43669</v>
      </c>
      <c r="T287" s="482">
        <f t="shared" si="27"/>
        <v>43669</v>
      </c>
      <c r="U287" s="482">
        <f t="shared" si="27"/>
        <v>43669</v>
      </c>
      <c r="V287" s="408"/>
      <c r="W287" s="489">
        <f t="shared" si="28"/>
        <v>54.983606557377051</v>
      </c>
      <c r="X287" s="489">
        <f t="shared" si="29"/>
        <v>54.983606557377051</v>
      </c>
      <c r="Y287" s="489">
        <f t="shared" si="30"/>
        <v>54.983606557377051</v>
      </c>
      <c r="Z287" s="489">
        <f t="shared" si="31"/>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1"/>
        <v>4</v>
      </c>
      <c r="D288" s="403"/>
      <c r="E288" s="460">
        <v>3</v>
      </c>
      <c r="F288" s="460"/>
      <c r="G288" s="403"/>
      <c r="H288" s="408"/>
      <c r="I288" s="478">
        <v>5</v>
      </c>
      <c r="J288" s="738" t="s">
        <v>578</v>
      </c>
      <c r="K288" s="495"/>
      <c r="L288" s="408"/>
      <c r="M288" s="408"/>
      <c r="N288" s="496">
        <f t="shared" si="42"/>
        <v>45861</v>
      </c>
      <c r="O288" s="496">
        <f t="shared" si="42"/>
        <v>45861</v>
      </c>
      <c r="P288" s="496">
        <f t="shared" si="42"/>
        <v>45861</v>
      </c>
      <c r="Q288" s="496">
        <f t="shared" si="42"/>
        <v>45861</v>
      </c>
      <c r="R288" s="482">
        <f t="shared" si="27"/>
        <v>43669</v>
      </c>
      <c r="S288" s="482">
        <f t="shared" si="27"/>
        <v>43669</v>
      </c>
      <c r="T288" s="482">
        <f t="shared" si="27"/>
        <v>43669</v>
      </c>
      <c r="U288" s="482">
        <f t="shared" si="27"/>
        <v>43669</v>
      </c>
      <c r="V288" s="408"/>
      <c r="W288" s="489">
        <f t="shared" si="28"/>
        <v>66.950819672131146</v>
      </c>
      <c r="X288" s="489">
        <f t="shared" si="29"/>
        <v>66.950819672131146</v>
      </c>
      <c r="Y288" s="489">
        <f t="shared" si="30"/>
        <v>66.950819672131146</v>
      </c>
      <c r="Z288" s="489">
        <f t="shared" si="31"/>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1"/>
        <v>4</v>
      </c>
      <c r="D289" s="403"/>
      <c r="E289" s="460">
        <v>3</v>
      </c>
      <c r="F289" s="460"/>
      <c r="G289" s="403"/>
      <c r="H289" s="408"/>
      <c r="I289" s="478">
        <v>6</v>
      </c>
      <c r="J289" s="738" t="s">
        <v>579</v>
      </c>
      <c r="K289" s="495"/>
      <c r="L289" s="408"/>
      <c r="M289" s="408"/>
      <c r="N289" s="496">
        <f t="shared" si="42"/>
        <v>46226</v>
      </c>
      <c r="O289" s="496">
        <f t="shared" si="42"/>
        <v>46226</v>
      </c>
      <c r="P289" s="496">
        <f t="shared" si="42"/>
        <v>46226</v>
      </c>
      <c r="Q289" s="496">
        <f t="shared" si="42"/>
        <v>46226</v>
      </c>
      <c r="R289" s="482">
        <f t="shared" si="27"/>
        <v>43669</v>
      </c>
      <c r="S289" s="482">
        <f t="shared" si="27"/>
        <v>43669</v>
      </c>
      <c r="T289" s="482">
        <f t="shared" si="27"/>
        <v>43669</v>
      </c>
      <c r="U289" s="482">
        <f t="shared" si="27"/>
        <v>43669</v>
      </c>
      <c r="V289" s="408"/>
      <c r="W289" s="489">
        <f t="shared" si="28"/>
        <v>78.918032786885249</v>
      </c>
      <c r="X289" s="489">
        <f t="shared" si="29"/>
        <v>78.918032786885249</v>
      </c>
      <c r="Y289" s="489">
        <f t="shared" si="30"/>
        <v>78.918032786885249</v>
      </c>
      <c r="Z289" s="489">
        <f t="shared" si="31"/>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1"/>
        <v>4</v>
      </c>
      <c r="D290" s="403"/>
      <c r="E290" s="460">
        <v>3</v>
      </c>
      <c r="F290" s="460"/>
      <c r="G290" s="403"/>
      <c r="H290" s="408"/>
      <c r="I290" s="478">
        <v>7</v>
      </c>
      <c r="J290" s="738" t="s">
        <v>580</v>
      </c>
      <c r="K290" s="495"/>
      <c r="L290" s="408"/>
      <c r="M290" s="408"/>
      <c r="N290" s="496">
        <f t="shared" si="42"/>
        <v>46591</v>
      </c>
      <c r="O290" s="496">
        <f t="shared" si="42"/>
        <v>46591</v>
      </c>
      <c r="P290" s="496">
        <f t="shared" si="42"/>
        <v>46591</v>
      </c>
      <c r="Q290" s="496">
        <f t="shared" si="42"/>
        <v>46591</v>
      </c>
      <c r="R290" s="482">
        <f t="shared" si="27"/>
        <v>43669</v>
      </c>
      <c r="S290" s="482">
        <f t="shared" si="27"/>
        <v>43669</v>
      </c>
      <c r="T290" s="482">
        <f t="shared" si="27"/>
        <v>43669</v>
      </c>
      <c r="U290" s="482">
        <f t="shared" si="27"/>
        <v>43669</v>
      </c>
      <c r="V290" s="408"/>
      <c r="W290" s="497">
        <f t="shared" si="28"/>
        <v>90.885245901639351</v>
      </c>
      <c r="X290" s="497">
        <f t="shared" si="29"/>
        <v>90.885245901639351</v>
      </c>
      <c r="Y290" s="497">
        <f t="shared" si="30"/>
        <v>90.885245901639351</v>
      </c>
      <c r="Z290" s="497">
        <f t="shared" si="31"/>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1159</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3">MIN(363,INT((K261 - DATE(YEAR(K261),1,1))))+364*(YEAR(K261)-i_startyear)</f>
        <v>134</v>
      </c>
      <c r="L294" s="1036">
        <f t="shared" si="43"/>
        <v>134</v>
      </c>
      <c r="M294" s="1036">
        <f t="shared" si="43"/>
        <v>134</v>
      </c>
      <c r="N294" s="1036">
        <f t="shared" si="43"/>
        <v>134</v>
      </c>
      <c r="O294" s="1036">
        <f t="shared" si="43"/>
        <v>134</v>
      </c>
      <c r="P294" s="1036">
        <f t="shared" si="43"/>
        <v>134</v>
      </c>
      <c r="Q294" s="1036">
        <f t="shared" si="43"/>
        <v>134</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3"/>
        <v>151</v>
      </c>
      <c r="L295" s="1036">
        <f t="shared" si="43"/>
        <v>151</v>
      </c>
      <c r="M295" s="1036">
        <f t="shared" si="43"/>
        <v>151</v>
      </c>
      <c r="N295" s="1036">
        <f t="shared" si="43"/>
        <v>151</v>
      </c>
      <c r="O295" s="1036">
        <f t="shared" si="43"/>
        <v>151</v>
      </c>
      <c r="P295" s="1036">
        <f t="shared" si="43"/>
        <v>151</v>
      </c>
      <c r="Q295" s="1036">
        <f t="shared" si="43"/>
        <v>151</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3"/>
        <v>203</v>
      </c>
      <c r="L296" s="1036">
        <f t="shared" si="43"/>
        <v>203</v>
      </c>
      <c r="M296" s="1036">
        <f t="shared" si="43"/>
        <v>203</v>
      </c>
      <c r="N296" s="1036">
        <f t="shared" si="43"/>
        <v>203</v>
      </c>
      <c r="O296" s="1036">
        <f t="shared" si="43"/>
        <v>203</v>
      </c>
      <c r="P296" s="1036">
        <f t="shared" si="43"/>
        <v>203</v>
      </c>
      <c r="Q296" s="1036">
        <f t="shared" si="43"/>
        <v>203</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499</v>
      </c>
      <c r="O298" s="1036">
        <f t="shared" ref="O298:U307" si="44">MIN(363,INT((O267 - DATE(YEAR(O267),1,1))))+364*(YEAR(O267)-i_startyear)</f>
        <v>499</v>
      </c>
      <c r="P298" s="1036">
        <f t="shared" si="44"/>
        <v>499</v>
      </c>
      <c r="Q298" s="1036">
        <f t="shared" si="44"/>
        <v>499</v>
      </c>
      <c r="R298" s="1038">
        <f t="shared" si="44"/>
        <v>134</v>
      </c>
      <c r="S298" s="1038">
        <f t="shared" si="44"/>
        <v>134</v>
      </c>
      <c r="T298" s="1038">
        <f t="shared" si="44"/>
        <v>134</v>
      </c>
      <c r="U298" s="1038">
        <f t="shared" si="44"/>
        <v>134</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5">MIN(363,INT((N268 - DATE(YEAR(N268),1,1))))+364*(YEAR(N268)-i_startyear)</f>
        <v>862</v>
      </c>
      <c r="O299" s="1039">
        <f t="shared" si="44"/>
        <v>862</v>
      </c>
      <c r="P299" s="1039">
        <f t="shared" si="44"/>
        <v>862</v>
      </c>
      <c r="Q299" s="1039">
        <f t="shared" si="44"/>
        <v>862</v>
      </c>
      <c r="R299" s="1038">
        <f t="shared" si="44"/>
        <v>134</v>
      </c>
      <c r="S299" s="1038">
        <f t="shared" si="44"/>
        <v>134</v>
      </c>
      <c r="T299" s="1038">
        <f t="shared" si="44"/>
        <v>134</v>
      </c>
      <c r="U299" s="1038">
        <f t="shared" si="44"/>
        <v>134</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5"/>
        <v>1226</v>
      </c>
      <c r="O300" s="1040">
        <f t="shared" si="44"/>
        <v>1226</v>
      </c>
      <c r="P300" s="1040">
        <f t="shared" si="44"/>
        <v>1226</v>
      </c>
      <c r="Q300" s="1040">
        <f t="shared" si="44"/>
        <v>1226</v>
      </c>
      <c r="R300" s="1038">
        <f t="shared" si="44"/>
        <v>134</v>
      </c>
      <c r="S300" s="1038">
        <f t="shared" si="44"/>
        <v>134</v>
      </c>
      <c r="T300" s="1038">
        <f t="shared" si="44"/>
        <v>134</v>
      </c>
      <c r="U300" s="1038">
        <f t="shared" si="44"/>
        <v>134</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5"/>
        <v>1590</v>
      </c>
      <c r="O301" s="1040">
        <f t="shared" si="44"/>
        <v>1590</v>
      </c>
      <c r="P301" s="1040">
        <f t="shared" si="44"/>
        <v>1590</v>
      </c>
      <c r="Q301" s="1040">
        <f t="shared" si="44"/>
        <v>1590</v>
      </c>
      <c r="R301" s="1038">
        <f t="shared" si="44"/>
        <v>134</v>
      </c>
      <c r="S301" s="1038">
        <f t="shared" si="44"/>
        <v>134</v>
      </c>
      <c r="T301" s="1038">
        <f t="shared" si="44"/>
        <v>134</v>
      </c>
      <c r="U301" s="1038">
        <f t="shared" si="44"/>
        <v>134</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5"/>
        <v>1955</v>
      </c>
      <c r="O302" s="1040">
        <f t="shared" si="44"/>
        <v>1955</v>
      </c>
      <c r="P302" s="1040">
        <f t="shared" si="44"/>
        <v>1955</v>
      </c>
      <c r="Q302" s="1040">
        <f t="shared" si="44"/>
        <v>1955</v>
      </c>
      <c r="R302" s="1038">
        <f t="shared" si="44"/>
        <v>134</v>
      </c>
      <c r="S302" s="1038">
        <f t="shared" si="44"/>
        <v>134</v>
      </c>
      <c r="T302" s="1038">
        <f t="shared" si="44"/>
        <v>134</v>
      </c>
      <c r="U302" s="1038">
        <f t="shared" si="44"/>
        <v>134</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5"/>
        <v>2318</v>
      </c>
      <c r="O303" s="1040">
        <f t="shared" si="44"/>
        <v>2318</v>
      </c>
      <c r="P303" s="1040">
        <f t="shared" si="44"/>
        <v>2318</v>
      </c>
      <c r="Q303" s="1040">
        <f t="shared" si="44"/>
        <v>2318</v>
      </c>
      <c r="R303" s="1038">
        <f t="shared" si="44"/>
        <v>134</v>
      </c>
      <c r="S303" s="1038">
        <f t="shared" si="44"/>
        <v>134</v>
      </c>
      <c r="T303" s="1038">
        <f t="shared" si="44"/>
        <v>134</v>
      </c>
      <c r="U303" s="1038">
        <f t="shared" si="44"/>
        <v>134</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5"/>
        <v>2682</v>
      </c>
      <c r="O304" s="1040">
        <f t="shared" si="44"/>
        <v>2682</v>
      </c>
      <c r="P304" s="1040">
        <f t="shared" si="44"/>
        <v>2682</v>
      </c>
      <c r="Q304" s="1040">
        <f t="shared" si="44"/>
        <v>2682</v>
      </c>
      <c r="R304" s="1038">
        <f t="shared" si="44"/>
        <v>134</v>
      </c>
      <c r="S304" s="1038">
        <f t="shared" si="44"/>
        <v>134</v>
      </c>
      <c r="T304" s="1038">
        <f t="shared" si="44"/>
        <v>134</v>
      </c>
      <c r="U304" s="1038">
        <f t="shared" si="44"/>
        <v>134</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5"/>
        <v>3046</v>
      </c>
      <c r="O305" s="1040">
        <f t="shared" si="44"/>
        <v>3046</v>
      </c>
      <c r="P305" s="1040">
        <f t="shared" si="44"/>
        <v>3046</v>
      </c>
      <c r="Q305" s="1040">
        <f t="shared" si="44"/>
        <v>3046</v>
      </c>
      <c r="R305" s="1038">
        <f t="shared" si="44"/>
        <v>134</v>
      </c>
      <c r="S305" s="1038">
        <f t="shared" si="44"/>
        <v>134</v>
      </c>
      <c r="T305" s="1038">
        <f t="shared" si="44"/>
        <v>134</v>
      </c>
      <c r="U305" s="1038">
        <f t="shared" si="44"/>
        <v>134</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5"/>
        <v>516</v>
      </c>
      <c r="O306" s="1039">
        <f t="shared" si="44"/>
        <v>516</v>
      </c>
      <c r="P306" s="1039">
        <f t="shared" si="44"/>
        <v>516</v>
      </c>
      <c r="Q306" s="1039">
        <f t="shared" si="44"/>
        <v>516</v>
      </c>
      <c r="R306" s="1038">
        <f t="shared" si="44"/>
        <v>151</v>
      </c>
      <c r="S306" s="1038">
        <f t="shared" si="44"/>
        <v>151</v>
      </c>
      <c r="T306" s="1038">
        <f t="shared" si="44"/>
        <v>151</v>
      </c>
      <c r="U306" s="1038">
        <f t="shared" si="44"/>
        <v>151</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5"/>
        <v>879</v>
      </c>
      <c r="O307" s="1039">
        <f t="shared" si="44"/>
        <v>879</v>
      </c>
      <c r="P307" s="1039">
        <f t="shared" si="44"/>
        <v>879</v>
      </c>
      <c r="Q307" s="1039">
        <f t="shared" si="44"/>
        <v>879</v>
      </c>
      <c r="R307" s="1038">
        <f t="shared" si="44"/>
        <v>151</v>
      </c>
      <c r="S307" s="1038">
        <f t="shared" si="44"/>
        <v>151</v>
      </c>
      <c r="T307" s="1038">
        <f t="shared" si="44"/>
        <v>151</v>
      </c>
      <c r="U307" s="1038">
        <f t="shared" si="44"/>
        <v>151</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5"/>
        <v>1243</v>
      </c>
      <c r="O308" s="1040">
        <f t="shared" ref="O308:U317" si="46">MIN(363,INT((O277 - DATE(YEAR(O277),1,1))))+364*(YEAR(O277)-i_startyear)</f>
        <v>1243</v>
      </c>
      <c r="P308" s="1040">
        <f t="shared" si="46"/>
        <v>1243</v>
      </c>
      <c r="Q308" s="1040">
        <f t="shared" si="46"/>
        <v>1243</v>
      </c>
      <c r="R308" s="1038">
        <f t="shared" si="46"/>
        <v>151</v>
      </c>
      <c r="S308" s="1038">
        <f t="shared" si="46"/>
        <v>151</v>
      </c>
      <c r="T308" s="1038">
        <f t="shared" si="46"/>
        <v>151</v>
      </c>
      <c r="U308" s="1038">
        <f t="shared" si="46"/>
        <v>151</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5"/>
        <v>1607</v>
      </c>
      <c r="O309" s="1040">
        <f t="shared" si="46"/>
        <v>1607</v>
      </c>
      <c r="P309" s="1040">
        <f t="shared" si="46"/>
        <v>1607</v>
      </c>
      <c r="Q309" s="1040">
        <f t="shared" si="46"/>
        <v>1607</v>
      </c>
      <c r="R309" s="1038">
        <f t="shared" si="46"/>
        <v>151</v>
      </c>
      <c r="S309" s="1038">
        <f t="shared" si="46"/>
        <v>151</v>
      </c>
      <c r="T309" s="1038">
        <f t="shared" si="46"/>
        <v>151</v>
      </c>
      <c r="U309" s="1038">
        <f t="shared" si="46"/>
        <v>151</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5"/>
        <v>1972</v>
      </c>
      <c r="O310" s="1040">
        <f t="shared" si="46"/>
        <v>1972</v>
      </c>
      <c r="P310" s="1040">
        <f t="shared" si="46"/>
        <v>1972</v>
      </c>
      <c r="Q310" s="1040">
        <f t="shared" si="46"/>
        <v>1972</v>
      </c>
      <c r="R310" s="1038">
        <f t="shared" si="46"/>
        <v>151</v>
      </c>
      <c r="S310" s="1038">
        <f t="shared" si="46"/>
        <v>151</v>
      </c>
      <c r="T310" s="1038">
        <f t="shared" si="46"/>
        <v>151</v>
      </c>
      <c r="U310" s="1038">
        <f t="shared" si="46"/>
        <v>151</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5"/>
        <v>2335</v>
      </c>
      <c r="O311" s="1040">
        <f t="shared" si="46"/>
        <v>2335</v>
      </c>
      <c r="P311" s="1040">
        <f t="shared" si="46"/>
        <v>2335</v>
      </c>
      <c r="Q311" s="1040">
        <f t="shared" si="46"/>
        <v>2335</v>
      </c>
      <c r="R311" s="1038">
        <f t="shared" si="46"/>
        <v>151</v>
      </c>
      <c r="S311" s="1038">
        <f t="shared" si="46"/>
        <v>151</v>
      </c>
      <c r="T311" s="1038">
        <f t="shared" si="46"/>
        <v>151</v>
      </c>
      <c r="U311" s="1038">
        <f t="shared" si="46"/>
        <v>151</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5"/>
        <v>2699</v>
      </c>
      <c r="O312" s="1040">
        <f t="shared" si="46"/>
        <v>2699</v>
      </c>
      <c r="P312" s="1040">
        <f t="shared" si="46"/>
        <v>2699</v>
      </c>
      <c r="Q312" s="1040">
        <f t="shared" si="46"/>
        <v>2699</v>
      </c>
      <c r="R312" s="1038">
        <f t="shared" si="46"/>
        <v>151</v>
      </c>
      <c r="S312" s="1038">
        <f t="shared" si="46"/>
        <v>151</v>
      </c>
      <c r="T312" s="1038">
        <f t="shared" si="46"/>
        <v>151</v>
      </c>
      <c r="U312" s="1038">
        <f t="shared" si="46"/>
        <v>151</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5"/>
        <v>3063</v>
      </c>
      <c r="O313" s="1040">
        <f t="shared" si="46"/>
        <v>3063</v>
      </c>
      <c r="P313" s="1040">
        <f t="shared" si="46"/>
        <v>3063</v>
      </c>
      <c r="Q313" s="1040">
        <f t="shared" si="46"/>
        <v>3063</v>
      </c>
      <c r="R313" s="1038">
        <f t="shared" si="46"/>
        <v>151</v>
      </c>
      <c r="S313" s="1038">
        <f t="shared" si="46"/>
        <v>151</v>
      </c>
      <c r="T313" s="1038">
        <f t="shared" si="46"/>
        <v>151</v>
      </c>
      <c r="U313" s="1038">
        <f t="shared" si="46"/>
        <v>151</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5"/>
        <v>568</v>
      </c>
      <c r="O314" s="1039">
        <f t="shared" si="46"/>
        <v>568</v>
      </c>
      <c r="P314" s="1039">
        <f t="shared" si="46"/>
        <v>568</v>
      </c>
      <c r="Q314" s="1039">
        <f t="shared" si="46"/>
        <v>568</v>
      </c>
      <c r="R314" s="1038">
        <f t="shared" si="46"/>
        <v>203</v>
      </c>
      <c r="S314" s="1038">
        <f t="shared" si="46"/>
        <v>203</v>
      </c>
      <c r="T314" s="1038">
        <f t="shared" si="46"/>
        <v>203</v>
      </c>
      <c r="U314" s="1038">
        <f t="shared" si="46"/>
        <v>203</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5"/>
        <v>931</v>
      </c>
      <c r="O315" s="1039">
        <f t="shared" si="46"/>
        <v>931</v>
      </c>
      <c r="P315" s="1039">
        <f t="shared" si="46"/>
        <v>931</v>
      </c>
      <c r="Q315" s="1039">
        <f t="shared" si="46"/>
        <v>931</v>
      </c>
      <c r="R315" s="1038">
        <f t="shared" si="46"/>
        <v>203</v>
      </c>
      <c r="S315" s="1038">
        <f t="shared" si="46"/>
        <v>203</v>
      </c>
      <c r="T315" s="1038">
        <f t="shared" si="46"/>
        <v>203</v>
      </c>
      <c r="U315" s="1038">
        <f t="shared" si="46"/>
        <v>203</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5"/>
        <v>1295</v>
      </c>
      <c r="O316" s="1040">
        <f t="shared" si="46"/>
        <v>1295</v>
      </c>
      <c r="P316" s="1040">
        <f t="shared" si="46"/>
        <v>1295</v>
      </c>
      <c r="Q316" s="1040">
        <f t="shared" si="46"/>
        <v>1295</v>
      </c>
      <c r="R316" s="1038">
        <f t="shared" si="46"/>
        <v>203</v>
      </c>
      <c r="S316" s="1038">
        <f t="shared" si="46"/>
        <v>203</v>
      </c>
      <c r="T316" s="1038">
        <f t="shared" si="46"/>
        <v>203</v>
      </c>
      <c r="U316" s="1038">
        <f t="shared" si="46"/>
        <v>203</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5"/>
        <v>1659</v>
      </c>
      <c r="O317" s="1040">
        <f t="shared" si="46"/>
        <v>1659</v>
      </c>
      <c r="P317" s="1040">
        <f t="shared" si="46"/>
        <v>1659</v>
      </c>
      <c r="Q317" s="1040">
        <f t="shared" si="46"/>
        <v>1659</v>
      </c>
      <c r="R317" s="1038">
        <f t="shared" si="46"/>
        <v>203</v>
      </c>
      <c r="S317" s="1038">
        <f t="shared" si="46"/>
        <v>203</v>
      </c>
      <c r="T317" s="1038">
        <f t="shared" si="46"/>
        <v>203</v>
      </c>
      <c r="U317" s="1038">
        <f t="shared" si="46"/>
        <v>203</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5"/>
        <v>2024</v>
      </c>
      <c r="O318" s="1040">
        <f t="shared" ref="O318:U321" si="47">MIN(363,INT((O287 - DATE(YEAR(O287),1,1))))+364*(YEAR(O287)-i_startyear)</f>
        <v>2024</v>
      </c>
      <c r="P318" s="1040">
        <f t="shared" si="47"/>
        <v>2024</v>
      </c>
      <c r="Q318" s="1040">
        <f t="shared" si="47"/>
        <v>2024</v>
      </c>
      <c r="R318" s="1038">
        <f t="shared" si="47"/>
        <v>203</v>
      </c>
      <c r="S318" s="1038">
        <f t="shared" si="47"/>
        <v>203</v>
      </c>
      <c r="T318" s="1038">
        <f t="shared" si="47"/>
        <v>203</v>
      </c>
      <c r="U318" s="1038">
        <f t="shared" si="47"/>
        <v>203</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5"/>
        <v>2387</v>
      </c>
      <c r="O319" s="1040">
        <f t="shared" si="47"/>
        <v>2387</v>
      </c>
      <c r="P319" s="1040">
        <f t="shared" si="47"/>
        <v>2387</v>
      </c>
      <c r="Q319" s="1040">
        <f t="shared" si="47"/>
        <v>2387</v>
      </c>
      <c r="R319" s="1038">
        <f t="shared" si="47"/>
        <v>203</v>
      </c>
      <c r="S319" s="1038">
        <f t="shared" si="47"/>
        <v>203</v>
      </c>
      <c r="T319" s="1038">
        <f t="shared" si="47"/>
        <v>203</v>
      </c>
      <c r="U319" s="1038">
        <f t="shared" si="47"/>
        <v>203</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5"/>
        <v>2751</v>
      </c>
      <c r="O320" s="1040">
        <f t="shared" si="47"/>
        <v>2751</v>
      </c>
      <c r="P320" s="1040">
        <f t="shared" si="47"/>
        <v>2751</v>
      </c>
      <c r="Q320" s="1040">
        <f t="shared" si="47"/>
        <v>2751</v>
      </c>
      <c r="R320" s="1038">
        <f t="shared" si="47"/>
        <v>203</v>
      </c>
      <c r="S320" s="1038">
        <f t="shared" si="47"/>
        <v>203</v>
      </c>
      <c r="T320" s="1038">
        <f t="shared" si="47"/>
        <v>203</v>
      </c>
      <c r="U320" s="1038">
        <f t="shared" si="47"/>
        <v>203</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5"/>
        <v>3115</v>
      </c>
      <c r="O321" s="1040">
        <f t="shared" si="47"/>
        <v>3115</v>
      </c>
      <c r="P321" s="1040">
        <f t="shared" si="47"/>
        <v>3115</v>
      </c>
      <c r="Q321" s="1040">
        <f t="shared" si="47"/>
        <v>3115</v>
      </c>
      <c r="R321" s="1038">
        <f t="shared" si="47"/>
        <v>203</v>
      </c>
      <c r="S321" s="1038">
        <f t="shared" si="47"/>
        <v>203</v>
      </c>
      <c r="T321" s="1038">
        <f t="shared" si="47"/>
        <v>203</v>
      </c>
      <c r="U321" s="1038">
        <f t="shared" si="47"/>
        <v>203</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442</v>
      </c>
      <c r="AP322" s="388"/>
      <c r="AQ322" s="376"/>
      <c r="AR322" s="376"/>
      <c r="AS322" s="376"/>
    </row>
    <row r="323" spans="1:49" outlineLevel="2" x14ac:dyDescent="0.25">
      <c r="A323" s="376"/>
      <c r="B323" s="385"/>
      <c r="C323" s="378">
        <f>INT($C$242)+2</f>
        <v>3</v>
      </c>
      <c r="D323" s="403"/>
      <c r="E323" s="460" t="s">
        <v>559</v>
      </c>
      <c r="F323" s="460"/>
      <c r="G323" s="403"/>
      <c r="H323" s="473" t="s">
        <v>560</v>
      </c>
      <c r="I323" s="431" t="s">
        <v>561</v>
      </c>
      <c r="J323" s="431"/>
      <c r="K323" s="408"/>
      <c r="L323" s="408"/>
      <c r="M323" s="408"/>
      <c r="N323" s="431" t="s">
        <v>581</v>
      </c>
      <c r="O323" s="431"/>
      <c r="P323" s="431"/>
      <c r="Q323" s="431"/>
      <c r="R323" s="408" t="s">
        <v>582</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583</v>
      </c>
      <c r="K324" s="408"/>
      <c r="L324" s="408"/>
      <c r="M324" s="408"/>
      <c r="N324" s="502">
        <v>2.5000000000000001E-2</v>
      </c>
      <c r="O324" s="502">
        <v>2.5000000000000001E-2</v>
      </c>
      <c r="P324" s="502">
        <v>2.5000000000000001E-2</v>
      </c>
      <c r="Q324" s="502">
        <v>2.5000000000000001E-2</v>
      </c>
      <c r="R324" s="503">
        <f t="shared" ref="R324:R347" si="48">N267-150</f>
        <v>43816</v>
      </c>
      <c r="S324" s="503">
        <f t="shared" ref="S324:S347" si="49">O267-150</f>
        <v>43816</v>
      </c>
      <c r="T324" s="503">
        <f t="shared" ref="T324:T347" si="50">P267-150</f>
        <v>43816</v>
      </c>
      <c r="U324" s="503">
        <f t="shared" ref="U324:U347" si="51">Q267-150</f>
        <v>43816</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584</v>
      </c>
      <c r="K325" s="408"/>
      <c r="L325" s="408"/>
      <c r="M325" s="408"/>
      <c r="N325" s="502">
        <v>2.5000000000000001E-2</v>
      </c>
      <c r="O325" s="502">
        <v>2.5000000000000001E-2</v>
      </c>
      <c r="P325" s="502">
        <v>2.5000000000000001E-2</v>
      </c>
      <c r="Q325" s="502">
        <v>2.5000000000000001E-2</v>
      </c>
      <c r="R325" s="503">
        <f t="shared" si="48"/>
        <v>44181</v>
      </c>
      <c r="S325" s="503">
        <f t="shared" si="49"/>
        <v>44181</v>
      </c>
      <c r="T325" s="503">
        <f t="shared" si="50"/>
        <v>44181</v>
      </c>
      <c r="U325" s="503">
        <f t="shared" si="51"/>
        <v>44181</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2">INT($C$242+3)</f>
        <v>4</v>
      </c>
      <c r="D326" s="403"/>
      <c r="E326" s="460">
        <v>1</v>
      </c>
      <c r="F326" s="460"/>
      <c r="G326" s="403"/>
      <c r="H326" s="408"/>
      <c r="I326" s="408">
        <v>2</v>
      </c>
      <c r="J326" s="408" t="s">
        <v>585</v>
      </c>
      <c r="K326" s="408"/>
      <c r="L326" s="408"/>
      <c r="M326" s="408"/>
      <c r="N326" s="502">
        <v>1.4999999999999999E-2</v>
      </c>
      <c r="O326" s="502">
        <v>1.4999999999999999E-2</v>
      </c>
      <c r="P326" s="502">
        <v>1.4999999999999999E-2</v>
      </c>
      <c r="Q326" s="502">
        <v>1.4999999999999999E-2</v>
      </c>
      <c r="R326" s="503">
        <f t="shared" si="48"/>
        <v>44546</v>
      </c>
      <c r="S326" s="503">
        <f t="shared" si="49"/>
        <v>44546</v>
      </c>
      <c r="T326" s="503">
        <f t="shared" si="50"/>
        <v>44546</v>
      </c>
      <c r="U326" s="503">
        <f t="shared" si="51"/>
        <v>44546</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2"/>
        <v>4</v>
      </c>
      <c r="D327" s="403"/>
      <c r="E327" s="460">
        <v>1</v>
      </c>
      <c r="F327" s="460"/>
      <c r="G327" s="403"/>
      <c r="H327" s="408"/>
      <c r="I327" s="408">
        <v>3</v>
      </c>
      <c r="J327" s="408" t="s">
        <v>570</v>
      </c>
      <c r="K327" s="408"/>
      <c r="L327" s="408"/>
      <c r="M327" s="408"/>
      <c r="N327" s="502">
        <v>1.4999999999999999E-2</v>
      </c>
      <c r="O327" s="502">
        <v>1.4999999999999999E-2</v>
      </c>
      <c r="P327" s="502">
        <v>1.4999999999999999E-2</v>
      </c>
      <c r="Q327" s="502">
        <v>1.4999999999999999E-2</v>
      </c>
      <c r="R327" s="503">
        <f t="shared" si="48"/>
        <v>44911</v>
      </c>
      <c r="S327" s="503">
        <f t="shared" si="49"/>
        <v>44911</v>
      </c>
      <c r="T327" s="503">
        <f t="shared" si="50"/>
        <v>44911</v>
      </c>
      <c r="U327" s="503">
        <f t="shared" si="51"/>
        <v>44911</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2"/>
        <v>4</v>
      </c>
      <c r="D328" s="403"/>
      <c r="E328" s="460">
        <v>1</v>
      </c>
      <c r="F328" s="460"/>
      <c r="G328" s="403"/>
      <c r="H328" s="408"/>
      <c r="I328" s="408">
        <v>4</v>
      </c>
      <c r="J328" s="408" t="s">
        <v>571</v>
      </c>
      <c r="K328" s="408"/>
      <c r="L328" s="408"/>
      <c r="M328" s="408"/>
      <c r="N328" s="502">
        <v>1.4999999999999999E-2</v>
      </c>
      <c r="O328" s="502">
        <v>1.4999999999999999E-2</v>
      </c>
      <c r="P328" s="502">
        <v>1.4999999999999999E-2</v>
      </c>
      <c r="Q328" s="502">
        <v>1.4999999999999999E-2</v>
      </c>
      <c r="R328" s="503">
        <f t="shared" si="48"/>
        <v>45277</v>
      </c>
      <c r="S328" s="503">
        <f t="shared" si="49"/>
        <v>45277</v>
      </c>
      <c r="T328" s="503">
        <f t="shared" si="50"/>
        <v>45277</v>
      </c>
      <c r="U328" s="503">
        <f t="shared" si="51"/>
        <v>45277</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2"/>
        <v>4</v>
      </c>
      <c r="D329" s="403"/>
      <c r="E329" s="460">
        <v>1</v>
      </c>
      <c r="F329" s="460"/>
      <c r="G329" s="403"/>
      <c r="H329" s="408"/>
      <c r="I329" s="408">
        <v>5</v>
      </c>
      <c r="J329" s="408" t="s">
        <v>572</v>
      </c>
      <c r="K329" s="408"/>
      <c r="L329" s="408"/>
      <c r="M329" s="408"/>
      <c r="N329" s="502">
        <v>1.4999999999999999E-2</v>
      </c>
      <c r="O329" s="502">
        <v>1.4999999999999999E-2</v>
      </c>
      <c r="P329" s="502">
        <v>1.4999999999999999E-2</v>
      </c>
      <c r="Q329" s="502">
        <v>1.4999999999999999E-2</v>
      </c>
      <c r="R329" s="503">
        <f t="shared" si="48"/>
        <v>45642</v>
      </c>
      <c r="S329" s="503">
        <f t="shared" si="49"/>
        <v>45642</v>
      </c>
      <c r="T329" s="503">
        <f t="shared" si="50"/>
        <v>45642</v>
      </c>
      <c r="U329" s="503">
        <f t="shared" si="51"/>
        <v>45642</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2"/>
        <v>4</v>
      </c>
      <c r="D330" s="403"/>
      <c r="E330" s="460">
        <v>1</v>
      </c>
      <c r="F330" s="460"/>
      <c r="G330" s="403"/>
      <c r="H330" s="408"/>
      <c r="I330" s="408">
        <v>6</v>
      </c>
      <c r="J330" s="408" t="s">
        <v>573</v>
      </c>
      <c r="K330" s="408"/>
      <c r="L330" s="408"/>
      <c r="M330" s="408"/>
      <c r="N330" s="502">
        <v>1.4999999999999999E-2</v>
      </c>
      <c r="O330" s="502">
        <v>1.4999999999999999E-2</v>
      </c>
      <c r="P330" s="502">
        <v>1.4999999999999999E-2</v>
      </c>
      <c r="Q330" s="502">
        <v>1.4999999999999999E-2</v>
      </c>
      <c r="R330" s="503">
        <f t="shared" si="48"/>
        <v>46007</v>
      </c>
      <c r="S330" s="503">
        <f t="shared" si="49"/>
        <v>46007</v>
      </c>
      <c r="T330" s="503">
        <f t="shared" si="50"/>
        <v>46007</v>
      </c>
      <c r="U330" s="503">
        <f t="shared" si="51"/>
        <v>46007</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2"/>
        <v>4</v>
      </c>
      <c r="D331" s="403"/>
      <c r="E331" s="460">
        <v>1</v>
      </c>
      <c r="F331" s="460"/>
      <c r="G331" s="403"/>
      <c r="H331" s="408"/>
      <c r="I331" s="408">
        <v>7</v>
      </c>
      <c r="J331" s="408" t="s">
        <v>574</v>
      </c>
      <c r="K331" s="408"/>
      <c r="L331" s="408"/>
      <c r="M331" s="408"/>
      <c r="N331" s="502">
        <v>1.4999999999999999E-2</v>
      </c>
      <c r="O331" s="502">
        <v>1.4999999999999999E-2</v>
      </c>
      <c r="P331" s="502">
        <v>1.4999999999999999E-2</v>
      </c>
      <c r="Q331" s="502">
        <v>1.4999999999999999E-2</v>
      </c>
      <c r="R331" s="503">
        <f t="shared" si="48"/>
        <v>46372</v>
      </c>
      <c r="S331" s="503">
        <f t="shared" si="49"/>
        <v>46372</v>
      </c>
      <c r="T331" s="503">
        <f t="shared" si="50"/>
        <v>46372</v>
      </c>
      <c r="U331" s="503">
        <f t="shared" si="51"/>
        <v>46372</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583</v>
      </c>
      <c r="K332" s="408"/>
      <c r="L332" s="408"/>
      <c r="M332" s="408"/>
      <c r="N332" s="502">
        <v>2.5000000000000001E-2</v>
      </c>
      <c r="O332" s="502">
        <v>2.5000000000000001E-2</v>
      </c>
      <c r="P332" s="502">
        <v>2.5000000000000001E-2</v>
      </c>
      <c r="Q332" s="502">
        <v>2.5000000000000001E-2</v>
      </c>
      <c r="R332" s="503">
        <f t="shared" si="48"/>
        <v>43833</v>
      </c>
      <c r="S332" s="503">
        <f t="shared" si="49"/>
        <v>43833</v>
      </c>
      <c r="T332" s="503">
        <f t="shared" si="50"/>
        <v>43833</v>
      </c>
      <c r="U332" s="503">
        <f t="shared" si="51"/>
        <v>43833</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584</v>
      </c>
      <c r="K333" s="408"/>
      <c r="L333" s="408"/>
      <c r="M333" s="408"/>
      <c r="N333" s="502">
        <v>2.5000000000000001E-2</v>
      </c>
      <c r="O333" s="502">
        <v>2.5000000000000001E-2</v>
      </c>
      <c r="P333" s="502">
        <v>2.5000000000000001E-2</v>
      </c>
      <c r="Q333" s="502">
        <v>2.5000000000000001E-2</v>
      </c>
      <c r="R333" s="503">
        <f t="shared" si="48"/>
        <v>44198</v>
      </c>
      <c r="S333" s="503">
        <f t="shared" si="49"/>
        <v>44198</v>
      </c>
      <c r="T333" s="503">
        <f t="shared" si="50"/>
        <v>44198</v>
      </c>
      <c r="U333" s="503">
        <f t="shared" si="51"/>
        <v>44198</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3">INT($C$242+3)</f>
        <v>4</v>
      </c>
      <c r="D334" s="403"/>
      <c r="E334" s="460">
        <v>2</v>
      </c>
      <c r="F334" s="460"/>
      <c r="G334" s="403"/>
      <c r="H334" s="408"/>
      <c r="I334" s="408">
        <v>2</v>
      </c>
      <c r="J334" s="408" t="s">
        <v>585</v>
      </c>
      <c r="K334" s="408"/>
      <c r="L334" s="408"/>
      <c r="M334" s="408"/>
      <c r="N334" s="502">
        <v>1.4999999999999999E-2</v>
      </c>
      <c r="O334" s="502">
        <v>1.4999999999999999E-2</v>
      </c>
      <c r="P334" s="502">
        <v>1.4999999999999999E-2</v>
      </c>
      <c r="Q334" s="502">
        <v>1.4999999999999999E-2</v>
      </c>
      <c r="R334" s="503">
        <f t="shared" si="48"/>
        <v>44563</v>
      </c>
      <c r="S334" s="503">
        <f t="shared" si="49"/>
        <v>44563</v>
      </c>
      <c r="T334" s="503">
        <f t="shared" si="50"/>
        <v>44563</v>
      </c>
      <c r="U334" s="503">
        <f t="shared" si="51"/>
        <v>44563</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3"/>
        <v>4</v>
      </c>
      <c r="D335" s="403"/>
      <c r="E335" s="460">
        <v>2</v>
      </c>
      <c r="F335" s="460"/>
      <c r="G335" s="403"/>
      <c r="H335" s="408"/>
      <c r="I335" s="408">
        <v>3</v>
      </c>
      <c r="J335" s="408" t="s">
        <v>570</v>
      </c>
      <c r="K335" s="408"/>
      <c r="L335" s="408"/>
      <c r="M335" s="408"/>
      <c r="N335" s="502">
        <v>1.4999999999999999E-2</v>
      </c>
      <c r="O335" s="502">
        <v>1.4999999999999999E-2</v>
      </c>
      <c r="P335" s="502">
        <v>1.4999999999999999E-2</v>
      </c>
      <c r="Q335" s="502">
        <v>1.4999999999999999E-2</v>
      </c>
      <c r="R335" s="503">
        <f t="shared" si="48"/>
        <v>44928</v>
      </c>
      <c r="S335" s="503">
        <f t="shared" si="49"/>
        <v>44928</v>
      </c>
      <c r="T335" s="503">
        <f t="shared" si="50"/>
        <v>44928</v>
      </c>
      <c r="U335" s="503">
        <f t="shared" si="51"/>
        <v>44928</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3"/>
        <v>4</v>
      </c>
      <c r="D336" s="403"/>
      <c r="E336" s="460">
        <v>2</v>
      </c>
      <c r="F336" s="460"/>
      <c r="G336" s="403"/>
      <c r="H336" s="408"/>
      <c r="I336" s="408">
        <v>4</v>
      </c>
      <c r="J336" s="408" t="s">
        <v>571</v>
      </c>
      <c r="K336" s="408"/>
      <c r="L336" s="408"/>
      <c r="M336" s="408"/>
      <c r="N336" s="502">
        <v>1.4999999999999999E-2</v>
      </c>
      <c r="O336" s="502">
        <v>1.4999999999999999E-2</v>
      </c>
      <c r="P336" s="502">
        <v>1.4999999999999999E-2</v>
      </c>
      <c r="Q336" s="502">
        <v>1.4999999999999999E-2</v>
      </c>
      <c r="R336" s="503">
        <f t="shared" si="48"/>
        <v>45294</v>
      </c>
      <c r="S336" s="503">
        <f t="shared" si="49"/>
        <v>45294</v>
      </c>
      <c r="T336" s="503">
        <f t="shared" si="50"/>
        <v>45294</v>
      </c>
      <c r="U336" s="503">
        <f t="shared" si="51"/>
        <v>45294</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3"/>
        <v>4</v>
      </c>
      <c r="D337" s="403"/>
      <c r="E337" s="460">
        <v>2</v>
      </c>
      <c r="F337" s="460"/>
      <c r="G337" s="403"/>
      <c r="H337" s="408"/>
      <c r="I337" s="408">
        <v>5</v>
      </c>
      <c r="J337" s="408" t="s">
        <v>572</v>
      </c>
      <c r="K337" s="408"/>
      <c r="L337" s="408"/>
      <c r="M337" s="408"/>
      <c r="N337" s="502">
        <v>1.4999999999999999E-2</v>
      </c>
      <c r="O337" s="502">
        <v>1.4999999999999999E-2</v>
      </c>
      <c r="P337" s="502">
        <v>1.4999999999999999E-2</v>
      </c>
      <c r="Q337" s="502">
        <v>1.4999999999999999E-2</v>
      </c>
      <c r="R337" s="503">
        <f t="shared" si="48"/>
        <v>45659</v>
      </c>
      <c r="S337" s="503">
        <f t="shared" si="49"/>
        <v>45659</v>
      </c>
      <c r="T337" s="503">
        <f t="shared" si="50"/>
        <v>45659</v>
      </c>
      <c r="U337" s="503">
        <f t="shared" si="51"/>
        <v>45659</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3"/>
        <v>4</v>
      </c>
      <c r="D338" s="403"/>
      <c r="E338" s="460">
        <v>2</v>
      </c>
      <c r="F338" s="460"/>
      <c r="G338" s="403"/>
      <c r="H338" s="408"/>
      <c r="I338" s="408">
        <v>6</v>
      </c>
      <c r="J338" s="408" t="s">
        <v>573</v>
      </c>
      <c r="K338" s="408"/>
      <c r="L338" s="408"/>
      <c r="M338" s="408"/>
      <c r="N338" s="502">
        <v>1.4999999999999999E-2</v>
      </c>
      <c r="O338" s="502">
        <v>1.4999999999999999E-2</v>
      </c>
      <c r="P338" s="502">
        <v>1.4999999999999999E-2</v>
      </c>
      <c r="Q338" s="502">
        <v>1.4999999999999999E-2</v>
      </c>
      <c r="R338" s="503">
        <f t="shared" si="48"/>
        <v>46024</v>
      </c>
      <c r="S338" s="503">
        <f t="shared" si="49"/>
        <v>46024</v>
      </c>
      <c r="T338" s="503">
        <f t="shared" si="50"/>
        <v>46024</v>
      </c>
      <c r="U338" s="503">
        <f t="shared" si="51"/>
        <v>46024</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3"/>
        <v>4</v>
      </c>
      <c r="D339" s="403"/>
      <c r="E339" s="460">
        <v>2</v>
      </c>
      <c r="F339" s="460"/>
      <c r="G339" s="403"/>
      <c r="H339" s="408"/>
      <c r="I339" s="408">
        <v>7</v>
      </c>
      <c r="J339" s="408" t="s">
        <v>574</v>
      </c>
      <c r="K339" s="408"/>
      <c r="L339" s="408"/>
      <c r="M339" s="408"/>
      <c r="N339" s="502">
        <v>1.4999999999999999E-2</v>
      </c>
      <c r="O339" s="502">
        <v>1.4999999999999999E-2</v>
      </c>
      <c r="P339" s="502">
        <v>1.4999999999999999E-2</v>
      </c>
      <c r="Q339" s="502">
        <v>1.4999999999999999E-2</v>
      </c>
      <c r="R339" s="503">
        <f t="shared" si="48"/>
        <v>46389</v>
      </c>
      <c r="S339" s="503">
        <f t="shared" si="49"/>
        <v>46389</v>
      </c>
      <c r="T339" s="503">
        <f t="shared" si="50"/>
        <v>46389</v>
      </c>
      <c r="U339" s="503">
        <f t="shared" si="51"/>
        <v>46389</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583</v>
      </c>
      <c r="K340" s="408"/>
      <c r="L340" s="408"/>
      <c r="M340" s="408"/>
      <c r="N340" s="502">
        <v>2.5000000000000001E-2</v>
      </c>
      <c r="O340" s="502">
        <v>2.5000000000000001E-2</v>
      </c>
      <c r="P340" s="502">
        <v>2.5000000000000001E-2</v>
      </c>
      <c r="Q340" s="502">
        <v>2.5000000000000001E-2</v>
      </c>
      <c r="R340" s="503">
        <f t="shared" si="48"/>
        <v>43885</v>
      </c>
      <c r="S340" s="503">
        <f t="shared" si="49"/>
        <v>43885</v>
      </c>
      <c r="T340" s="503">
        <f t="shared" si="50"/>
        <v>43885</v>
      </c>
      <c r="U340" s="503">
        <f t="shared" si="51"/>
        <v>43885</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584</v>
      </c>
      <c r="K341" s="408"/>
      <c r="L341" s="408"/>
      <c r="M341" s="408"/>
      <c r="N341" s="502">
        <v>2.5000000000000001E-2</v>
      </c>
      <c r="O341" s="502">
        <v>2.5000000000000001E-2</v>
      </c>
      <c r="P341" s="502">
        <v>2.5000000000000001E-2</v>
      </c>
      <c r="Q341" s="502">
        <v>2.5000000000000001E-2</v>
      </c>
      <c r="R341" s="503">
        <f t="shared" si="48"/>
        <v>44250</v>
      </c>
      <c r="S341" s="503">
        <f t="shared" si="49"/>
        <v>44250</v>
      </c>
      <c r="T341" s="503">
        <f t="shared" si="50"/>
        <v>44250</v>
      </c>
      <c r="U341" s="503">
        <f t="shared" si="51"/>
        <v>44250</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4">INT($C$242+3)</f>
        <v>4</v>
      </c>
      <c r="D342" s="403"/>
      <c r="E342" s="460">
        <v>3</v>
      </c>
      <c r="F342" s="460"/>
      <c r="G342" s="403"/>
      <c r="H342" s="408"/>
      <c r="I342" s="408">
        <v>2</v>
      </c>
      <c r="J342" s="408" t="s">
        <v>585</v>
      </c>
      <c r="K342" s="408"/>
      <c r="L342" s="408"/>
      <c r="M342" s="408"/>
      <c r="N342" s="502">
        <v>1.4999999999999999E-2</v>
      </c>
      <c r="O342" s="502">
        <v>1.4999999999999999E-2</v>
      </c>
      <c r="P342" s="502">
        <v>1.4999999999999999E-2</v>
      </c>
      <c r="Q342" s="502">
        <v>1.4999999999999999E-2</v>
      </c>
      <c r="R342" s="503">
        <f t="shared" si="48"/>
        <v>44615</v>
      </c>
      <c r="S342" s="503">
        <f t="shared" si="49"/>
        <v>44615</v>
      </c>
      <c r="T342" s="503">
        <f t="shared" si="50"/>
        <v>44615</v>
      </c>
      <c r="U342" s="503">
        <f t="shared" si="51"/>
        <v>44615</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4"/>
        <v>4</v>
      </c>
      <c r="D343" s="403"/>
      <c r="E343" s="460">
        <v>3</v>
      </c>
      <c r="F343" s="460"/>
      <c r="G343" s="403"/>
      <c r="H343" s="408"/>
      <c r="I343" s="408">
        <v>3</v>
      </c>
      <c r="J343" s="408" t="s">
        <v>570</v>
      </c>
      <c r="K343" s="408"/>
      <c r="L343" s="408"/>
      <c r="M343" s="408"/>
      <c r="N343" s="502">
        <v>1.4999999999999999E-2</v>
      </c>
      <c r="O343" s="502">
        <v>1.4999999999999999E-2</v>
      </c>
      <c r="P343" s="502">
        <v>1.4999999999999999E-2</v>
      </c>
      <c r="Q343" s="502">
        <v>1.4999999999999999E-2</v>
      </c>
      <c r="R343" s="503">
        <f t="shared" si="48"/>
        <v>44980</v>
      </c>
      <c r="S343" s="503">
        <f t="shared" si="49"/>
        <v>44980</v>
      </c>
      <c r="T343" s="503">
        <f t="shared" si="50"/>
        <v>44980</v>
      </c>
      <c r="U343" s="503">
        <f t="shared" si="51"/>
        <v>44980</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4"/>
        <v>4</v>
      </c>
      <c r="D344" s="403"/>
      <c r="E344" s="460">
        <v>3</v>
      </c>
      <c r="F344" s="460"/>
      <c r="G344" s="403"/>
      <c r="H344" s="408"/>
      <c r="I344" s="408">
        <v>4</v>
      </c>
      <c r="J344" s="408" t="s">
        <v>571</v>
      </c>
      <c r="K344" s="408"/>
      <c r="L344" s="408"/>
      <c r="M344" s="408"/>
      <c r="N344" s="502">
        <v>1.4999999999999999E-2</v>
      </c>
      <c r="O344" s="502">
        <v>1.4999999999999999E-2</v>
      </c>
      <c r="P344" s="502">
        <v>1.4999999999999999E-2</v>
      </c>
      <c r="Q344" s="502">
        <v>1.4999999999999999E-2</v>
      </c>
      <c r="R344" s="503">
        <f t="shared" si="48"/>
        <v>45346</v>
      </c>
      <c r="S344" s="503">
        <f t="shared" si="49"/>
        <v>45346</v>
      </c>
      <c r="T344" s="503">
        <f t="shared" si="50"/>
        <v>45346</v>
      </c>
      <c r="U344" s="503">
        <f t="shared" si="51"/>
        <v>45346</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4"/>
        <v>4</v>
      </c>
      <c r="D345" s="403"/>
      <c r="E345" s="460">
        <v>3</v>
      </c>
      <c r="F345" s="460"/>
      <c r="G345" s="403"/>
      <c r="H345" s="408"/>
      <c r="I345" s="408">
        <v>5</v>
      </c>
      <c r="J345" s="408" t="s">
        <v>572</v>
      </c>
      <c r="K345" s="408"/>
      <c r="L345" s="408"/>
      <c r="M345" s="408"/>
      <c r="N345" s="502">
        <v>1.4999999999999999E-2</v>
      </c>
      <c r="O345" s="502">
        <v>1.4999999999999999E-2</v>
      </c>
      <c r="P345" s="502">
        <v>1.4999999999999999E-2</v>
      </c>
      <c r="Q345" s="502">
        <v>1.4999999999999999E-2</v>
      </c>
      <c r="R345" s="503">
        <f t="shared" si="48"/>
        <v>45711</v>
      </c>
      <c r="S345" s="503">
        <f t="shared" si="49"/>
        <v>45711</v>
      </c>
      <c r="T345" s="503">
        <f t="shared" si="50"/>
        <v>45711</v>
      </c>
      <c r="U345" s="503">
        <f t="shared" si="51"/>
        <v>45711</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4"/>
        <v>4</v>
      </c>
      <c r="D346" s="403"/>
      <c r="E346" s="460">
        <v>3</v>
      </c>
      <c r="F346" s="460"/>
      <c r="G346" s="403"/>
      <c r="H346" s="408"/>
      <c r="I346" s="408">
        <v>6</v>
      </c>
      <c r="J346" s="408" t="s">
        <v>573</v>
      </c>
      <c r="K346" s="408"/>
      <c r="L346" s="408"/>
      <c r="M346" s="408"/>
      <c r="N346" s="502">
        <v>1.4999999999999999E-2</v>
      </c>
      <c r="O346" s="502">
        <v>1.4999999999999999E-2</v>
      </c>
      <c r="P346" s="502">
        <v>1.4999999999999999E-2</v>
      </c>
      <c r="Q346" s="502">
        <v>1.4999999999999999E-2</v>
      </c>
      <c r="R346" s="503">
        <f t="shared" si="48"/>
        <v>46076</v>
      </c>
      <c r="S346" s="503">
        <f t="shared" si="49"/>
        <v>46076</v>
      </c>
      <c r="T346" s="503">
        <f t="shared" si="50"/>
        <v>46076</v>
      </c>
      <c r="U346" s="503">
        <f t="shared" si="51"/>
        <v>46076</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4"/>
        <v>4</v>
      </c>
      <c r="D347" s="403"/>
      <c r="E347" s="460">
        <v>3</v>
      </c>
      <c r="F347" s="460"/>
      <c r="G347" s="403"/>
      <c r="H347" s="408"/>
      <c r="I347" s="408">
        <v>7</v>
      </c>
      <c r="J347" s="408" t="s">
        <v>574</v>
      </c>
      <c r="K347" s="408"/>
      <c r="L347" s="408"/>
      <c r="M347" s="408"/>
      <c r="N347" s="502">
        <v>1.4999999999999999E-2</v>
      </c>
      <c r="O347" s="502">
        <v>1.4999999999999999E-2</v>
      </c>
      <c r="P347" s="502">
        <v>1.4999999999999999E-2</v>
      </c>
      <c r="Q347" s="502">
        <v>1.4999999999999999E-2</v>
      </c>
      <c r="R347" s="503">
        <f t="shared" si="48"/>
        <v>46441</v>
      </c>
      <c r="S347" s="503">
        <f t="shared" si="49"/>
        <v>46441</v>
      </c>
      <c r="T347" s="503">
        <f t="shared" si="50"/>
        <v>46441</v>
      </c>
      <c r="U347" s="503">
        <f t="shared" si="51"/>
        <v>46441</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442</v>
      </c>
      <c r="AP348" s="388"/>
      <c r="AQ348" s="376"/>
      <c r="AR348" s="376"/>
      <c r="AS348" s="376"/>
    </row>
    <row r="349" spans="1:45" outlineLevel="2" x14ac:dyDescent="0.25">
      <c r="A349" s="376"/>
      <c r="B349" s="385"/>
      <c r="C349" s="378">
        <f>INT($C$242+3)</f>
        <v>4</v>
      </c>
      <c r="D349" s="403"/>
      <c r="E349" s="460"/>
      <c r="F349" s="460"/>
      <c r="G349" s="403"/>
      <c r="H349" s="473" t="s">
        <v>586</v>
      </c>
      <c r="I349" s="431" t="s">
        <v>587</v>
      </c>
      <c r="J349" s="430"/>
      <c r="K349" s="408"/>
      <c r="L349" s="408"/>
      <c r="M349" s="408"/>
      <c r="N349" s="408"/>
      <c r="O349" s="1082" t="s">
        <v>1102</v>
      </c>
      <c r="P349" s="1083"/>
      <c r="Q349" s="1083"/>
      <c r="R349" s="1083"/>
      <c r="S349" s="1083"/>
      <c r="T349" s="1083"/>
      <c r="U349" s="1083"/>
      <c r="V349" s="1083"/>
      <c r="W349" s="1083"/>
      <c r="X349" s="1084"/>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5"/>
      <c r="P350" s="1086"/>
      <c r="Q350" s="1086"/>
      <c r="R350" s="1086"/>
      <c r="S350" s="1086"/>
      <c r="T350" s="1086"/>
      <c r="U350" s="1086"/>
      <c r="V350" s="1086"/>
      <c r="W350" s="1086"/>
      <c r="X350" s="1087"/>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588</v>
      </c>
      <c r="I351" s="408">
        <v>1</v>
      </c>
      <c r="J351" s="408" t="b">
        <f>COUNTA(K351:M351)&gt;0</f>
        <v>0</v>
      </c>
      <c r="K351" s="425"/>
      <c r="L351" s="425"/>
      <c r="M351" s="425"/>
      <c r="N351" s="408"/>
      <c r="O351" s="1085"/>
      <c r="P351" s="1086"/>
      <c r="Q351" s="1086"/>
      <c r="R351" s="1086"/>
      <c r="S351" s="1086"/>
      <c r="T351" s="1086"/>
      <c r="U351" s="1086"/>
      <c r="V351" s="1086"/>
      <c r="W351" s="1086"/>
      <c r="X351" s="1087"/>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8"/>
      <c r="P352" s="1089"/>
      <c r="Q352" s="1089"/>
      <c r="R352" s="1089"/>
      <c r="S352" s="1089"/>
      <c r="T352" s="1089"/>
      <c r="U352" s="1089"/>
      <c r="V352" s="1089"/>
      <c r="W352" s="1089"/>
      <c r="X352" s="1090"/>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1157</v>
      </c>
      <c r="K354" s="1041">
        <f t="shared" ref="K354:M356" si="55">MIN(363,INT((K350 - DATE(YEAR(K350),1,1))))+364*INT(YEAR(K350)-i_startyear)</f>
        <v>0</v>
      </c>
      <c r="L354" s="1041">
        <f t="shared" si="55"/>
        <v>0</v>
      </c>
      <c r="M354" s="1041">
        <f t="shared" si="55"/>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41">
        <f t="shared" si="55"/>
        <v>-43317</v>
      </c>
      <c r="L355" s="1041">
        <f t="shared" si="55"/>
        <v>-43317</v>
      </c>
      <c r="M355" s="1041">
        <f t="shared" si="55"/>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41">
        <f t="shared" si="55"/>
        <v>-43317</v>
      </c>
      <c r="L356" s="1041">
        <f t="shared" si="55"/>
        <v>-43317</v>
      </c>
      <c r="M356" s="1041">
        <f t="shared" si="55"/>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442</v>
      </c>
      <c r="AP357" s="388"/>
      <c r="AQ357" s="376"/>
      <c r="AR357" s="376"/>
      <c r="AS357" s="376"/>
    </row>
    <row r="358" spans="1:49" outlineLevel="2" x14ac:dyDescent="0.25">
      <c r="A358" s="376"/>
      <c r="B358" s="385"/>
      <c r="C358" s="378">
        <f>INT($C$242+3)</f>
        <v>4</v>
      </c>
      <c r="D358" s="403"/>
      <c r="E358" s="460"/>
      <c r="F358" s="460"/>
      <c r="G358" s="403"/>
      <c r="H358" s="473" t="s">
        <v>560</v>
      </c>
      <c r="I358" s="408" t="s">
        <v>589</v>
      </c>
      <c r="J358" s="408"/>
      <c r="K358" s="408"/>
      <c r="L358" s="408"/>
      <c r="M358" s="408"/>
      <c r="N358" s="431" t="s">
        <v>590</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591</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442</v>
      </c>
      <c r="AP362" s="388"/>
      <c r="AQ362" s="376"/>
      <c r="AR362" s="376"/>
      <c r="AS362" s="376"/>
    </row>
    <row r="363" spans="1:49" outlineLevel="2" x14ac:dyDescent="0.25">
      <c r="A363" s="376"/>
      <c r="B363" s="385"/>
      <c r="C363" s="378">
        <f>INT($C$242+3)</f>
        <v>4</v>
      </c>
      <c r="D363" s="403"/>
      <c r="E363" s="460"/>
      <c r="F363" s="460"/>
      <c r="G363" s="403"/>
      <c r="H363" s="506" t="s">
        <v>592</v>
      </c>
      <c r="I363" s="424" t="s">
        <v>539</v>
      </c>
      <c r="J363" s="408"/>
      <c r="K363" s="410" t="s">
        <v>593</v>
      </c>
      <c r="L363" s="424">
        <f>COUNTA($H$364:$H$367)</f>
        <v>3</v>
      </c>
      <c r="M363" s="411">
        <v>-6</v>
      </c>
      <c r="N363" s="408"/>
      <c r="O363" s="408"/>
      <c r="P363" s="408"/>
      <c r="Q363" s="408"/>
      <c r="R363" s="431" t="s">
        <v>594</v>
      </c>
      <c r="S363" s="430"/>
      <c r="T363" s="430"/>
      <c r="U363" s="430"/>
      <c r="V363" s="408"/>
      <c r="W363" s="408" t="s">
        <v>595</v>
      </c>
      <c r="X363" s="408" t="s">
        <v>596</v>
      </c>
      <c r="Y363" s="408" t="s">
        <v>597</v>
      </c>
      <c r="Z363" s="408" t="s">
        <v>598</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599</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857</v>
      </c>
      <c r="I365" s="468" t="b">
        <v>0</v>
      </c>
      <c r="J365" s="411">
        <v>1E-3</v>
      </c>
      <c r="K365" s="408"/>
      <c r="L365" s="408">
        <f>SUMPRODUCT(--i_mask_a)</f>
        <v>1</v>
      </c>
      <c r="M365" s="408"/>
      <c r="N365" s="408"/>
      <c r="O365" s="408"/>
      <c r="P365" s="408"/>
      <c r="Q365" s="408"/>
      <c r="R365" s="450">
        <f t="shared" ref="R365:R366" si="56">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858</v>
      </c>
      <c r="I366" s="468" t="b">
        <v>0</v>
      </c>
      <c r="J366" s="411">
        <v>1E-3</v>
      </c>
      <c r="K366" s="408"/>
      <c r="L366" s="408">
        <f>COUNTIF(i_mask_a,TRUE)</f>
        <v>1</v>
      </c>
      <c r="M366" s="408"/>
      <c r="N366" s="408"/>
      <c r="O366" s="408"/>
      <c r="P366" s="408"/>
      <c r="Q366" s="480"/>
      <c r="R366" s="450">
        <f t="shared" si="56"/>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442</v>
      </c>
      <c r="AP367" s="388"/>
      <c r="AQ367" s="376"/>
      <c r="AR367" s="376"/>
      <c r="AS367" s="376"/>
    </row>
    <row r="368" spans="1:49" outlineLevel="1" x14ac:dyDescent="0.25">
      <c r="A368" s="376"/>
      <c r="B368" s="385"/>
      <c r="C368" s="378">
        <f>INT($C$242)+1</f>
        <v>2</v>
      </c>
      <c r="D368" s="403"/>
      <c r="E368" s="460"/>
      <c r="F368" s="460"/>
      <c r="G368" s="403"/>
      <c r="H368" s="463" t="s">
        <v>600</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438</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561</v>
      </c>
      <c r="J370" s="431"/>
      <c r="K370" s="408"/>
      <c r="L370" s="408"/>
      <c r="M370" s="408"/>
      <c r="N370" s="431" t="s">
        <v>601</v>
      </c>
      <c r="O370" s="431"/>
      <c r="P370" s="431"/>
      <c r="Q370" s="431"/>
      <c r="R370" s="408"/>
      <c r="S370" s="408"/>
      <c r="T370" s="408"/>
      <c r="U370" s="408"/>
      <c r="V370" s="408" t="s">
        <v>602</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57">INT($C$242)+3</f>
        <v>4</v>
      </c>
      <c r="D371" s="403"/>
      <c r="E371" s="460"/>
      <c r="F371" s="460"/>
      <c r="G371" s="403"/>
      <c r="H371" s="408"/>
      <c r="I371" s="408">
        <v>0</v>
      </c>
      <c r="J371" s="408" t="s">
        <v>583</v>
      </c>
      <c r="K371" s="408"/>
      <c r="L371" s="408"/>
      <c r="M371" s="408"/>
      <c r="N371" s="425">
        <v>1</v>
      </c>
      <c r="O371" s="425">
        <v>1</v>
      </c>
      <c r="P371" s="425">
        <v>1</v>
      </c>
      <c r="Q371" s="425">
        <v>1</v>
      </c>
      <c r="R371" s="408"/>
      <c r="S371" s="408"/>
      <c r="T371" s="408"/>
      <c r="U371" s="408"/>
      <c r="V371" s="408">
        <f t="shared" ref="V371:Y378" si="58">INDEX(i_scan_day,N371+1,0)+17*N$359</f>
        <v>69</v>
      </c>
      <c r="W371" s="408">
        <f t="shared" si="58"/>
        <v>69</v>
      </c>
      <c r="X371" s="408">
        <f t="shared" si="58"/>
        <v>69</v>
      </c>
      <c r="Y371" s="408">
        <f t="shared" si="58"/>
        <v>69</v>
      </c>
      <c r="Z371" s="480">
        <f>R324+V371</f>
        <v>43885</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57"/>
        <v>4</v>
      </c>
      <c r="D372" s="403"/>
      <c r="E372" s="460"/>
      <c r="F372" s="460"/>
      <c r="G372" s="403"/>
      <c r="H372" s="408"/>
      <c r="I372" s="408">
        <v>1</v>
      </c>
      <c r="J372" s="408" t="s">
        <v>584</v>
      </c>
      <c r="K372" s="408"/>
      <c r="L372" s="408"/>
      <c r="M372" s="408"/>
      <c r="N372" s="425">
        <v>1</v>
      </c>
      <c r="O372" s="425">
        <v>1</v>
      </c>
      <c r="P372" s="425">
        <v>1</v>
      </c>
      <c r="Q372" s="425">
        <v>1</v>
      </c>
      <c r="R372" s="408"/>
      <c r="S372" s="408"/>
      <c r="T372" s="408"/>
      <c r="U372" s="408"/>
      <c r="V372" s="408">
        <f t="shared" si="58"/>
        <v>69</v>
      </c>
      <c r="W372" s="408">
        <f t="shared" si="58"/>
        <v>69</v>
      </c>
      <c r="X372" s="408">
        <f t="shared" si="58"/>
        <v>69</v>
      </c>
      <c r="Y372" s="408">
        <f t="shared" si="58"/>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57"/>
        <v>4</v>
      </c>
      <c r="D373" s="403"/>
      <c r="E373" s="460"/>
      <c r="F373" s="460"/>
      <c r="G373" s="403"/>
      <c r="H373" s="408"/>
      <c r="I373" s="408">
        <v>2</v>
      </c>
      <c r="J373" s="408" t="s">
        <v>585</v>
      </c>
      <c r="K373" s="408"/>
      <c r="L373" s="408"/>
      <c r="M373" s="408"/>
      <c r="N373" s="425">
        <v>1</v>
      </c>
      <c r="O373" s="425">
        <v>1</v>
      </c>
      <c r="P373" s="425">
        <v>1</v>
      </c>
      <c r="Q373" s="425">
        <v>1</v>
      </c>
      <c r="R373" s="408"/>
      <c r="S373" s="408"/>
      <c r="T373" s="408"/>
      <c r="U373" s="408"/>
      <c r="V373" s="408">
        <f t="shared" si="58"/>
        <v>69</v>
      </c>
      <c r="W373" s="408">
        <f t="shared" si="58"/>
        <v>69</v>
      </c>
      <c r="X373" s="408">
        <f t="shared" si="58"/>
        <v>69</v>
      </c>
      <c r="Y373" s="408">
        <f t="shared" si="58"/>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57"/>
        <v>4</v>
      </c>
      <c r="D374" s="403"/>
      <c r="E374" s="460"/>
      <c r="F374" s="460"/>
      <c r="G374" s="403"/>
      <c r="H374" s="408"/>
      <c r="I374" s="408">
        <v>3</v>
      </c>
      <c r="J374" s="408" t="s">
        <v>570</v>
      </c>
      <c r="K374" s="408"/>
      <c r="L374" s="408"/>
      <c r="M374" s="408"/>
      <c r="N374" s="425">
        <v>1</v>
      </c>
      <c r="O374" s="425">
        <v>1</v>
      </c>
      <c r="P374" s="425">
        <v>1</v>
      </c>
      <c r="Q374" s="425">
        <v>1</v>
      </c>
      <c r="R374" s="408"/>
      <c r="S374" s="408"/>
      <c r="T374" s="408"/>
      <c r="U374" s="408"/>
      <c r="V374" s="408">
        <f t="shared" si="58"/>
        <v>69</v>
      </c>
      <c r="W374" s="408">
        <f t="shared" si="58"/>
        <v>69</v>
      </c>
      <c r="X374" s="408">
        <f t="shared" si="58"/>
        <v>69</v>
      </c>
      <c r="Y374" s="408">
        <f t="shared" si="58"/>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57"/>
        <v>4</v>
      </c>
      <c r="D375" s="403"/>
      <c r="E375" s="460"/>
      <c r="F375" s="460"/>
      <c r="G375" s="403"/>
      <c r="H375" s="408"/>
      <c r="I375" s="408">
        <v>4</v>
      </c>
      <c r="J375" s="408" t="s">
        <v>571</v>
      </c>
      <c r="K375" s="408"/>
      <c r="L375" s="408"/>
      <c r="M375" s="408"/>
      <c r="N375" s="425">
        <v>1</v>
      </c>
      <c r="O375" s="425">
        <v>1</v>
      </c>
      <c r="P375" s="425">
        <v>1</v>
      </c>
      <c r="Q375" s="425">
        <v>1</v>
      </c>
      <c r="R375" s="408"/>
      <c r="S375" s="408"/>
      <c r="T375" s="408"/>
      <c r="U375" s="408"/>
      <c r="V375" s="408">
        <f t="shared" si="58"/>
        <v>69</v>
      </c>
      <c r="W375" s="408">
        <f t="shared" si="58"/>
        <v>69</v>
      </c>
      <c r="X375" s="408">
        <f t="shared" si="58"/>
        <v>69</v>
      </c>
      <c r="Y375" s="408">
        <f t="shared" si="58"/>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57"/>
        <v>4</v>
      </c>
      <c r="D376" s="403"/>
      <c r="E376" s="460"/>
      <c r="F376" s="460"/>
      <c r="G376" s="403"/>
      <c r="H376" s="408"/>
      <c r="I376" s="408">
        <v>5</v>
      </c>
      <c r="J376" s="408" t="s">
        <v>572</v>
      </c>
      <c r="K376" s="408"/>
      <c r="L376" s="408"/>
      <c r="M376" s="408"/>
      <c r="N376" s="425">
        <v>1</v>
      </c>
      <c r="O376" s="425">
        <v>1</v>
      </c>
      <c r="P376" s="425">
        <v>1</v>
      </c>
      <c r="Q376" s="425">
        <v>1</v>
      </c>
      <c r="R376" s="408"/>
      <c r="S376" s="408"/>
      <c r="T376" s="408"/>
      <c r="U376" s="408"/>
      <c r="V376" s="408">
        <f t="shared" si="58"/>
        <v>69</v>
      </c>
      <c r="W376" s="408">
        <f t="shared" si="58"/>
        <v>69</v>
      </c>
      <c r="X376" s="408">
        <f t="shared" si="58"/>
        <v>69</v>
      </c>
      <c r="Y376" s="408">
        <f t="shared" si="58"/>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57"/>
        <v>4</v>
      </c>
      <c r="D377" s="403"/>
      <c r="E377" s="460"/>
      <c r="F377" s="460"/>
      <c r="G377" s="403"/>
      <c r="H377" s="408"/>
      <c r="I377" s="408">
        <v>6</v>
      </c>
      <c r="J377" s="408" t="s">
        <v>573</v>
      </c>
      <c r="K377" s="408"/>
      <c r="L377" s="408"/>
      <c r="M377" s="408"/>
      <c r="N377" s="425">
        <v>1</v>
      </c>
      <c r="O377" s="425">
        <v>1</v>
      </c>
      <c r="P377" s="425">
        <v>1</v>
      </c>
      <c r="Q377" s="425">
        <v>1</v>
      </c>
      <c r="R377" s="408"/>
      <c r="S377" s="408"/>
      <c r="T377" s="408"/>
      <c r="U377" s="408"/>
      <c r="V377" s="408">
        <f t="shared" si="58"/>
        <v>69</v>
      </c>
      <c r="W377" s="408">
        <f t="shared" si="58"/>
        <v>69</v>
      </c>
      <c r="X377" s="408">
        <f t="shared" si="58"/>
        <v>69</v>
      </c>
      <c r="Y377" s="408">
        <f t="shared" si="58"/>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57"/>
        <v>4</v>
      </c>
      <c r="D378" s="403"/>
      <c r="E378" s="460"/>
      <c r="F378" s="460"/>
      <c r="G378" s="403"/>
      <c r="H378" s="408"/>
      <c r="I378" s="408">
        <v>7</v>
      </c>
      <c r="J378" s="408" t="s">
        <v>574</v>
      </c>
      <c r="K378" s="408"/>
      <c r="L378" s="408"/>
      <c r="M378" s="408"/>
      <c r="N378" s="425">
        <v>1</v>
      </c>
      <c r="O378" s="425">
        <v>1</v>
      </c>
      <c r="P378" s="425">
        <v>1</v>
      </c>
      <c r="Q378" s="425">
        <v>1</v>
      </c>
      <c r="R378" s="408"/>
      <c r="S378" s="408"/>
      <c r="T378" s="408"/>
      <c r="U378" s="408"/>
      <c r="V378" s="408">
        <f t="shared" si="58"/>
        <v>69</v>
      </c>
      <c r="W378" s="408">
        <f t="shared" si="58"/>
        <v>69</v>
      </c>
      <c r="X378" s="408">
        <f t="shared" si="58"/>
        <v>69</v>
      </c>
      <c r="Y378" s="408">
        <f t="shared" si="58"/>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442</v>
      </c>
      <c r="AP379" s="388"/>
      <c r="AQ379" s="376"/>
      <c r="AR379" s="376"/>
      <c r="AS379" s="376"/>
    </row>
    <row r="380" spans="1:45" outlineLevel="2" x14ac:dyDescent="0.25">
      <c r="A380" s="376"/>
      <c r="B380" s="385"/>
      <c r="C380" s="378">
        <f>INT($C$242+3)</f>
        <v>4</v>
      </c>
      <c r="D380" s="403"/>
      <c r="E380" s="460"/>
      <c r="F380" s="460"/>
      <c r="G380" s="403"/>
      <c r="H380" s="473"/>
      <c r="I380" s="431" t="s">
        <v>561</v>
      </c>
      <c r="J380" s="431"/>
      <c r="K380" s="408"/>
      <c r="L380" s="408"/>
      <c r="M380" s="408"/>
      <c r="N380" s="431" t="s">
        <v>861</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59">INT($C$242)+3</f>
        <v>4</v>
      </c>
      <c r="D381" s="403"/>
      <c r="E381" s="460"/>
      <c r="F381" s="460"/>
      <c r="G381" s="403"/>
      <c r="H381" s="408"/>
      <c r="I381" s="408">
        <v>0</v>
      </c>
      <c r="J381" s="408" t="s">
        <v>583</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59"/>
        <v>4</v>
      </c>
      <c r="D382" s="403"/>
      <c r="E382" s="460"/>
      <c r="F382" s="460"/>
      <c r="G382" s="403"/>
      <c r="H382" s="408"/>
      <c r="I382" s="408">
        <v>1</v>
      </c>
      <c r="J382" s="408" t="s">
        <v>584</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59"/>
        <v>4</v>
      </c>
      <c r="D383" s="403"/>
      <c r="E383" s="460"/>
      <c r="F383" s="460"/>
      <c r="G383" s="403"/>
      <c r="H383" s="408"/>
      <c r="I383" s="408">
        <v>2</v>
      </c>
      <c r="J383" s="408" t="s">
        <v>585</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59"/>
        <v>4</v>
      </c>
      <c r="D384" s="403"/>
      <c r="E384" s="460"/>
      <c r="F384" s="460"/>
      <c r="G384" s="403"/>
      <c r="H384" s="408"/>
      <c r="I384" s="408">
        <v>3</v>
      </c>
      <c r="J384" s="408" t="s">
        <v>570</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59"/>
        <v>4</v>
      </c>
      <c r="D385" s="403"/>
      <c r="E385" s="460"/>
      <c r="F385" s="460"/>
      <c r="G385" s="403"/>
      <c r="H385" s="408"/>
      <c r="I385" s="408">
        <v>4</v>
      </c>
      <c r="J385" s="408" t="s">
        <v>571</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59"/>
        <v>4</v>
      </c>
      <c r="D386" s="403"/>
      <c r="E386" s="460"/>
      <c r="F386" s="460"/>
      <c r="G386" s="403"/>
      <c r="H386" s="408"/>
      <c r="I386" s="408">
        <v>5</v>
      </c>
      <c r="J386" s="408" t="s">
        <v>572</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59"/>
        <v>4</v>
      </c>
      <c r="D387" s="403"/>
      <c r="E387" s="460"/>
      <c r="F387" s="460"/>
      <c r="G387" s="403"/>
      <c r="H387" s="408"/>
      <c r="I387" s="408">
        <v>6</v>
      </c>
      <c r="J387" s="408" t="s">
        <v>573</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59"/>
        <v>4</v>
      </c>
      <c r="D388" s="403"/>
      <c r="E388" s="460"/>
      <c r="F388" s="460"/>
      <c r="G388" s="403"/>
      <c r="H388" s="408"/>
      <c r="I388" s="408">
        <v>7</v>
      </c>
      <c r="J388" s="408" t="s">
        <v>574</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442</v>
      </c>
      <c r="AP389" s="388"/>
      <c r="AQ389" s="376"/>
      <c r="AR389" s="376"/>
      <c r="AS389" s="376"/>
    </row>
    <row r="390" spans="1:45" outlineLevel="2" x14ac:dyDescent="0.25">
      <c r="A390" s="376"/>
      <c r="B390" s="385"/>
      <c r="C390" s="378">
        <f>INT($C$242+3)</f>
        <v>4</v>
      </c>
      <c r="D390" s="403"/>
      <c r="E390" s="460"/>
      <c r="F390" s="460"/>
      <c r="G390" s="403"/>
      <c r="H390" s="473"/>
      <c r="I390" s="431" t="s">
        <v>561</v>
      </c>
      <c r="J390" s="431"/>
      <c r="K390" s="408"/>
      <c r="L390" s="408"/>
      <c r="M390" s="408"/>
      <c r="N390" s="431" t="s">
        <v>603</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0">INT($C$242)+3</f>
        <v>4</v>
      </c>
      <c r="D391" s="403"/>
      <c r="E391" s="460"/>
      <c r="F391" s="460"/>
      <c r="G391" s="403"/>
      <c r="H391" s="408"/>
      <c r="I391" s="408">
        <v>0</v>
      </c>
      <c r="J391" s="408" t="s">
        <v>583</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0"/>
        <v>4</v>
      </c>
      <c r="D392" s="403"/>
      <c r="E392" s="460"/>
      <c r="F392" s="460"/>
      <c r="G392" s="403"/>
      <c r="H392" s="408"/>
      <c r="I392" s="408">
        <v>1</v>
      </c>
      <c r="J392" s="408" t="s">
        <v>584</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0"/>
        <v>4</v>
      </c>
      <c r="D393" s="403"/>
      <c r="E393" s="460"/>
      <c r="F393" s="460"/>
      <c r="G393" s="403"/>
      <c r="H393" s="408"/>
      <c r="I393" s="408">
        <v>2</v>
      </c>
      <c r="J393" s="408" t="s">
        <v>585</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0"/>
        <v>4</v>
      </c>
      <c r="D394" s="403"/>
      <c r="E394" s="460"/>
      <c r="F394" s="460"/>
      <c r="G394" s="403"/>
      <c r="H394" s="408"/>
      <c r="I394" s="408">
        <v>3</v>
      </c>
      <c r="J394" s="408" t="s">
        <v>570</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0"/>
        <v>4</v>
      </c>
      <c r="D395" s="403"/>
      <c r="E395" s="460"/>
      <c r="F395" s="460"/>
      <c r="G395" s="403"/>
      <c r="H395" s="408"/>
      <c r="I395" s="408">
        <v>4</v>
      </c>
      <c r="J395" s="408" t="s">
        <v>571</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0"/>
        <v>4</v>
      </c>
      <c r="D396" s="403"/>
      <c r="E396" s="460"/>
      <c r="F396" s="460"/>
      <c r="G396" s="403"/>
      <c r="H396" s="408"/>
      <c r="I396" s="408">
        <v>5</v>
      </c>
      <c r="J396" s="408" t="s">
        <v>572</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0"/>
        <v>4</v>
      </c>
      <c r="D397" s="403"/>
      <c r="E397" s="460"/>
      <c r="F397" s="460"/>
      <c r="G397" s="403"/>
      <c r="H397" s="408"/>
      <c r="I397" s="408">
        <v>6</v>
      </c>
      <c r="J397" s="408" t="s">
        <v>573</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0"/>
        <v>4</v>
      </c>
      <c r="D398" s="403"/>
      <c r="E398" s="460"/>
      <c r="F398" s="460"/>
      <c r="G398" s="403"/>
      <c r="H398" s="408"/>
      <c r="I398" s="408">
        <v>7</v>
      </c>
      <c r="J398" s="408" t="s">
        <v>574</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442</v>
      </c>
      <c r="AP399" s="388"/>
      <c r="AQ399" s="376"/>
      <c r="AR399" s="376"/>
      <c r="AS399" s="376"/>
    </row>
    <row r="400" spans="1:45" outlineLevel="2" x14ac:dyDescent="0.25">
      <c r="A400" s="376"/>
      <c r="B400" s="385"/>
      <c r="C400" s="378">
        <f t="shared" ref="C400:C405" si="61">INT($C$242)+3</f>
        <v>4</v>
      </c>
      <c r="D400" s="403"/>
      <c r="E400" s="460"/>
      <c r="F400" s="460"/>
      <c r="G400" s="403"/>
      <c r="H400" s="408" t="s">
        <v>604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1"/>
        <v>4</v>
      </c>
      <c r="D401" s="403"/>
      <c r="E401" s="460"/>
      <c r="F401" s="460"/>
      <c r="G401" s="403"/>
      <c r="H401" s="408" t="s">
        <v>605</v>
      </c>
      <c r="I401" s="408">
        <v>55</v>
      </c>
      <c r="J401" s="408" t="s">
        <v>606</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1"/>
        <v>4</v>
      </c>
      <c r="D402" s="403"/>
      <c r="E402" s="460"/>
      <c r="F402" s="460"/>
      <c r="G402" s="403"/>
      <c r="H402" s="408" t="s">
        <v>607</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1"/>
        <v>4</v>
      </c>
      <c r="D403" s="403"/>
      <c r="E403" s="460"/>
      <c r="F403" s="460"/>
      <c r="G403" s="403"/>
      <c r="H403" s="408" t="s">
        <v>608</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1"/>
        <v>4</v>
      </c>
      <c r="D404" s="403"/>
      <c r="E404" s="460"/>
      <c r="F404" s="460"/>
      <c r="G404" s="403"/>
      <c r="H404" s="408" t="s">
        <v>609</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1"/>
        <v>4</v>
      </c>
      <c r="D405" s="403"/>
      <c r="E405" s="460"/>
      <c r="F405" s="460"/>
      <c r="G405" s="403"/>
      <c r="H405" s="408" t="s">
        <v>610</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1103</v>
      </c>
      <c r="I407" s="408"/>
      <c r="J407" s="408"/>
      <c r="K407" s="408"/>
      <c r="L407" s="408" t="s">
        <v>611</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1095</v>
      </c>
      <c r="J408" s="408" t="s">
        <v>1096</v>
      </c>
      <c r="K408" s="962"/>
      <c r="L408" s="424" t="s">
        <v>612</v>
      </c>
      <c r="M408" s="424" t="s">
        <v>1098</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2">INT($C$242)+3</f>
        <v>4</v>
      </c>
      <c r="D409" s="403"/>
      <c r="E409" s="460"/>
      <c r="F409" s="460"/>
      <c r="G409" s="403"/>
      <c r="H409" s="410" t="s">
        <v>1097</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2"/>
        <v>4</v>
      </c>
      <c r="D410" s="403"/>
      <c r="E410" s="460"/>
      <c r="F410" s="460"/>
      <c r="G410" s="403"/>
      <c r="H410" s="410" t="s">
        <v>584</v>
      </c>
      <c r="I410" s="511" t="b">
        <v>0</v>
      </c>
      <c r="J410" s="425" t="b">
        <v>0</v>
      </c>
      <c r="K410" s="408"/>
      <c r="L410" s="441">
        <f>IF($I410,0,IF($J410,1,1))</f>
        <v>1</v>
      </c>
      <c r="M410" s="441">
        <f t="shared" ref="M410:M416" si="63">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2"/>
        <v>4</v>
      </c>
      <c r="D411" s="403"/>
      <c r="E411" s="460"/>
      <c r="F411" s="460"/>
      <c r="G411" s="403"/>
      <c r="H411" s="410" t="s">
        <v>585</v>
      </c>
      <c r="I411" s="511" t="b">
        <v>0</v>
      </c>
      <c r="J411" s="425" t="b">
        <v>0</v>
      </c>
      <c r="K411" s="408"/>
      <c r="L411" s="441">
        <f t="shared" ref="L411:L416" si="64">IF($I411,0,IF($J411,1,1))</f>
        <v>1</v>
      </c>
      <c r="M411" s="441">
        <f t="shared" si="63"/>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2"/>
        <v>4</v>
      </c>
      <c r="D412" s="403"/>
      <c r="E412" s="460"/>
      <c r="F412" s="460"/>
      <c r="G412" s="403"/>
      <c r="H412" s="410" t="s">
        <v>570</v>
      </c>
      <c r="I412" s="511" t="b">
        <v>0</v>
      </c>
      <c r="J412" s="425" t="b">
        <v>0</v>
      </c>
      <c r="K412" s="408"/>
      <c r="L412" s="441">
        <f t="shared" si="64"/>
        <v>1</v>
      </c>
      <c r="M412" s="441">
        <f t="shared" si="63"/>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2"/>
        <v>4</v>
      </c>
      <c r="D413" s="403"/>
      <c r="E413" s="460"/>
      <c r="F413" s="460"/>
      <c r="G413" s="403"/>
      <c r="H413" s="410" t="s">
        <v>571</v>
      </c>
      <c r="I413" s="511" t="b">
        <v>0</v>
      </c>
      <c r="J413" s="425" t="b">
        <v>0</v>
      </c>
      <c r="K413" s="408"/>
      <c r="L413" s="441">
        <f t="shared" si="64"/>
        <v>1</v>
      </c>
      <c r="M413" s="441">
        <f t="shared" si="63"/>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2"/>
        <v>4</v>
      </c>
      <c r="D414" s="403"/>
      <c r="E414" s="460"/>
      <c r="F414" s="460"/>
      <c r="G414" s="403"/>
      <c r="H414" s="410" t="s">
        <v>572</v>
      </c>
      <c r="I414" s="511" t="b">
        <v>0</v>
      </c>
      <c r="J414" s="425" t="b">
        <v>0</v>
      </c>
      <c r="K414" s="408"/>
      <c r="L414" s="441">
        <f t="shared" si="64"/>
        <v>1</v>
      </c>
      <c r="M414" s="441">
        <f t="shared" si="63"/>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2"/>
        <v>4</v>
      </c>
      <c r="D415" s="403"/>
      <c r="E415" s="460"/>
      <c r="F415" s="460"/>
      <c r="G415" s="403"/>
      <c r="H415" s="410" t="s">
        <v>573</v>
      </c>
      <c r="I415" s="511" t="b">
        <v>0</v>
      </c>
      <c r="J415" s="425" t="b">
        <v>0</v>
      </c>
      <c r="K415" s="408"/>
      <c r="L415" s="441">
        <f t="shared" si="64"/>
        <v>1</v>
      </c>
      <c r="M415" s="441">
        <f t="shared" si="63"/>
        <v>1</v>
      </c>
      <c r="N415" s="478"/>
      <c r="O415" s="799"/>
      <c r="P415" s="1091" t="s">
        <v>961</v>
      </c>
      <c r="Q415" s="1091"/>
      <c r="R415" s="1091"/>
      <c r="S415" s="1091"/>
      <c r="T415" s="1091"/>
      <c r="U415" s="1091"/>
      <c r="V415" s="1091"/>
      <c r="W415" s="1091"/>
      <c r="X415" s="1091"/>
      <c r="Y415" s="1091"/>
      <c r="Z415" s="1092"/>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2"/>
        <v>4</v>
      </c>
      <c r="D416" s="403"/>
      <c r="E416" s="460"/>
      <c r="F416" s="460"/>
      <c r="G416" s="403"/>
      <c r="H416" s="410" t="s">
        <v>574</v>
      </c>
      <c r="I416" s="511" t="b">
        <v>0</v>
      </c>
      <c r="J416" s="425" t="b">
        <v>0</v>
      </c>
      <c r="K416" s="408"/>
      <c r="L416" s="441">
        <f t="shared" si="64"/>
        <v>1</v>
      </c>
      <c r="M416" s="441">
        <f t="shared" si="63"/>
        <v>1</v>
      </c>
      <c r="N416" s="478"/>
      <c r="O416" s="799"/>
      <c r="P416" s="1093"/>
      <c r="Q416" s="1093"/>
      <c r="R416" s="1093"/>
      <c r="S416" s="1093"/>
      <c r="T416" s="1093"/>
      <c r="U416" s="1093"/>
      <c r="V416" s="1093"/>
      <c r="W416" s="1093"/>
      <c r="X416" s="1093"/>
      <c r="Y416" s="1093"/>
      <c r="Z416" s="1094"/>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2"/>
        <v>4</v>
      </c>
      <c r="D417" s="403"/>
      <c r="E417" s="460"/>
      <c r="F417" s="460"/>
      <c r="G417" s="403"/>
      <c r="H417" s="477"/>
      <c r="I417" s="477"/>
      <c r="J417" s="477"/>
      <c r="K417" s="477"/>
      <c r="L417" s="477"/>
      <c r="M417" s="477"/>
      <c r="N417" s="687"/>
      <c r="O417" s="800"/>
      <c r="P417" s="1093"/>
      <c r="Q417" s="1093"/>
      <c r="R417" s="1093"/>
      <c r="S417" s="1093"/>
      <c r="T417" s="1093"/>
      <c r="U417" s="1093"/>
      <c r="V417" s="1093"/>
      <c r="W417" s="1093"/>
      <c r="X417" s="1093"/>
      <c r="Y417" s="1093"/>
      <c r="Z417" s="1094"/>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2"/>
        <v>4</v>
      </c>
      <c r="D418" s="403"/>
      <c r="E418" s="460"/>
      <c r="F418" s="460"/>
      <c r="G418" s="403"/>
      <c r="H418" s="561" t="s">
        <v>613</v>
      </c>
      <c r="I418" s="561"/>
      <c r="J418" s="561"/>
      <c r="K418" s="561"/>
      <c r="L418" s="561"/>
      <c r="M418" s="561"/>
      <c r="N418" s="561"/>
      <c r="O418" s="798"/>
      <c r="P418" s="1093"/>
      <c r="Q418" s="1093"/>
      <c r="R418" s="1093"/>
      <c r="S418" s="1093"/>
      <c r="T418" s="1093"/>
      <c r="U418" s="1093"/>
      <c r="V418" s="1093"/>
      <c r="W418" s="1093"/>
      <c r="X418" s="1093"/>
      <c r="Y418" s="1093"/>
      <c r="Z418" s="1094"/>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2"/>
        <v>4</v>
      </c>
      <c r="D419" s="403"/>
      <c r="E419" s="460"/>
      <c r="F419" s="460"/>
      <c r="G419" s="403"/>
      <c r="H419" s="478"/>
      <c r="I419" s="512"/>
      <c r="J419" s="512"/>
      <c r="K419" s="513" t="s">
        <v>614</v>
      </c>
      <c r="L419" s="430"/>
      <c r="M419" s="430"/>
      <c r="N419" s="514"/>
      <c r="O419" s="796"/>
      <c r="P419" s="1093"/>
      <c r="Q419" s="1093"/>
      <c r="R419" s="1093"/>
      <c r="S419" s="1093"/>
      <c r="T419" s="1093"/>
      <c r="U419" s="1093"/>
      <c r="V419" s="1093"/>
      <c r="W419" s="1093"/>
      <c r="X419" s="1093"/>
      <c r="Y419" s="1093"/>
      <c r="Z419" s="1094"/>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2"/>
        <v>4</v>
      </c>
      <c r="D420" s="403"/>
      <c r="E420" s="460"/>
      <c r="F420" s="460"/>
      <c r="G420" s="403"/>
      <c r="H420" s="478"/>
      <c r="I420" s="515" t="s">
        <v>592</v>
      </c>
      <c r="J420" s="515" t="s">
        <v>615</v>
      </c>
      <c r="K420" s="516" t="s">
        <v>616</v>
      </c>
      <c r="L420" s="424" t="s">
        <v>617</v>
      </c>
      <c r="M420" s="424" t="s">
        <v>618</v>
      </c>
      <c r="N420" s="517" t="s">
        <v>592</v>
      </c>
      <c r="O420" s="797"/>
      <c r="P420" s="1093"/>
      <c r="Q420" s="1093"/>
      <c r="R420" s="1093"/>
      <c r="S420" s="1093"/>
      <c r="T420" s="1093"/>
      <c r="U420" s="1093"/>
      <c r="V420" s="1093"/>
      <c r="W420" s="1093"/>
      <c r="X420" s="1093"/>
      <c r="Y420" s="1093"/>
      <c r="Z420" s="1094"/>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2"/>
        <v>4</v>
      </c>
      <c r="D421" s="403"/>
      <c r="E421" s="460"/>
      <c r="F421" s="460"/>
      <c r="G421" s="403"/>
      <c r="H421" s="518" t="s">
        <v>473</v>
      </c>
      <c r="I421" s="511" t="b">
        <v>1</v>
      </c>
      <c r="J421" s="511" t="b">
        <v>1</v>
      </c>
      <c r="K421" s="516" t="b">
        <v>0</v>
      </c>
      <c r="L421" s="425" t="b">
        <v>1</v>
      </c>
      <c r="M421" s="425" t="b">
        <v>1</v>
      </c>
      <c r="N421" s="519" t="b">
        <v>1</v>
      </c>
      <c r="O421" s="797"/>
      <c r="P421" s="1093"/>
      <c r="Q421" s="1093"/>
      <c r="R421" s="1093"/>
      <c r="S421" s="1093"/>
      <c r="T421" s="1093"/>
      <c r="U421" s="1093"/>
      <c r="V421" s="1093"/>
      <c r="W421" s="1093"/>
      <c r="X421" s="1093"/>
      <c r="Y421" s="1093"/>
      <c r="Z421" s="1094"/>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2"/>
        <v>4</v>
      </c>
      <c r="D422" s="403"/>
      <c r="E422" s="460"/>
      <c r="F422" s="460"/>
      <c r="G422" s="403"/>
      <c r="H422" s="518" t="s">
        <v>475</v>
      </c>
      <c r="I422" s="511" t="b">
        <v>1</v>
      </c>
      <c r="J422" s="511" t="b">
        <v>1</v>
      </c>
      <c r="K422" s="516" t="b">
        <v>0</v>
      </c>
      <c r="L422" s="425" t="b">
        <v>1</v>
      </c>
      <c r="M422" s="425" t="b">
        <v>1</v>
      </c>
      <c r="N422" s="519" t="b">
        <v>1</v>
      </c>
      <c r="O422" s="797"/>
      <c r="P422" s="1095"/>
      <c r="Q422" s="1095"/>
      <c r="R422" s="1095"/>
      <c r="S422" s="1095"/>
      <c r="T422" s="1095"/>
      <c r="U422" s="1095"/>
      <c r="V422" s="1095"/>
      <c r="W422" s="1095"/>
      <c r="X422" s="1095"/>
      <c r="Y422" s="1095"/>
      <c r="Z422" s="1096"/>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442</v>
      </c>
      <c r="AP423" s="388"/>
      <c r="AQ423" s="376"/>
      <c r="AR423" s="376"/>
      <c r="AS423" s="376"/>
    </row>
    <row r="424" spans="1:45" outlineLevel="1" x14ac:dyDescent="0.25">
      <c r="A424" s="376"/>
      <c r="B424" s="385"/>
      <c r="C424" s="378">
        <f>INT($C$242)+1</f>
        <v>2</v>
      </c>
      <c r="D424" s="403"/>
      <c r="E424" s="460"/>
      <c r="F424" s="460"/>
      <c r="G424" s="403"/>
      <c r="H424" s="463" t="s">
        <v>945</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438</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620</v>
      </c>
      <c r="I426" s="431" t="s">
        <v>621</v>
      </c>
      <c r="J426" s="520"/>
      <c r="K426" s="431" t="s">
        <v>846</v>
      </c>
      <c r="L426" s="431"/>
      <c r="M426" s="431"/>
      <c r="N426" s="431" t="s">
        <v>847</v>
      </c>
      <c r="O426" s="431"/>
      <c r="P426" s="431"/>
      <c r="Q426" s="431"/>
      <c r="R426" s="431" t="s">
        <v>848</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5">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849</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5"/>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5"/>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5"/>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5"/>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6">134-28</f>
        <v>106</v>
      </c>
      <c r="T431" s="425">
        <f t="shared" si="66"/>
        <v>106</v>
      </c>
      <c r="U431" s="425">
        <f t="shared" si="66"/>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5"/>
        <v>4</v>
      </c>
      <c r="D432" s="403"/>
      <c r="E432" s="460"/>
      <c r="F432" s="460"/>
      <c r="G432" s="403"/>
      <c r="H432" s="424" t="str">
        <f>H$262</f>
        <v>Win</v>
      </c>
      <c r="I432" s="430"/>
      <c r="J432" s="430"/>
      <c r="K432" s="408"/>
      <c r="L432" s="408"/>
      <c r="M432" s="408"/>
      <c r="N432" s="408"/>
      <c r="O432" s="408"/>
      <c r="P432" s="408"/>
      <c r="Q432" s="408"/>
      <c r="R432" s="425">
        <f t="shared" ref="R432:R433" si="67">134-28</f>
        <v>106</v>
      </c>
      <c r="S432" s="425">
        <f t="shared" si="66"/>
        <v>106</v>
      </c>
      <c r="T432" s="425">
        <f t="shared" si="66"/>
        <v>106</v>
      </c>
      <c r="U432" s="425">
        <f t="shared" si="66"/>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5"/>
        <v>4</v>
      </c>
      <c r="D433" s="403"/>
      <c r="E433" s="460"/>
      <c r="F433" s="460"/>
      <c r="G433" s="403"/>
      <c r="H433" s="424" t="str">
        <f>H$263</f>
        <v>Spr</v>
      </c>
      <c r="I433" s="430"/>
      <c r="J433" s="430"/>
      <c r="K433" s="408"/>
      <c r="L433" s="408"/>
      <c r="M433" s="408"/>
      <c r="N433" s="408"/>
      <c r="O433" s="408"/>
      <c r="P433" s="408"/>
      <c r="Q433" s="408"/>
      <c r="R433" s="425">
        <f t="shared" si="67"/>
        <v>106</v>
      </c>
      <c r="S433" s="425">
        <f t="shared" si="66"/>
        <v>106</v>
      </c>
      <c r="T433" s="425">
        <f t="shared" si="66"/>
        <v>106</v>
      </c>
      <c r="U433" s="425">
        <f t="shared" si="66"/>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5"/>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5"/>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68">254-28</f>
        <v>226</v>
      </c>
      <c r="T435" s="425">
        <f t="shared" si="68"/>
        <v>226</v>
      </c>
      <c r="U435" s="425">
        <f t="shared" si="68"/>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5"/>
        <v>4</v>
      </c>
      <c r="D436" s="403"/>
      <c r="E436" s="460"/>
      <c r="F436" s="460"/>
      <c r="G436" s="403"/>
      <c r="H436" s="424" t="str">
        <f>H$262</f>
        <v>Win</v>
      </c>
      <c r="I436" s="430"/>
      <c r="J436" s="430"/>
      <c r="K436" s="408"/>
      <c r="L436" s="408"/>
      <c r="M436" s="408"/>
      <c r="N436" s="408"/>
      <c r="O436" s="408"/>
      <c r="P436" s="408"/>
      <c r="Q436" s="408"/>
      <c r="R436" s="425">
        <f t="shared" ref="R436:R437" si="69">254-28</f>
        <v>226</v>
      </c>
      <c r="S436" s="425">
        <f t="shared" si="68"/>
        <v>226</v>
      </c>
      <c r="T436" s="425">
        <f t="shared" si="68"/>
        <v>226</v>
      </c>
      <c r="U436" s="425">
        <f t="shared" si="68"/>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5"/>
        <v>4</v>
      </c>
      <c r="D437" s="403"/>
      <c r="E437" s="460"/>
      <c r="F437" s="460"/>
      <c r="G437" s="403"/>
      <c r="H437" s="424" t="str">
        <f>H$263</f>
        <v>Spr</v>
      </c>
      <c r="I437" s="430"/>
      <c r="J437" s="430"/>
      <c r="K437" s="408"/>
      <c r="L437" s="408"/>
      <c r="M437" s="408"/>
      <c r="N437" s="408"/>
      <c r="O437" s="408"/>
      <c r="P437" s="408"/>
      <c r="Q437" s="408"/>
      <c r="R437" s="425">
        <f t="shared" si="69"/>
        <v>226</v>
      </c>
      <c r="S437" s="425">
        <f t="shared" si="68"/>
        <v>226</v>
      </c>
      <c r="T437" s="425">
        <f t="shared" si="68"/>
        <v>226</v>
      </c>
      <c r="U437" s="425">
        <f t="shared" si="68"/>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442</v>
      </c>
      <c r="AP438" s="388"/>
      <c r="AQ438" s="376"/>
      <c r="AR438" s="376"/>
      <c r="AS438" s="376"/>
    </row>
    <row r="439" spans="1:45" outlineLevel="1" x14ac:dyDescent="0.25">
      <c r="A439" s="376"/>
      <c r="B439" s="385"/>
      <c r="C439" s="378">
        <f>INT($C$242)+1</f>
        <v>2</v>
      </c>
      <c r="D439" s="403"/>
      <c r="E439" s="460"/>
      <c r="F439" s="460"/>
      <c r="G439" s="403"/>
      <c r="H439" s="463" t="s">
        <v>619</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438</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620</v>
      </c>
      <c r="I441" s="431" t="s">
        <v>622</v>
      </c>
      <c r="J441" s="520"/>
      <c r="K441" s="521">
        <f>COUNTA($H442:$H$472)</f>
        <v>30</v>
      </c>
      <c r="L441" s="521">
        <f>COUNTA($I$442:$I$472)/K441</f>
        <v>1</v>
      </c>
      <c r="M441" s="411">
        <v>-9</v>
      </c>
      <c r="N441" s="431" t="s">
        <v>623</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0">INT($C$242)+3</f>
        <v>4</v>
      </c>
      <c r="D442" s="403"/>
      <c r="E442" s="460"/>
      <c r="F442" s="460"/>
      <c r="G442" s="403"/>
      <c r="H442" s="424" t="str">
        <f t="shared" ref="H442:H451" si="71">H$261</f>
        <v>Aut</v>
      </c>
      <c r="I442" s="430" t="s">
        <v>856</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1"/>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2">INT($C$242)+4</f>
        <v>5</v>
      </c>
      <c r="D444" s="403"/>
      <c r="E444" s="460"/>
      <c r="F444" s="460"/>
      <c r="G444" s="403"/>
      <c r="H444" s="424" t="str">
        <f t="shared" si="71"/>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2"/>
        <v>5</v>
      </c>
      <c r="D445" s="403"/>
      <c r="E445" s="460"/>
      <c r="F445" s="460"/>
      <c r="G445" s="403"/>
      <c r="H445" s="424" t="str">
        <f t="shared" si="71"/>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2"/>
        <v>5</v>
      </c>
      <c r="D446" s="403"/>
      <c r="E446" s="460"/>
      <c r="F446" s="460"/>
      <c r="G446" s="403"/>
      <c r="H446" s="424" t="str">
        <f t="shared" si="71"/>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2"/>
        <v>5</v>
      </c>
      <c r="D447" s="403"/>
      <c r="E447" s="460"/>
      <c r="F447" s="460"/>
      <c r="G447" s="403"/>
      <c r="H447" s="424" t="str">
        <f t="shared" si="71"/>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2"/>
        <v>5</v>
      </c>
      <c r="D448" s="403"/>
      <c r="E448" s="460"/>
      <c r="F448" s="460"/>
      <c r="G448" s="403"/>
      <c r="H448" s="424" t="str">
        <f t="shared" si="71"/>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2"/>
        <v>5</v>
      </c>
      <c r="D449" s="403"/>
      <c r="E449" s="460"/>
      <c r="F449" s="460"/>
      <c r="G449" s="403"/>
      <c r="H449" s="424" t="str">
        <f t="shared" si="71"/>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2"/>
        <v>5</v>
      </c>
      <c r="D450" s="403"/>
      <c r="E450" s="460"/>
      <c r="F450" s="460"/>
      <c r="G450" s="403"/>
      <c r="H450" s="424" t="str">
        <f t="shared" si="71"/>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2"/>
        <v>5</v>
      </c>
      <c r="D451" s="403"/>
      <c r="E451" s="460"/>
      <c r="F451" s="460"/>
      <c r="G451" s="403"/>
      <c r="H451" s="424" t="str">
        <f t="shared" si="71"/>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0"/>
        <v>4</v>
      </c>
      <c r="D452" s="403"/>
      <c r="E452" s="460"/>
      <c r="F452" s="460"/>
      <c r="G452" s="403"/>
      <c r="H452" s="424" t="str">
        <f>H$262</f>
        <v>Win</v>
      </c>
      <c r="I452" s="430" t="s">
        <v>856</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3">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4">INT($C$242)+4</f>
        <v>5</v>
      </c>
      <c r="D454" s="403"/>
      <c r="E454" s="460"/>
      <c r="F454" s="460"/>
      <c r="G454" s="403"/>
      <c r="H454" s="424" t="str">
        <f t="shared" si="73"/>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4"/>
        <v>5</v>
      </c>
      <c r="D455" s="403"/>
      <c r="E455" s="460"/>
      <c r="F455" s="460"/>
      <c r="G455" s="403"/>
      <c r="H455" s="424" t="str">
        <f t="shared" si="73"/>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4"/>
        <v>5</v>
      </c>
      <c r="D456" s="403"/>
      <c r="E456" s="460"/>
      <c r="F456" s="460"/>
      <c r="G456" s="403"/>
      <c r="H456" s="424" t="str">
        <f t="shared" si="73"/>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4"/>
        <v>5</v>
      </c>
      <c r="D457" s="403"/>
      <c r="E457" s="460"/>
      <c r="F457" s="460"/>
      <c r="G457" s="403"/>
      <c r="H457" s="424" t="str">
        <f t="shared" si="73"/>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4"/>
        <v>5</v>
      </c>
      <c r="D458" s="403"/>
      <c r="E458" s="460"/>
      <c r="F458" s="460"/>
      <c r="G458" s="403"/>
      <c r="H458" s="424" t="str">
        <f t="shared" si="73"/>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4"/>
        <v>5</v>
      </c>
      <c r="D459" s="403"/>
      <c r="E459" s="460"/>
      <c r="F459" s="460"/>
      <c r="G459" s="403"/>
      <c r="H459" s="424" t="str">
        <f t="shared" si="73"/>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4"/>
        <v>5</v>
      </c>
      <c r="D460" s="403"/>
      <c r="E460" s="460"/>
      <c r="F460" s="460"/>
      <c r="G460" s="403"/>
      <c r="H460" s="424" t="str">
        <f t="shared" si="73"/>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4"/>
        <v>5</v>
      </c>
      <c r="D461" s="403"/>
      <c r="E461" s="460"/>
      <c r="F461" s="460"/>
      <c r="G461" s="403"/>
      <c r="H461" s="424" t="str">
        <f t="shared" si="73"/>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0"/>
        <v>4</v>
      </c>
      <c r="D462" s="403"/>
      <c r="E462" s="460"/>
      <c r="F462" s="460"/>
      <c r="G462" s="403"/>
      <c r="H462" s="424" t="str">
        <f t="shared" ref="H462:H471" si="75">H$263</f>
        <v>Spr</v>
      </c>
      <c r="I462" s="430" t="s">
        <v>856</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5"/>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6">INT($C$242)+4</f>
        <v>5</v>
      </c>
      <c r="D464" s="403"/>
      <c r="E464" s="460"/>
      <c r="F464" s="460"/>
      <c r="G464" s="403"/>
      <c r="H464" s="424" t="str">
        <f t="shared" si="75"/>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6"/>
        <v>5</v>
      </c>
      <c r="D465" s="403"/>
      <c r="E465" s="460"/>
      <c r="F465" s="460"/>
      <c r="G465" s="403"/>
      <c r="H465" s="424" t="str">
        <f t="shared" si="75"/>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6"/>
        <v>5</v>
      </c>
      <c r="D466" s="403"/>
      <c r="E466" s="460"/>
      <c r="F466" s="460"/>
      <c r="G466" s="403"/>
      <c r="H466" s="424" t="str">
        <f t="shared" si="75"/>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6"/>
        <v>5</v>
      </c>
      <c r="D467" s="403"/>
      <c r="E467" s="460"/>
      <c r="F467" s="460"/>
      <c r="G467" s="403"/>
      <c r="H467" s="424" t="str">
        <f t="shared" si="75"/>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6"/>
        <v>5</v>
      </c>
      <c r="D468" s="403"/>
      <c r="E468" s="460"/>
      <c r="F468" s="460"/>
      <c r="G468" s="403"/>
      <c r="H468" s="424" t="str">
        <f t="shared" si="75"/>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6"/>
        <v>5</v>
      </c>
      <c r="D469" s="403"/>
      <c r="E469" s="460"/>
      <c r="F469" s="460"/>
      <c r="G469" s="403"/>
      <c r="H469" s="424" t="str">
        <f t="shared" si="75"/>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6"/>
        <v>5</v>
      </c>
      <c r="D470" s="403"/>
      <c r="E470" s="460"/>
      <c r="F470" s="460"/>
      <c r="G470" s="403"/>
      <c r="H470" s="424" t="str">
        <f t="shared" si="75"/>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6"/>
        <v>5</v>
      </c>
      <c r="D471" s="403"/>
      <c r="E471" s="460"/>
      <c r="F471" s="460"/>
      <c r="G471" s="403"/>
      <c r="H471" s="424" t="str">
        <f t="shared" si="75"/>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442</v>
      </c>
      <c r="AP472" s="388"/>
      <c r="AQ472" s="376"/>
      <c r="AR472" s="376"/>
      <c r="AS472" s="376"/>
    </row>
    <row r="473" spans="1:45" outlineLevel="2" x14ac:dyDescent="0.25">
      <c r="A473" s="376"/>
      <c r="B473" s="385"/>
      <c r="C473" s="378">
        <f>INT($C$242)+2</f>
        <v>3</v>
      </c>
      <c r="D473" s="403"/>
      <c r="E473" s="460"/>
      <c r="F473" s="460"/>
      <c r="G473" s="403"/>
      <c r="H473" s="473" t="s">
        <v>620</v>
      </c>
      <c r="I473" s="431" t="s">
        <v>624</v>
      </c>
      <c r="J473" s="431"/>
      <c r="K473" s="523">
        <f>COUNTA($H474:$H$486)</f>
        <v>3</v>
      </c>
      <c r="L473" s="521">
        <f>COUNTA($I$474:$I$486)/K473</f>
        <v>4</v>
      </c>
      <c r="M473" s="495"/>
      <c r="N473" s="408"/>
      <c r="O473" s="431" t="s">
        <v>625</v>
      </c>
      <c r="P473" s="431"/>
      <c r="Q473" s="431"/>
      <c r="R473" s="431" t="s">
        <v>626</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77">INT($C$242)+3</f>
        <v>4</v>
      </c>
      <c r="D474" s="403"/>
      <c r="E474" s="460"/>
      <c r="F474" s="460"/>
      <c r="G474" s="403"/>
      <c r="H474" s="424" t="str">
        <f>H$261</f>
        <v>Aut</v>
      </c>
      <c r="I474" s="430" t="s">
        <v>627</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77"/>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77"/>
        <v>4</v>
      </c>
      <c r="D476" s="403"/>
      <c r="E476" s="460"/>
      <c r="F476" s="460"/>
      <c r="G476" s="403"/>
      <c r="H476" s="424"/>
      <c r="I476" s="430" t="str">
        <f>H365</f>
        <v>a1</v>
      </c>
      <c r="J476" s="430"/>
      <c r="K476" s="408"/>
      <c r="L476" s="408"/>
      <c r="M476" s="408"/>
      <c r="N476" s="425">
        <v>19</v>
      </c>
      <c r="O476" s="776">
        <f>IF(N476=0,0,N476+72)</f>
        <v>91</v>
      </c>
      <c r="P476" s="777">
        <f t="shared" ref="P476:P477" si="78">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77"/>
        <v>4</v>
      </c>
      <c r="D477" s="403"/>
      <c r="E477" s="460"/>
      <c r="F477" s="460"/>
      <c r="G477" s="403"/>
      <c r="H477" s="424"/>
      <c r="I477" s="430" t="str">
        <f>H366</f>
        <v>a2</v>
      </c>
      <c r="J477" s="430"/>
      <c r="K477" s="408"/>
      <c r="L477" s="408"/>
      <c r="M477" s="408"/>
      <c r="N477" s="425">
        <v>19</v>
      </c>
      <c r="O477" s="776">
        <f>IF(N477=0,0,N477+72)</f>
        <v>91</v>
      </c>
      <c r="P477" s="777">
        <f t="shared" si="78"/>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77"/>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77"/>
        <v>4</v>
      </c>
      <c r="D479" s="403"/>
      <c r="E479" s="460"/>
      <c r="F479" s="460"/>
      <c r="G479" s="403"/>
      <c r="H479" s="424"/>
      <c r="I479" s="430" t="str">
        <f t="shared" ref="I479:I481" si="79">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77"/>
        <v>4</v>
      </c>
      <c r="D480" s="403"/>
      <c r="E480" s="460"/>
      <c r="F480" s="460"/>
      <c r="G480" s="403"/>
      <c r="H480" s="424"/>
      <c r="I480" s="430" t="str">
        <f t="shared" si="79"/>
        <v>a1</v>
      </c>
      <c r="J480" s="430"/>
      <c r="K480" s="408"/>
      <c r="L480" s="408"/>
      <c r="M480" s="408"/>
      <c r="N480" s="778">
        <f>IF(N476=0,0,N476+24)</f>
        <v>43</v>
      </c>
      <c r="O480" s="776">
        <f>IF(N480=0,0,N480+72)</f>
        <v>115</v>
      </c>
      <c r="P480" s="777">
        <f t="shared" ref="P480:P481" si="80">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77"/>
        <v>4</v>
      </c>
      <c r="D481" s="403"/>
      <c r="E481" s="460"/>
      <c r="F481" s="460"/>
      <c r="G481" s="403"/>
      <c r="H481" s="424"/>
      <c r="I481" s="430" t="str">
        <f t="shared" si="79"/>
        <v>a2</v>
      </c>
      <c r="J481" s="430"/>
      <c r="K481" s="408"/>
      <c r="L481" s="408"/>
      <c r="M481" s="408"/>
      <c r="N481" s="778">
        <f>IF(N477=0,0,N477+24)</f>
        <v>43</v>
      </c>
      <c r="O481" s="776">
        <f>IF(N481=0,0,N481+72)</f>
        <v>115</v>
      </c>
      <c r="P481" s="777">
        <f t="shared" si="80"/>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77"/>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77"/>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77"/>
        <v>4</v>
      </c>
      <c r="D484" s="403"/>
      <c r="E484" s="460"/>
      <c r="F484" s="460"/>
      <c r="G484" s="403"/>
      <c r="H484" s="424"/>
      <c r="I484" s="430" t="str">
        <f>I476</f>
        <v>a1</v>
      </c>
      <c r="J484" s="430"/>
      <c r="K484" s="408"/>
      <c r="L484" s="408"/>
      <c r="M484" s="408"/>
      <c r="N484" s="778">
        <f>IF(N480=0,0,N480+24)</f>
        <v>67</v>
      </c>
      <c r="O484" s="776">
        <f>IF(N484=0,0,N484+72)</f>
        <v>139</v>
      </c>
      <c r="P484" s="777">
        <f t="shared" ref="P484:P485" si="81">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77"/>
        <v>4</v>
      </c>
      <c r="D485" s="403"/>
      <c r="E485" s="460"/>
      <c r="F485" s="460"/>
      <c r="G485" s="403"/>
      <c r="H485" s="424"/>
      <c r="I485" s="430" t="str">
        <f>I477</f>
        <v>a2</v>
      </c>
      <c r="J485" s="430"/>
      <c r="K485" s="408"/>
      <c r="L485" s="408"/>
      <c r="M485" s="408"/>
      <c r="N485" s="778">
        <f>IF(N481=0,0,N481+24)</f>
        <v>67</v>
      </c>
      <c r="O485" s="776">
        <f>IF(N485=0,0,N485+72)</f>
        <v>139</v>
      </c>
      <c r="P485" s="777">
        <f t="shared" si="81"/>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442</v>
      </c>
      <c r="AP486" s="388"/>
      <c r="AQ486" s="376"/>
      <c r="AR486" s="376"/>
      <c r="AS486" s="376"/>
    </row>
    <row r="487" spans="1:45" outlineLevel="2" x14ac:dyDescent="0.25">
      <c r="A487" s="376"/>
      <c r="B487" s="385"/>
      <c r="C487" s="378">
        <f>INT($C$242)+2</f>
        <v>3</v>
      </c>
      <c r="D487" s="403"/>
      <c r="E487" s="460"/>
      <c r="F487" s="460"/>
      <c r="G487" s="403"/>
      <c r="H487" s="473" t="s">
        <v>620</v>
      </c>
      <c r="I487" s="431" t="s">
        <v>628</v>
      </c>
      <c r="J487" s="431"/>
      <c r="K487" s="523"/>
      <c r="L487" s="521">
        <f>COUNTA($I488:$I$500)/COUNTA($H488:$H$500)</f>
        <v>4</v>
      </c>
      <c r="M487" s="408"/>
      <c r="N487" s="431" t="s">
        <v>629</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2">INT($C$242)+3</f>
        <v>4</v>
      </c>
      <c r="D488" s="403"/>
      <c r="E488" s="460"/>
      <c r="F488" s="460"/>
      <c r="G488" s="403"/>
      <c r="H488" s="424" t="str">
        <f>H$261</f>
        <v>Aut</v>
      </c>
      <c r="I488" s="430" t="s">
        <v>627</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2"/>
        <v>4</v>
      </c>
      <c r="D489" s="403"/>
      <c r="E489" s="460"/>
      <c r="F489" s="460"/>
      <c r="G489" s="403"/>
      <c r="H489" s="424"/>
      <c r="I489" s="430" t="s">
        <v>630</v>
      </c>
      <c r="J489" s="430"/>
      <c r="K489" s="408"/>
      <c r="L489" s="408"/>
      <c r="M489" s="408"/>
      <c r="N489" s="425">
        <v>15</v>
      </c>
      <c r="O489" s="776">
        <f>IF(N489=0,0,N489+72)</f>
        <v>87</v>
      </c>
      <c r="P489" s="777">
        <f t="shared" ref="P489:P491" si="83">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2"/>
        <v>4</v>
      </c>
      <c r="D490" s="403"/>
      <c r="E490" s="460"/>
      <c r="F490" s="460"/>
      <c r="G490" s="403"/>
      <c r="H490" s="424"/>
      <c r="I490" s="430" t="s">
        <v>631</v>
      </c>
      <c r="J490" s="430"/>
      <c r="K490" s="408"/>
      <c r="L490" s="408"/>
      <c r="M490" s="408"/>
      <c r="N490" s="425">
        <v>16</v>
      </c>
      <c r="O490" s="776">
        <f>IF(N490=0,0,N490+72)</f>
        <v>88</v>
      </c>
      <c r="P490" s="777">
        <f t="shared" si="83"/>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2"/>
        <v>4</v>
      </c>
      <c r="D491" s="403"/>
      <c r="E491" s="460"/>
      <c r="F491" s="460"/>
      <c r="G491" s="403"/>
      <c r="H491" s="424"/>
      <c r="I491" s="430" t="s">
        <v>632</v>
      </c>
      <c r="J491" s="430"/>
      <c r="K491" s="408"/>
      <c r="L491" s="408"/>
      <c r="M491" s="408"/>
      <c r="N491" s="425">
        <v>17</v>
      </c>
      <c r="O491" s="776">
        <f>IF(N491=0,0,N491+72)</f>
        <v>89</v>
      </c>
      <c r="P491" s="777">
        <f t="shared" si="83"/>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2"/>
        <v>4</v>
      </c>
      <c r="D492" s="403"/>
      <c r="E492" s="460"/>
      <c r="F492" s="460"/>
      <c r="G492" s="403"/>
      <c r="H492" s="424" t="str">
        <f>H$262</f>
        <v>Win</v>
      </c>
      <c r="I492" s="430" t="s">
        <v>627</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2"/>
        <v>4</v>
      </c>
      <c r="D493" s="403"/>
      <c r="E493" s="460"/>
      <c r="F493" s="460"/>
      <c r="G493" s="403"/>
      <c r="H493" s="424"/>
      <c r="I493" s="430" t="s">
        <v>630</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2"/>
        <v>4</v>
      </c>
      <c r="D494" s="403"/>
      <c r="E494" s="460"/>
      <c r="F494" s="460"/>
      <c r="G494" s="403"/>
      <c r="H494" s="424"/>
      <c r="I494" s="430" t="s">
        <v>631</v>
      </c>
      <c r="J494" s="430"/>
      <c r="K494" s="408"/>
      <c r="L494" s="408"/>
      <c r="M494" s="408"/>
      <c r="N494" s="778">
        <f>IF(N490=0,0,N490+24)</f>
        <v>40</v>
      </c>
      <c r="O494" s="776">
        <f>IF(N494=0,0,N494+72)</f>
        <v>112</v>
      </c>
      <c r="P494" s="777">
        <f t="shared" ref="P494:P495" si="84">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2"/>
        <v>4</v>
      </c>
      <c r="D495" s="403"/>
      <c r="E495" s="460"/>
      <c r="F495" s="460"/>
      <c r="G495" s="403"/>
      <c r="H495" s="424"/>
      <c r="I495" s="430" t="s">
        <v>632</v>
      </c>
      <c r="J495" s="430"/>
      <c r="K495" s="408"/>
      <c r="L495" s="408"/>
      <c r="M495" s="408"/>
      <c r="N495" s="778">
        <f>IF(N491=0,0,N491+24)</f>
        <v>41</v>
      </c>
      <c r="O495" s="776">
        <f>IF(N495=0,0,N495+72)</f>
        <v>113</v>
      </c>
      <c r="P495" s="777">
        <f t="shared" si="84"/>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2"/>
        <v>4</v>
      </c>
      <c r="D496" s="403"/>
      <c r="E496" s="460"/>
      <c r="F496" s="460"/>
      <c r="G496" s="403"/>
      <c r="H496" s="424" t="str">
        <f>H$263</f>
        <v>Spr</v>
      </c>
      <c r="I496" s="430" t="s">
        <v>627</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2"/>
        <v>4</v>
      </c>
      <c r="D497" s="403"/>
      <c r="E497" s="460"/>
      <c r="F497" s="460"/>
      <c r="G497" s="403"/>
      <c r="H497" s="424"/>
      <c r="I497" s="430" t="s">
        <v>630</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2"/>
        <v>4</v>
      </c>
      <c r="D498" s="403"/>
      <c r="E498" s="460"/>
      <c r="F498" s="460"/>
      <c r="G498" s="403"/>
      <c r="H498" s="424"/>
      <c r="I498" s="430" t="s">
        <v>631</v>
      </c>
      <c r="J498" s="430"/>
      <c r="K498" s="408"/>
      <c r="L498" s="408"/>
      <c r="M498" s="408"/>
      <c r="N498" s="778">
        <f>IF(N494=0,0,N494+24)</f>
        <v>64</v>
      </c>
      <c r="O498" s="776">
        <f>IF(N498=0,0,N498+72)</f>
        <v>136</v>
      </c>
      <c r="P498" s="777">
        <f t="shared" ref="P498:P499" si="85">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2"/>
        <v>4</v>
      </c>
      <c r="D499" s="403"/>
      <c r="E499" s="460"/>
      <c r="F499" s="460"/>
      <c r="G499" s="403"/>
      <c r="H499" s="424"/>
      <c r="I499" s="430" t="s">
        <v>632</v>
      </c>
      <c r="J499" s="430"/>
      <c r="K499" s="408"/>
      <c r="L499" s="408"/>
      <c r="M499" s="408"/>
      <c r="N499" s="778">
        <f>IF(N495=0,0,N495+24)</f>
        <v>65</v>
      </c>
      <c r="O499" s="776">
        <f>IF(N499=0,0,N499+72)</f>
        <v>137</v>
      </c>
      <c r="P499" s="777">
        <f t="shared" si="85"/>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442</v>
      </c>
      <c r="AP500" s="388"/>
      <c r="AQ500" s="376"/>
      <c r="AR500" s="376"/>
      <c r="AS500" s="376"/>
    </row>
    <row r="501" spans="1:45" outlineLevel="2" x14ac:dyDescent="0.25">
      <c r="A501" s="376"/>
      <c r="B501" s="385"/>
      <c r="C501" s="378">
        <f>INT($C$242)+2</f>
        <v>3</v>
      </c>
      <c r="D501" s="403"/>
      <c r="E501" s="460"/>
      <c r="F501" s="460"/>
      <c r="G501" s="403"/>
      <c r="H501" s="473" t="s">
        <v>620</v>
      </c>
      <c r="I501" s="473" t="s">
        <v>933</v>
      </c>
      <c r="J501" s="431" t="s">
        <v>948</v>
      </c>
      <c r="K501" s="431"/>
      <c r="L501" s="521">
        <f>COUNTA($J502:$J$622)/COUNTA($I502:$I$622)</f>
        <v>8</v>
      </c>
      <c r="M501" s="408"/>
      <c r="N501" s="431" t="s">
        <v>629</v>
      </c>
      <c r="O501" s="431"/>
      <c r="P501" s="431"/>
      <c r="Q501" s="431"/>
      <c r="R501" s="781" t="s">
        <v>946</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6">INT($C$242)+3</f>
        <v>4</v>
      </c>
      <c r="D502" s="403"/>
      <c r="E502" s="460"/>
      <c r="F502" s="460"/>
      <c r="G502" s="403"/>
      <c r="H502" s="424" t="str">
        <f>H$261</f>
        <v>Aut</v>
      </c>
      <c r="I502" s="424">
        <v>0</v>
      </c>
      <c r="J502" s="430" t="s">
        <v>934</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6"/>
        <v>4</v>
      </c>
      <c r="D503" s="403"/>
      <c r="E503" s="460"/>
      <c r="F503" s="460"/>
      <c r="G503" s="403"/>
      <c r="H503" s="408"/>
      <c r="I503" s="424"/>
      <c r="J503" s="430" t="s">
        <v>935</v>
      </c>
      <c r="K503" s="430"/>
      <c r="L503" s="408"/>
      <c r="M503" s="408"/>
      <c r="N503" s="425">
        <v>1</v>
      </c>
      <c r="O503" s="776">
        <f t="shared" ref="O503" si="87">IF(N503=0,0,N503+72)</f>
        <v>73</v>
      </c>
      <c r="P503" s="777">
        <f t="shared" ref="P503" si="88">O503</f>
        <v>73</v>
      </c>
      <c r="Q503" s="776">
        <f t="shared" ref="Q503" si="89">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6"/>
        <v>4</v>
      </c>
      <c r="D504" s="403"/>
      <c r="E504" s="460"/>
      <c r="F504" s="460"/>
      <c r="G504" s="403"/>
      <c r="H504" s="408"/>
      <c r="I504" s="424"/>
      <c r="J504" s="430" t="s">
        <v>154</v>
      </c>
      <c r="K504" s="430"/>
      <c r="L504" s="408"/>
      <c r="M504" s="408"/>
      <c r="N504" s="425">
        <v>0</v>
      </c>
      <c r="O504" s="776">
        <f t="shared" ref="O504:O509" si="90">IF(N504=0,0,N504+72)</f>
        <v>0</v>
      </c>
      <c r="P504" s="777">
        <f t="shared" ref="P504:P509" si="91">O504</f>
        <v>0</v>
      </c>
      <c r="Q504" s="776">
        <f t="shared" ref="Q504:Q509" si="92">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6"/>
        <v>4</v>
      </c>
      <c r="D505" s="403"/>
      <c r="E505" s="460"/>
      <c r="F505" s="460"/>
      <c r="G505" s="403"/>
      <c r="H505" s="408"/>
      <c r="I505" s="424"/>
      <c r="J505" s="430" t="s">
        <v>633</v>
      </c>
      <c r="K505" s="430"/>
      <c r="L505" s="408"/>
      <c r="M505" s="408"/>
      <c r="N505" s="425">
        <v>0</v>
      </c>
      <c r="O505" s="776">
        <f t="shared" si="90"/>
        <v>0</v>
      </c>
      <c r="P505" s="777">
        <f t="shared" si="91"/>
        <v>0</v>
      </c>
      <c r="Q505" s="776">
        <f t="shared" si="92"/>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6"/>
        <v>4</v>
      </c>
      <c r="D506" s="403"/>
      <c r="E506" s="460"/>
      <c r="F506" s="460"/>
      <c r="G506" s="403"/>
      <c r="H506" s="408"/>
      <c r="I506" s="424"/>
      <c r="J506" s="430" t="s">
        <v>634</v>
      </c>
      <c r="K506" s="430"/>
      <c r="L506" s="408"/>
      <c r="M506" s="408"/>
      <c r="N506" s="425">
        <v>0</v>
      </c>
      <c r="O506" s="776">
        <f t="shared" si="90"/>
        <v>0</v>
      </c>
      <c r="P506" s="777">
        <f t="shared" si="91"/>
        <v>0</v>
      </c>
      <c r="Q506" s="776">
        <f t="shared" si="92"/>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6"/>
        <v>4</v>
      </c>
      <c r="D507" s="403"/>
      <c r="E507" s="460"/>
      <c r="F507" s="460"/>
      <c r="G507" s="403"/>
      <c r="H507" s="408"/>
      <c r="I507" s="424"/>
      <c r="J507" s="430" t="s">
        <v>635</v>
      </c>
      <c r="K507" s="430"/>
      <c r="L507" s="408"/>
      <c r="M507" s="408"/>
      <c r="N507" s="425">
        <v>0</v>
      </c>
      <c r="O507" s="776">
        <f t="shared" si="90"/>
        <v>0</v>
      </c>
      <c r="P507" s="777">
        <f t="shared" si="91"/>
        <v>0</v>
      </c>
      <c r="Q507" s="776">
        <f t="shared" si="92"/>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6"/>
        <v>4</v>
      </c>
      <c r="D508" s="403"/>
      <c r="E508" s="460"/>
      <c r="F508" s="460"/>
      <c r="G508" s="403"/>
      <c r="H508" s="408"/>
      <c r="I508" s="424"/>
      <c r="J508" s="430" t="s">
        <v>636</v>
      </c>
      <c r="K508" s="430"/>
      <c r="L508" s="408"/>
      <c r="M508" s="408"/>
      <c r="N508" s="425">
        <v>0</v>
      </c>
      <c r="O508" s="776">
        <f t="shared" si="90"/>
        <v>0</v>
      </c>
      <c r="P508" s="777">
        <f t="shared" si="91"/>
        <v>0</v>
      </c>
      <c r="Q508" s="776">
        <f t="shared" si="92"/>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6"/>
        <v>4</v>
      </c>
      <c r="D509" s="403"/>
      <c r="E509" s="460"/>
      <c r="F509" s="460"/>
      <c r="G509" s="403"/>
      <c r="H509" s="408"/>
      <c r="I509" s="424"/>
      <c r="J509" s="430" t="s">
        <v>609</v>
      </c>
      <c r="K509" s="430"/>
      <c r="L509" s="408"/>
      <c r="M509" s="408"/>
      <c r="N509" s="425">
        <v>0</v>
      </c>
      <c r="O509" s="776">
        <f t="shared" si="90"/>
        <v>0</v>
      </c>
      <c r="P509" s="777">
        <f t="shared" si="91"/>
        <v>0</v>
      </c>
      <c r="Q509" s="776">
        <f t="shared" si="92"/>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6"/>
        <v>4</v>
      </c>
      <c r="D510" s="403"/>
      <c r="E510" s="460"/>
      <c r="F510" s="460"/>
      <c r="G510" s="403"/>
      <c r="H510" s="424"/>
      <c r="I510" s="424">
        <v>1</v>
      </c>
      <c r="J510" s="430" t="s">
        <v>934</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6"/>
        <v>4</v>
      </c>
      <c r="D511" s="403"/>
      <c r="E511" s="460"/>
      <c r="F511" s="460"/>
      <c r="G511" s="403"/>
      <c r="H511" s="408"/>
      <c r="I511" s="424"/>
      <c r="J511" s="430" t="s">
        <v>935</v>
      </c>
      <c r="K511" s="430"/>
      <c r="L511" s="408"/>
      <c r="M511" s="408"/>
      <c r="N511" s="425">
        <v>1</v>
      </c>
      <c r="O511" s="776">
        <f t="shared" ref="O511" si="93">IF(N511=0,0,N511+72)</f>
        <v>73</v>
      </c>
      <c r="P511" s="777">
        <f t="shared" ref="P511" si="94">O511</f>
        <v>73</v>
      </c>
      <c r="Q511" s="776">
        <f t="shared" ref="Q511" si="95">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6"/>
        <v>4</v>
      </c>
      <c r="D512" s="403"/>
      <c r="E512" s="460"/>
      <c r="F512" s="460"/>
      <c r="G512" s="403"/>
      <c r="H512" s="408"/>
      <c r="I512" s="424"/>
      <c r="J512" s="430" t="s">
        <v>154</v>
      </c>
      <c r="K512" s="430"/>
      <c r="L512" s="408"/>
      <c r="M512" s="408"/>
      <c r="N512" s="425">
        <v>2</v>
      </c>
      <c r="O512" s="776">
        <f t="shared" ref="O512:O517" si="96">IF(N512=0,0,N512+72)</f>
        <v>74</v>
      </c>
      <c r="P512" s="777">
        <f t="shared" ref="P512:P517" si="97">O512</f>
        <v>74</v>
      </c>
      <c r="Q512" s="776">
        <f t="shared" ref="Q512:Q517" si="98">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6"/>
        <v>4</v>
      </c>
      <c r="D513" s="403"/>
      <c r="E513" s="460"/>
      <c r="F513" s="460"/>
      <c r="G513" s="403"/>
      <c r="H513" s="408"/>
      <c r="I513" s="424"/>
      <c r="J513" s="430" t="s">
        <v>633</v>
      </c>
      <c r="K513" s="430"/>
      <c r="L513" s="408"/>
      <c r="M513" s="408"/>
      <c r="N513" s="425">
        <v>3</v>
      </c>
      <c r="O513" s="776">
        <f t="shared" si="96"/>
        <v>75</v>
      </c>
      <c r="P513" s="777">
        <f t="shared" si="97"/>
        <v>75</v>
      </c>
      <c r="Q513" s="776">
        <f t="shared" si="98"/>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6"/>
        <v>4</v>
      </c>
      <c r="D514" s="403"/>
      <c r="E514" s="460"/>
      <c r="F514" s="460"/>
      <c r="G514" s="403"/>
      <c r="H514" s="408"/>
      <c r="I514" s="424"/>
      <c r="J514" s="430" t="s">
        <v>634</v>
      </c>
      <c r="K514" s="430"/>
      <c r="L514" s="408"/>
      <c r="M514" s="408"/>
      <c r="N514" s="425">
        <v>3</v>
      </c>
      <c r="O514" s="776">
        <f t="shared" si="96"/>
        <v>75</v>
      </c>
      <c r="P514" s="777">
        <f t="shared" si="97"/>
        <v>75</v>
      </c>
      <c r="Q514" s="776">
        <f t="shared" si="98"/>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6"/>
        <v>4</v>
      </c>
      <c r="D515" s="403"/>
      <c r="E515" s="460"/>
      <c r="F515" s="460"/>
      <c r="G515" s="403"/>
      <c r="H515" s="408"/>
      <c r="I515" s="424"/>
      <c r="J515" s="430" t="s">
        <v>635</v>
      </c>
      <c r="K515" s="430"/>
      <c r="L515" s="408"/>
      <c r="M515" s="408"/>
      <c r="N515" s="425">
        <v>3</v>
      </c>
      <c r="O515" s="776">
        <f t="shared" si="96"/>
        <v>75</v>
      </c>
      <c r="P515" s="777">
        <f t="shared" si="97"/>
        <v>75</v>
      </c>
      <c r="Q515" s="776">
        <f t="shared" si="98"/>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6"/>
        <v>4</v>
      </c>
      <c r="D516" s="403"/>
      <c r="E516" s="460"/>
      <c r="F516" s="460"/>
      <c r="G516" s="403"/>
      <c r="H516" s="408"/>
      <c r="I516" s="424"/>
      <c r="J516" s="430" t="s">
        <v>636</v>
      </c>
      <c r="K516" s="430"/>
      <c r="L516" s="408"/>
      <c r="M516" s="408"/>
      <c r="N516" s="425">
        <v>3</v>
      </c>
      <c r="O516" s="776">
        <f t="shared" si="96"/>
        <v>75</v>
      </c>
      <c r="P516" s="777">
        <f t="shared" si="97"/>
        <v>75</v>
      </c>
      <c r="Q516" s="776">
        <f t="shared" si="98"/>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6"/>
        <v>4</v>
      </c>
      <c r="D517" s="403"/>
      <c r="E517" s="460"/>
      <c r="F517" s="460"/>
      <c r="G517" s="403"/>
      <c r="H517" s="408"/>
      <c r="I517" s="424"/>
      <c r="J517" s="430" t="s">
        <v>609</v>
      </c>
      <c r="K517" s="430"/>
      <c r="L517" s="408"/>
      <c r="M517" s="408"/>
      <c r="N517" s="425">
        <v>3</v>
      </c>
      <c r="O517" s="776">
        <f t="shared" si="96"/>
        <v>75</v>
      </c>
      <c r="P517" s="777">
        <f t="shared" si="97"/>
        <v>75</v>
      </c>
      <c r="Q517" s="776">
        <f t="shared" si="98"/>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6"/>
        <v>4</v>
      </c>
      <c r="D518" s="403"/>
      <c r="E518" s="460"/>
      <c r="F518" s="460"/>
      <c r="G518" s="403"/>
      <c r="H518" s="424"/>
      <c r="I518" s="424">
        <v>2</v>
      </c>
      <c r="J518" s="430" t="s">
        <v>934</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6"/>
        <v>4</v>
      </c>
      <c r="D519" s="403"/>
      <c r="E519" s="460"/>
      <c r="F519" s="460"/>
      <c r="G519" s="403"/>
      <c r="H519" s="408"/>
      <c r="I519" s="424"/>
      <c r="J519" s="430" t="s">
        <v>935</v>
      </c>
      <c r="K519" s="430"/>
      <c r="L519" s="408"/>
      <c r="M519" s="408"/>
      <c r="N519" s="425">
        <v>1</v>
      </c>
      <c r="O519" s="776">
        <f t="shared" ref="O519" si="99">IF(N519=0,0,N519+72)</f>
        <v>73</v>
      </c>
      <c r="P519" s="777">
        <f t="shared" ref="P519" si="100">O519</f>
        <v>73</v>
      </c>
      <c r="Q519" s="776">
        <f t="shared" ref="Q519" si="101">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6"/>
        <v>4</v>
      </c>
      <c r="D520" s="403"/>
      <c r="E520" s="460"/>
      <c r="F520" s="460"/>
      <c r="G520" s="403"/>
      <c r="H520" s="408"/>
      <c r="I520" s="424"/>
      <c r="J520" s="430" t="s">
        <v>154</v>
      </c>
      <c r="K520" s="430"/>
      <c r="L520" s="408"/>
      <c r="M520" s="408"/>
      <c r="N520" s="425">
        <v>4</v>
      </c>
      <c r="O520" s="776">
        <f t="shared" ref="O520:O525" si="102">IF(N520=0,0,N520+72)</f>
        <v>76</v>
      </c>
      <c r="P520" s="777">
        <f t="shared" ref="P520:P525" si="103">O520</f>
        <v>76</v>
      </c>
      <c r="Q520" s="776">
        <f t="shared" ref="Q520:Q525" si="104">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6"/>
        <v>4</v>
      </c>
      <c r="D521" s="403"/>
      <c r="E521" s="460"/>
      <c r="F521" s="460"/>
      <c r="G521" s="403"/>
      <c r="H521" s="408"/>
      <c r="I521" s="424"/>
      <c r="J521" s="430" t="s">
        <v>633</v>
      </c>
      <c r="K521" s="430"/>
      <c r="L521" s="408"/>
      <c r="M521" s="408"/>
      <c r="N521" s="425">
        <v>5</v>
      </c>
      <c r="O521" s="776">
        <f t="shared" si="102"/>
        <v>77</v>
      </c>
      <c r="P521" s="777">
        <f t="shared" si="103"/>
        <v>77</v>
      </c>
      <c r="Q521" s="776">
        <f t="shared" si="104"/>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6"/>
        <v>4</v>
      </c>
      <c r="D522" s="403"/>
      <c r="E522" s="460"/>
      <c r="F522" s="460"/>
      <c r="G522" s="403"/>
      <c r="H522" s="408"/>
      <c r="I522" s="424"/>
      <c r="J522" s="430" t="s">
        <v>634</v>
      </c>
      <c r="K522" s="430"/>
      <c r="L522" s="408"/>
      <c r="M522" s="408"/>
      <c r="N522" s="425">
        <v>5</v>
      </c>
      <c r="O522" s="776">
        <f t="shared" si="102"/>
        <v>77</v>
      </c>
      <c r="P522" s="777">
        <f t="shared" si="103"/>
        <v>77</v>
      </c>
      <c r="Q522" s="776">
        <f t="shared" si="104"/>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6"/>
        <v>4</v>
      </c>
      <c r="D523" s="403"/>
      <c r="E523" s="460"/>
      <c r="F523" s="460"/>
      <c r="G523" s="403"/>
      <c r="H523" s="408"/>
      <c r="I523" s="424"/>
      <c r="J523" s="430" t="s">
        <v>635</v>
      </c>
      <c r="K523" s="430"/>
      <c r="L523" s="408"/>
      <c r="M523" s="408"/>
      <c r="N523" s="425">
        <v>6</v>
      </c>
      <c r="O523" s="776">
        <f t="shared" si="102"/>
        <v>78</v>
      </c>
      <c r="P523" s="777">
        <f t="shared" si="103"/>
        <v>78</v>
      </c>
      <c r="Q523" s="776">
        <f t="shared" si="104"/>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6"/>
        <v>4</v>
      </c>
      <c r="D524" s="403"/>
      <c r="E524" s="460"/>
      <c r="F524" s="460"/>
      <c r="G524" s="403"/>
      <c r="H524" s="408"/>
      <c r="I524" s="424"/>
      <c r="J524" s="430" t="s">
        <v>636</v>
      </c>
      <c r="K524" s="430"/>
      <c r="L524" s="408"/>
      <c r="M524" s="408"/>
      <c r="N524" s="425">
        <v>6</v>
      </c>
      <c r="O524" s="776">
        <f t="shared" si="102"/>
        <v>78</v>
      </c>
      <c r="P524" s="777">
        <f t="shared" si="103"/>
        <v>78</v>
      </c>
      <c r="Q524" s="776">
        <f t="shared" si="104"/>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6"/>
        <v>4</v>
      </c>
      <c r="D525" s="403"/>
      <c r="E525" s="460"/>
      <c r="F525" s="460"/>
      <c r="G525" s="403"/>
      <c r="H525" s="408"/>
      <c r="I525" s="424"/>
      <c r="J525" s="430" t="s">
        <v>609</v>
      </c>
      <c r="K525" s="430"/>
      <c r="L525" s="408"/>
      <c r="M525" s="408"/>
      <c r="N525" s="425">
        <v>6</v>
      </c>
      <c r="O525" s="776">
        <f t="shared" si="102"/>
        <v>78</v>
      </c>
      <c r="P525" s="777">
        <f t="shared" si="103"/>
        <v>78</v>
      </c>
      <c r="Q525" s="776">
        <f t="shared" si="104"/>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6"/>
        <v>4</v>
      </c>
      <c r="D526" s="403"/>
      <c r="E526" s="460"/>
      <c r="F526" s="460"/>
      <c r="G526" s="403"/>
      <c r="H526" s="424"/>
      <c r="I526" s="424">
        <v>3</v>
      </c>
      <c r="J526" s="430" t="s">
        <v>934</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6"/>
        <v>4</v>
      </c>
      <c r="D527" s="403"/>
      <c r="E527" s="460"/>
      <c r="F527" s="460"/>
      <c r="G527" s="403"/>
      <c r="H527" s="408"/>
      <c r="I527" s="424"/>
      <c r="J527" s="430" t="s">
        <v>935</v>
      </c>
      <c r="K527" s="430"/>
      <c r="L527" s="408"/>
      <c r="M527" s="408"/>
      <c r="N527" s="425">
        <v>1</v>
      </c>
      <c r="O527" s="776">
        <f t="shared" ref="O527" si="105">IF(N527=0,0,N527+72)</f>
        <v>73</v>
      </c>
      <c r="P527" s="777">
        <f t="shared" ref="P527" si="106">O527</f>
        <v>73</v>
      </c>
      <c r="Q527" s="776">
        <f t="shared" ref="Q527" si="107">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6"/>
        <v>4</v>
      </c>
      <c r="D528" s="403"/>
      <c r="E528" s="460"/>
      <c r="F528" s="460"/>
      <c r="G528" s="403"/>
      <c r="H528" s="408"/>
      <c r="I528" s="424"/>
      <c r="J528" s="430" t="s">
        <v>154</v>
      </c>
      <c r="K528" s="430"/>
      <c r="L528" s="408"/>
      <c r="M528" s="408"/>
      <c r="N528" s="425">
        <v>7</v>
      </c>
      <c r="O528" s="776">
        <f t="shared" ref="O528:O533" si="108">IF(N528=0,0,N528+72)</f>
        <v>79</v>
      </c>
      <c r="P528" s="777">
        <f t="shared" ref="P528:P533" si="109">O528</f>
        <v>79</v>
      </c>
      <c r="Q528" s="776">
        <f t="shared" ref="Q528:Q533" si="110">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6"/>
        <v>4</v>
      </c>
      <c r="D529" s="403"/>
      <c r="E529" s="460"/>
      <c r="F529" s="460"/>
      <c r="G529" s="403"/>
      <c r="H529" s="408"/>
      <c r="I529" s="424"/>
      <c r="J529" s="430" t="s">
        <v>633</v>
      </c>
      <c r="K529" s="430"/>
      <c r="L529" s="408"/>
      <c r="M529" s="408"/>
      <c r="N529" s="425">
        <v>8</v>
      </c>
      <c r="O529" s="776">
        <f t="shared" si="108"/>
        <v>80</v>
      </c>
      <c r="P529" s="777">
        <f t="shared" si="109"/>
        <v>80</v>
      </c>
      <c r="Q529" s="776">
        <f t="shared" si="110"/>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6"/>
        <v>4</v>
      </c>
      <c r="D530" s="403"/>
      <c r="E530" s="460"/>
      <c r="F530" s="460"/>
      <c r="G530" s="403"/>
      <c r="H530" s="408"/>
      <c r="I530" s="424"/>
      <c r="J530" s="430" t="s">
        <v>634</v>
      </c>
      <c r="K530" s="430"/>
      <c r="L530" s="408"/>
      <c r="M530" s="408"/>
      <c r="N530" s="425">
        <v>8</v>
      </c>
      <c r="O530" s="776">
        <f t="shared" si="108"/>
        <v>80</v>
      </c>
      <c r="P530" s="777">
        <f t="shared" si="109"/>
        <v>80</v>
      </c>
      <c r="Q530" s="776">
        <f t="shared" si="110"/>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6"/>
        <v>4</v>
      </c>
      <c r="D531" s="403"/>
      <c r="E531" s="460"/>
      <c r="F531" s="460"/>
      <c r="G531" s="403"/>
      <c r="H531" s="408"/>
      <c r="I531" s="424"/>
      <c r="J531" s="430" t="s">
        <v>635</v>
      </c>
      <c r="K531" s="430"/>
      <c r="L531" s="408"/>
      <c r="M531" s="408"/>
      <c r="N531" s="425">
        <v>9</v>
      </c>
      <c r="O531" s="776">
        <f t="shared" si="108"/>
        <v>81</v>
      </c>
      <c r="P531" s="777">
        <f t="shared" si="109"/>
        <v>81</v>
      </c>
      <c r="Q531" s="776">
        <f t="shared" si="110"/>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6"/>
        <v>4</v>
      </c>
      <c r="D532" s="403"/>
      <c r="E532" s="460"/>
      <c r="F532" s="460"/>
      <c r="G532" s="403"/>
      <c r="H532" s="408"/>
      <c r="I532" s="424"/>
      <c r="J532" s="430" t="s">
        <v>636</v>
      </c>
      <c r="K532" s="430"/>
      <c r="L532" s="408"/>
      <c r="M532" s="408"/>
      <c r="N532" s="425">
        <v>9</v>
      </c>
      <c r="O532" s="776">
        <f t="shared" si="108"/>
        <v>81</v>
      </c>
      <c r="P532" s="777">
        <f t="shared" si="109"/>
        <v>81</v>
      </c>
      <c r="Q532" s="776">
        <f t="shared" si="110"/>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6"/>
        <v>4</v>
      </c>
      <c r="D533" s="403"/>
      <c r="E533" s="460"/>
      <c r="F533" s="460"/>
      <c r="G533" s="403"/>
      <c r="H533" s="408"/>
      <c r="I533" s="424"/>
      <c r="J533" s="430" t="s">
        <v>609</v>
      </c>
      <c r="K533" s="430"/>
      <c r="L533" s="408"/>
      <c r="M533" s="408"/>
      <c r="N533" s="425">
        <v>10</v>
      </c>
      <c r="O533" s="776">
        <f t="shared" si="108"/>
        <v>82</v>
      </c>
      <c r="P533" s="777">
        <f t="shared" si="109"/>
        <v>82</v>
      </c>
      <c r="Q533" s="776">
        <f t="shared" si="110"/>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6"/>
        <v>4</v>
      </c>
      <c r="D534" s="403"/>
      <c r="E534" s="460"/>
      <c r="F534" s="460"/>
      <c r="G534" s="403"/>
      <c r="H534" s="424"/>
      <c r="I534" s="424">
        <v>4</v>
      </c>
      <c r="J534" s="430" t="s">
        <v>934</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6"/>
        <v>4</v>
      </c>
      <c r="D535" s="403"/>
      <c r="E535" s="460"/>
      <c r="F535" s="460"/>
      <c r="G535" s="403"/>
      <c r="H535" s="408"/>
      <c r="I535" s="424"/>
      <c r="J535" s="430" t="s">
        <v>935</v>
      </c>
      <c r="K535" s="430"/>
      <c r="L535" s="408"/>
      <c r="M535" s="408"/>
      <c r="N535" s="425">
        <v>1</v>
      </c>
      <c r="O535" s="776">
        <f t="shared" ref="O535" si="111">IF(N535=0,0,N535+72)</f>
        <v>73</v>
      </c>
      <c r="P535" s="777">
        <f t="shared" ref="P535" si="112">O535</f>
        <v>73</v>
      </c>
      <c r="Q535" s="776">
        <f t="shared" ref="Q535" si="113">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6"/>
        <v>4</v>
      </c>
      <c r="D536" s="403"/>
      <c r="E536" s="460"/>
      <c r="F536" s="460"/>
      <c r="G536" s="403"/>
      <c r="H536" s="408"/>
      <c r="I536" s="424"/>
      <c r="J536" s="430" t="s">
        <v>154</v>
      </c>
      <c r="K536" s="430"/>
      <c r="L536" s="408"/>
      <c r="M536" s="408"/>
      <c r="N536" s="425">
        <v>11</v>
      </c>
      <c r="O536" s="776">
        <f t="shared" ref="O536:O541" si="114">IF(N536=0,0,N536+72)</f>
        <v>83</v>
      </c>
      <c r="P536" s="777">
        <f t="shared" ref="P536:P541" si="115">O536</f>
        <v>83</v>
      </c>
      <c r="Q536" s="776">
        <f t="shared" ref="Q536:Q541" si="116">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6"/>
        <v>4</v>
      </c>
      <c r="D537" s="403"/>
      <c r="E537" s="460"/>
      <c r="F537" s="460"/>
      <c r="G537" s="403"/>
      <c r="H537" s="408"/>
      <c r="I537" s="424"/>
      <c r="J537" s="430" t="s">
        <v>633</v>
      </c>
      <c r="K537" s="430"/>
      <c r="L537" s="408"/>
      <c r="M537" s="408"/>
      <c r="N537" s="425">
        <v>12</v>
      </c>
      <c r="O537" s="776">
        <f t="shared" si="114"/>
        <v>84</v>
      </c>
      <c r="P537" s="777">
        <f t="shared" si="115"/>
        <v>84</v>
      </c>
      <c r="Q537" s="776">
        <f t="shared" si="116"/>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6"/>
        <v>4</v>
      </c>
      <c r="D538" s="403"/>
      <c r="E538" s="460"/>
      <c r="F538" s="460"/>
      <c r="G538" s="403"/>
      <c r="H538" s="408"/>
      <c r="I538" s="424"/>
      <c r="J538" s="430" t="s">
        <v>634</v>
      </c>
      <c r="K538" s="430"/>
      <c r="L538" s="408"/>
      <c r="M538" s="408"/>
      <c r="N538" s="425">
        <v>12</v>
      </c>
      <c r="O538" s="776">
        <f t="shared" si="114"/>
        <v>84</v>
      </c>
      <c r="P538" s="777">
        <f t="shared" si="115"/>
        <v>84</v>
      </c>
      <c r="Q538" s="776">
        <f t="shared" si="116"/>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6"/>
        <v>4</v>
      </c>
      <c r="D539" s="403"/>
      <c r="E539" s="460"/>
      <c r="F539" s="460"/>
      <c r="G539" s="403"/>
      <c r="H539" s="408"/>
      <c r="I539" s="424"/>
      <c r="J539" s="430" t="s">
        <v>635</v>
      </c>
      <c r="K539" s="430"/>
      <c r="L539" s="408"/>
      <c r="M539" s="408"/>
      <c r="N539" s="425">
        <v>13</v>
      </c>
      <c r="O539" s="776">
        <f t="shared" si="114"/>
        <v>85</v>
      </c>
      <c r="P539" s="777">
        <f t="shared" si="115"/>
        <v>85</v>
      </c>
      <c r="Q539" s="776">
        <f t="shared" si="116"/>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6"/>
        <v>4</v>
      </c>
      <c r="D540" s="403"/>
      <c r="E540" s="460"/>
      <c r="F540" s="460"/>
      <c r="G540" s="403"/>
      <c r="H540" s="408"/>
      <c r="I540" s="424"/>
      <c r="J540" s="430" t="s">
        <v>636</v>
      </c>
      <c r="K540" s="430"/>
      <c r="L540" s="408"/>
      <c r="M540" s="408"/>
      <c r="N540" s="425">
        <v>13</v>
      </c>
      <c r="O540" s="776">
        <f t="shared" si="114"/>
        <v>85</v>
      </c>
      <c r="P540" s="777">
        <f t="shared" si="115"/>
        <v>85</v>
      </c>
      <c r="Q540" s="776">
        <f t="shared" si="116"/>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6"/>
        <v>4</v>
      </c>
      <c r="D541" s="403"/>
      <c r="E541" s="460"/>
      <c r="F541" s="460"/>
      <c r="G541" s="403"/>
      <c r="H541" s="408"/>
      <c r="I541" s="424"/>
      <c r="J541" s="430" t="s">
        <v>609</v>
      </c>
      <c r="K541" s="430"/>
      <c r="L541" s="408"/>
      <c r="M541" s="408"/>
      <c r="N541" s="425">
        <v>14</v>
      </c>
      <c r="O541" s="776">
        <f t="shared" si="114"/>
        <v>86</v>
      </c>
      <c r="P541" s="777">
        <f t="shared" si="115"/>
        <v>86</v>
      </c>
      <c r="Q541" s="776">
        <f t="shared" si="116"/>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627</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6"/>
        <v>4</v>
      </c>
      <c r="D543" s="403"/>
      <c r="E543" s="460"/>
      <c r="F543" s="460"/>
      <c r="G543" s="403"/>
      <c r="H543" s="408"/>
      <c r="I543" s="424"/>
      <c r="J543" s="430" t="s">
        <v>935</v>
      </c>
      <c r="K543" s="430"/>
      <c r="L543" s="408"/>
      <c r="M543" s="408"/>
      <c r="N543" s="779">
        <f t="shared" ref="N543:N549" si="117">IF(N503=0,0,N503+24)</f>
        <v>25</v>
      </c>
      <c r="O543" s="776">
        <f t="shared" ref="O543" si="118">IF(N543=0,0,N543+72)</f>
        <v>97</v>
      </c>
      <c r="P543" s="777">
        <f t="shared" ref="P543" si="119">O543</f>
        <v>97</v>
      </c>
      <c r="Q543" s="776">
        <f t="shared" ref="Q543" si="120">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1">INT($C$242)+4</f>
        <v>5</v>
      </c>
      <c r="D544" s="403"/>
      <c r="E544" s="460"/>
      <c r="F544" s="460"/>
      <c r="G544" s="403"/>
      <c r="H544" s="408"/>
      <c r="I544" s="424"/>
      <c r="J544" s="430" t="s">
        <v>154</v>
      </c>
      <c r="K544" s="430"/>
      <c r="L544" s="408"/>
      <c r="M544" s="408"/>
      <c r="N544" s="779">
        <f t="shared" si="117"/>
        <v>0</v>
      </c>
      <c r="O544" s="776">
        <f t="shared" ref="O544:O549" si="122">IF(N544=0,0,N544+72)</f>
        <v>0</v>
      </c>
      <c r="P544" s="777">
        <f t="shared" ref="P544:P549" si="123">O544</f>
        <v>0</v>
      </c>
      <c r="Q544" s="776">
        <f t="shared" ref="Q544:Q549" si="124">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1"/>
        <v>5</v>
      </c>
      <c r="D545" s="403"/>
      <c r="E545" s="460"/>
      <c r="F545" s="460"/>
      <c r="G545" s="403"/>
      <c r="H545" s="408"/>
      <c r="I545" s="424"/>
      <c r="J545" s="430" t="s">
        <v>633</v>
      </c>
      <c r="K545" s="430"/>
      <c r="L545" s="408"/>
      <c r="M545" s="408"/>
      <c r="N545" s="779">
        <f t="shared" si="117"/>
        <v>0</v>
      </c>
      <c r="O545" s="776">
        <f t="shared" si="122"/>
        <v>0</v>
      </c>
      <c r="P545" s="777">
        <f t="shared" si="123"/>
        <v>0</v>
      </c>
      <c r="Q545" s="776">
        <f t="shared" si="124"/>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1"/>
        <v>5</v>
      </c>
      <c r="D546" s="403"/>
      <c r="E546" s="460"/>
      <c r="F546" s="460"/>
      <c r="G546" s="403"/>
      <c r="H546" s="408"/>
      <c r="I546" s="424"/>
      <c r="J546" s="430" t="s">
        <v>634</v>
      </c>
      <c r="K546" s="430"/>
      <c r="L546" s="408"/>
      <c r="M546" s="408"/>
      <c r="N546" s="779">
        <f t="shared" si="117"/>
        <v>0</v>
      </c>
      <c r="O546" s="776">
        <f t="shared" si="122"/>
        <v>0</v>
      </c>
      <c r="P546" s="777">
        <f t="shared" si="123"/>
        <v>0</v>
      </c>
      <c r="Q546" s="776">
        <f t="shared" si="124"/>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1"/>
        <v>5</v>
      </c>
      <c r="D547" s="403"/>
      <c r="E547" s="460"/>
      <c r="F547" s="460"/>
      <c r="G547" s="403"/>
      <c r="H547" s="408"/>
      <c r="I547" s="424"/>
      <c r="J547" s="430" t="s">
        <v>635</v>
      </c>
      <c r="K547" s="430"/>
      <c r="L547" s="408"/>
      <c r="M547" s="408"/>
      <c r="N547" s="779">
        <f t="shared" si="117"/>
        <v>0</v>
      </c>
      <c r="O547" s="776">
        <f t="shared" si="122"/>
        <v>0</v>
      </c>
      <c r="P547" s="777">
        <f t="shared" si="123"/>
        <v>0</v>
      </c>
      <c r="Q547" s="776">
        <f t="shared" si="124"/>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1"/>
        <v>5</v>
      </c>
      <c r="D548" s="403"/>
      <c r="E548" s="460"/>
      <c r="F548" s="460"/>
      <c r="G548" s="403"/>
      <c r="H548" s="408"/>
      <c r="I548" s="424"/>
      <c r="J548" s="430" t="s">
        <v>636</v>
      </c>
      <c r="K548" s="430"/>
      <c r="L548" s="408"/>
      <c r="M548" s="408"/>
      <c r="N548" s="779">
        <f t="shared" si="117"/>
        <v>0</v>
      </c>
      <c r="O548" s="776">
        <f t="shared" si="122"/>
        <v>0</v>
      </c>
      <c r="P548" s="777">
        <f t="shared" si="123"/>
        <v>0</v>
      </c>
      <c r="Q548" s="776">
        <f t="shared" si="124"/>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1"/>
        <v>5</v>
      </c>
      <c r="D549" s="403"/>
      <c r="E549" s="460"/>
      <c r="F549" s="460"/>
      <c r="G549" s="403"/>
      <c r="H549" s="408"/>
      <c r="I549" s="424"/>
      <c r="J549" s="430" t="s">
        <v>609</v>
      </c>
      <c r="K549" s="430"/>
      <c r="L549" s="408"/>
      <c r="M549" s="408"/>
      <c r="N549" s="779">
        <f t="shared" si="117"/>
        <v>0</v>
      </c>
      <c r="O549" s="776">
        <f t="shared" si="122"/>
        <v>0</v>
      </c>
      <c r="P549" s="777">
        <f t="shared" si="123"/>
        <v>0</v>
      </c>
      <c r="Q549" s="776">
        <f t="shared" si="124"/>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1"/>
        <v>5</v>
      </c>
      <c r="D550" s="403"/>
      <c r="E550" s="460"/>
      <c r="F550" s="460"/>
      <c r="G550" s="403"/>
      <c r="H550" s="424"/>
      <c r="I550" s="424">
        <v>1</v>
      </c>
      <c r="J550" s="430" t="s">
        <v>627</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5">INT($C$242)+3</f>
        <v>4</v>
      </c>
      <c r="D551" s="403"/>
      <c r="E551" s="460"/>
      <c r="F551" s="460"/>
      <c r="G551" s="403"/>
      <c r="H551" s="408"/>
      <c r="I551" s="424"/>
      <c r="J551" s="430" t="s">
        <v>935</v>
      </c>
      <c r="K551" s="430"/>
      <c r="L551" s="408"/>
      <c r="M551" s="408"/>
      <c r="N551" s="779">
        <f t="shared" ref="N551:N557" si="126">IF(N511=0,0,N511+24)</f>
        <v>25</v>
      </c>
      <c r="O551" s="776">
        <f t="shared" ref="O551" si="127">IF(N551=0,0,N551+72)</f>
        <v>97</v>
      </c>
      <c r="P551" s="777">
        <f t="shared" ref="P551" si="128">O551</f>
        <v>97</v>
      </c>
      <c r="Q551" s="776">
        <f t="shared" ref="Q551" si="129">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1"/>
        <v>5</v>
      </c>
      <c r="D552" s="403"/>
      <c r="E552" s="460"/>
      <c r="F552" s="460"/>
      <c r="G552" s="403"/>
      <c r="H552" s="408"/>
      <c r="I552" s="424"/>
      <c r="J552" s="430" t="s">
        <v>154</v>
      </c>
      <c r="K552" s="430"/>
      <c r="L552" s="408"/>
      <c r="M552" s="408"/>
      <c r="N552" s="779">
        <f t="shared" si="126"/>
        <v>26</v>
      </c>
      <c r="O552" s="776">
        <f t="shared" ref="O552:O557" si="130">IF(N552=0,0,N552+72)</f>
        <v>98</v>
      </c>
      <c r="P552" s="777">
        <f t="shared" ref="P552:P557" si="131">O552</f>
        <v>98</v>
      </c>
      <c r="Q552" s="776">
        <f t="shared" ref="Q552:Q557" si="132">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1"/>
        <v>5</v>
      </c>
      <c r="D553" s="403"/>
      <c r="E553" s="460"/>
      <c r="F553" s="460"/>
      <c r="G553" s="403"/>
      <c r="H553" s="408"/>
      <c r="I553" s="424"/>
      <c r="J553" s="430" t="s">
        <v>633</v>
      </c>
      <c r="K553" s="430"/>
      <c r="L553" s="408"/>
      <c r="M553" s="408"/>
      <c r="N553" s="779">
        <f t="shared" si="126"/>
        <v>27</v>
      </c>
      <c r="O553" s="776">
        <f t="shared" si="130"/>
        <v>99</v>
      </c>
      <c r="P553" s="777">
        <f t="shared" si="131"/>
        <v>99</v>
      </c>
      <c r="Q553" s="776">
        <f t="shared" si="132"/>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1"/>
        <v>5</v>
      </c>
      <c r="D554" s="403"/>
      <c r="E554" s="460"/>
      <c r="F554" s="460"/>
      <c r="G554" s="403"/>
      <c r="H554" s="408"/>
      <c r="I554" s="424"/>
      <c r="J554" s="430" t="s">
        <v>634</v>
      </c>
      <c r="K554" s="430"/>
      <c r="L554" s="408"/>
      <c r="M554" s="408"/>
      <c r="N554" s="779">
        <f t="shared" si="126"/>
        <v>27</v>
      </c>
      <c r="O554" s="776">
        <f t="shared" si="130"/>
        <v>99</v>
      </c>
      <c r="P554" s="777">
        <f t="shared" si="131"/>
        <v>99</v>
      </c>
      <c r="Q554" s="776">
        <f t="shared" si="132"/>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1"/>
        <v>5</v>
      </c>
      <c r="D555" s="403"/>
      <c r="E555" s="460"/>
      <c r="F555" s="460"/>
      <c r="G555" s="403"/>
      <c r="H555" s="408"/>
      <c r="I555" s="424"/>
      <c r="J555" s="430" t="s">
        <v>635</v>
      </c>
      <c r="K555" s="430"/>
      <c r="L555" s="408"/>
      <c r="M555" s="408"/>
      <c r="N555" s="779">
        <f t="shared" si="126"/>
        <v>27</v>
      </c>
      <c r="O555" s="776">
        <f t="shared" si="130"/>
        <v>99</v>
      </c>
      <c r="P555" s="777">
        <f t="shared" si="131"/>
        <v>99</v>
      </c>
      <c r="Q555" s="776">
        <f t="shared" si="132"/>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1"/>
        <v>5</v>
      </c>
      <c r="D556" s="403"/>
      <c r="E556" s="460"/>
      <c r="F556" s="460"/>
      <c r="G556" s="403"/>
      <c r="H556" s="408"/>
      <c r="I556" s="424"/>
      <c r="J556" s="430" t="s">
        <v>636</v>
      </c>
      <c r="K556" s="430"/>
      <c r="L556" s="408"/>
      <c r="M556" s="408"/>
      <c r="N556" s="779">
        <f t="shared" si="126"/>
        <v>27</v>
      </c>
      <c r="O556" s="776">
        <f t="shared" si="130"/>
        <v>99</v>
      </c>
      <c r="P556" s="777">
        <f t="shared" si="131"/>
        <v>99</v>
      </c>
      <c r="Q556" s="776">
        <f t="shared" si="132"/>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1"/>
        <v>5</v>
      </c>
      <c r="D557" s="403"/>
      <c r="E557" s="460"/>
      <c r="F557" s="460"/>
      <c r="G557" s="403"/>
      <c r="H557" s="408"/>
      <c r="I557" s="424"/>
      <c r="J557" s="430" t="s">
        <v>609</v>
      </c>
      <c r="K557" s="430"/>
      <c r="L557" s="408"/>
      <c r="M557" s="408"/>
      <c r="N557" s="779">
        <f t="shared" si="126"/>
        <v>27</v>
      </c>
      <c r="O557" s="776">
        <f t="shared" si="130"/>
        <v>99</v>
      </c>
      <c r="P557" s="777">
        <f t="shared" si="131"/>
        <v>99</v>
      </c>
      <c r="Q557" s="776">
        <f t="shared" si="132"/>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1"/>
        <v>5</v>
      </c>
      <c r="D558" s="403"/>
      <c r="E558" s="460"/>
      <c r="F558" s="460"/>
      <c r="G558" s="403"/>
      <c r="H558" s="424"/>
      <c r="I558" s="424">
        <v>2</v>
      </c>
      <c r="J558" s="430" t="s">
        <v>627</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3">INT($C$242)+3</f>
        <v>4</v>
      </c>
      <c r="D559" s="403"/>
      <c r="E559" s="460"/>
      <c r="F559" s="460"/>
      <c r="G559" s="403"/>
      <c r="H559" s="408"/>
      <c r="I559" s="424"/>
      <c r="J559" s="430" t="s">
        <v>935</v>
      </c>
      <c r="K559" s="430"/>
      <c r="L559" s="408"/>
      <c r="M559" s="408"/>
      <c r="N559" s="779">
        <f t="shared" ref="N559:N565" si="134">IF(N519=0,0,N519+24)</f>
        <v>25</v>
      </c>
      <c r="O559" s="776">
        <f t="shared" ref="O559" si="135">IF(N559=0,0,N559+72)</f>
        <v>97</v>
      </c>
      <c r="P559" s="777">
        <f t="shared" ref="P559" si="136">O559</f>
        <v>97</v>
      </c>
      <c r="Q559" s="776">
        <f t="shared" ref="Q559" si="137">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1"/>
        <v>5</v>
      </c>
      <c r="D560" s="403"/>
      <c r="E560" s="460"/>
      <c r="F560" s="460"/>
      <c r="G560" s="403"/>
      <c r="H560" s="408"/>
      <c r="I560" s="424"/>
      <c r="J560" s="430" t="s">
        <v>154</v>
      </c>
      <c r="K560" s="430"/>
      <c r="L560" s="408"/>
      <c r="M560" s="408"/>
      <c r="N560" s="779">
        <f t="shared" si="134"/>
        <v>28</v>
      </c>
      <c r="O560" s="776">
        <f t="shared" ref="O560:O565" si="138">IF(N560=0,0,N560+72)</f>
        <v>100</v>
      </c>
      <c r="P560" s="777">
        <f t="shared" ref="P560:P565" si="139">O560</f>
        <v>100</v>
      </c>
      <c r="Q560" s="776">
        <f t="shared" ref="Q560:Q565" si="140">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1"/>
        <v>5</v>
      </c>
      <c r="D561" s="403"/>
      <c r="E561" s="460"/>
      <c r="F561" s="460"/>
      <c r="G561" s="403"/>
      <c r="H561" s="408"/>
      <c r="I561" s="424"/>
      <c r="J561" s="430" t="s">
        <v>633</v>
      </c>
      <c r="K561" s="430"/>
      <c r="L561" s="408"/>
      <c r="M561" s="408"/>
      <c r="N561" s="779">
        <f t="shared" si="134"/>
        <v>29</v>
      </c>
      <c r="O561" s="776">
        <f t="shared" si="138"/>
        <v>101</v>
      </c>
      <c r="P561" s="777">
        <f t="shared" si="139"/>
        <v>101</v>
      </c>
      <c r="Q561" s="776">
        <f t="shared" si="140"/>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1"/>
        <v>5</v>
      </c>
      <c r="D562" s="403"/>
      <c r="E562" s="460"/>
      <c r="F562" s="460"/>
      <c r="G562" s="403"/>
      <c r="H562" s="408"/>
      <c r="I562" s="424"/>
      <c r="J562" s="430" t="s">
        <v>634</v>
      </c>
      <c r="K562" s="430"/>
      <c r="L562" s="408"/>
      <c r="M562" s="408"/>
      <c r="N562" s="779">
        <f t="shared" si="134"/>
        <v>29</v>
      </c>
      <c r="O562" s="776">
        <f t="shared" si="138"/>
        <v>101</v>
      </c>
      <c r="P562" s="777">
        <f t="shared" si="139"/>
        <v>101</v>
      </c>
      <c r="Q562" s="776">
        <f t="shared" si="140"/>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1"/>
        <v>5</v>
      </c>
      <c r="D563" s="403"/>
      <c r="E563" s="460"/>
      <c r="F563" s="460"/>
      <c r="G563" s="403"/>
      <c r="H563" s="408"/>
      <c r="I563" s="424"/>
      <c r="J563" s="430" t="s">
        <v>635</v>
      </c>
      <c r="K563" s="430"/>
      <c r="L563" s="408"/>
      <c r="M563" s="408"/>
      <c r="N563" s="779">
        <f t="shared" si="134"/>
        <v>30</v>
      </c>
      <c r="O563" s="776">
        <f t="shared" si="138"/>
        <v>102</v>
      </c>
      <c r="P563" s="777">
        <f t="shared" si="139"/>
        <v>102</v>
      </c>
      <c r="Q563" s="776">
        <f t="shared" si="140"/>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1"/>
        <v>5</v>
      </c>
      <c r="D564" s="403"/>
      <c r="E564" s="460"/>
      <c r="F564" s="460"/>
      <c r="G564" s="403"/>
      <c r="H564" s="408"/>
      <c r="I564" s="424"/>
      <c r="J564" s="430" t="s">
        <v>636</v>
      </c>
      <c r="K564" s="430"/>
      <c r="L564" s="408"/>
      <c r="M564" s="408"/>
      <c r="N564" s="779">
        <f t="shared" si="134"/>
        <v>30</v>
      </c>
      <c r="O564" s="776">
        <f t="shared" si="138"/>
        <v>102</v>
      </c>
      <c r="P564" s="777">
        <f t="shared" si="139"/>
        <v>102</v>
      </c>
      <c r="Q564" s="776">
        <f t="shared" si="140"/>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1"/>
        <v>5</v>
      </c>
      <c r="D565" s="403"/>
      <c r="E565" s="460"/>
      <c r="F565" s="460"/>
      <c r="G565" s="403"/>
      <c r="H565" s="408"/>
      <c r="I565" s="424"/>
      <c r="J565" s="430" t="s">
        <v>609</v>
      </c>
      <c r="K565" s="430"/>
      <c r="L565" s="408"/>
      <c r="M565" s="408"/>
      <c r="N565" s="779">
        <f t="shared" si="134"/>
        <v>30</v>
      </c>
      <c r="O565" s="776">
        <f t="shared" si="138"/>
        <v>102</v>
      </c>
      <c r="P565" s="777">
        <f t="shared" si="139"/>
        <v>102</v>
      </c>
      <c r="Q565" s="776">
        <f t="shared" si="140"/>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1"/>
        <v>5</v>
      </c>
      <c r="D566" s="403"/>
      <c r="E566" s="460"/>
      <c r="F566" s="460"/>
      <c r="G566" s="403"/>
      <c r="H566" s="424"/>
      <c r="I566" s="424">
        <v>3</v>
      </c>
      <c r="J566" s="430" t="s">
        <v>627</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1">INT($C$242)+3</f>
        <v>4</v>
      </c>
      <c r="D567" s="403"/>
      <c r="E567" s="460"/>
      <c r="F567" s="460"/>
      <c r="G567" s="403"/>
      <c r="H567" s="408"/>
      <c r="I567" s="424"/>
      <c r="J567" s="430" t="s">
        <v>935</v>
      </c>
      <c r="K567" s="430"/>
      <c r="L567" s="408"/>
      <c r="M567" s="408"/>
      <c r="N567" s="779">
        <f t="shared" ref="N567:N573" si="142">IF(N527=0,0,N527+24)</f>
        <v>25</v>
      </c>
      <c r="O567" s="776">
        <f t="shared" ref="O567" si="143">IF(N567=0,0,N567+72)</f>
        <v>97</v>
      </c>
      <c r="P567" s="777">
        <f t="shared" ref="P567" si="144">O567</f>
        <v>97</v>
      </c>
      <c r="Q567" s="776">
        <f t="shared" ref="Q567" si="145">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1"/>
        <v>5</v>
      </c>
      <c r="D568" s="403"/>
      <c r="E568" s="460"/>
      <c r="F568" s="460"/>
      <c r="G568" s="403"/>
      <c r="H568" s="408"/>
      <c r="I568" s="424"/>
      <c r="J568" s="430" t="s">
        <v>154</v>
      </c>
      <c r="K568" s="430"/>
      <c r="L568" s="408"/>
      <c r="M568" s="408"/>
      <c r="N568" s="779">
        <f t="shared" si="142"/>
        <v>31</v>
      </c>
      <c r="O568" s="776">
        <f t="shared" ref="O568:O573" si="146">IF(N568=0,0,N568+72)</f>
        <v>103</v>
      </c>
      <c r="P568" s="777">
        <f t="shared" ref="P568:P581" si="147">O568</f>
        <v>103</v>
      </c>
      <c r="Q568" s="776">
        <f t="shared" ref="Q568:Q573" si="148">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1"/>
        <v>5</v>
      </c>
      <c r="D569" s="403"/>
      <c r="E569" s="460"/>
      <c r="F569" s="460"/>
      <c r="G569" s="403"/>
      <c r="H569" s="408"/>
      <c r="I569" s="424"/>
      <c r="J569" s="430" t="s">
        <v>633</v>
      </c>
      <c r="K569" s="430"/>
      <c r="L569" s="408"/>
      <c r="M569" s="408"/>
      <c r="N569" s="779">
        <f t="shared" si="142"/>
        <v>32</v>
      </c>
      <c r="O569" s="776">
        <f t="shared" si="146"/>
        <v>104</v>
      </c>
      <c r="P569" s="777">
        <f t="shared" si="147"/>
        <v>104</v>
      </c>
      <c r="Q569" s="776">
        <f t="shared" si="148"/>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1"/>
        <v>5</v>
      </c>
      <c r="D570" s="403"/>
      <c r="E570" s="460"/>
      <c r="F570" s="460"/>
      <c r="G570" s="403"/>
      <c r="H570" s="408"/>
      <c r="I570" s="424"/>
      <c r="J570" s="430" t="s">
        <v>634</v>
      </c>
      <c r="K570" s="430"/>
      <c r="L570" s="408"/>
      <c r="M570" s="408"/>
      <c r="N570" s="779">
        <f t="shared" si="142"/>
        <v>32</v>
      </c>
      <c r="O570" s="776">
        <f t="shared" si="146"/>
        <v>104</v>
      </c>
      <c r="P570" s="777">
        <f t="shared" si="147"/>
        <v>104</v>
      </c>
      <c r="Q570" s="776">
        <f t="shared" si="148"/>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1"/>
        <v>5</v>
      </c>
      <c r="D571" s="403"/>
      <c r="E571" s="460"/>
      <c r="F571" s="460"/>
      <c r="G571" s="403"/>
      <c r="H571" s="408"/>
      <c r="I571" s="424"/>
      <c r="J571" s="430" t="s">
        <v>635</v>
      </c>
      <c r="K571" s="430"/>
      <c r="L571" s="408"/>
      <c r="M571" s="408"/>
      <c r="N571" s="779">
        <f t="shared" si="142"/>
        <v>33</v>
      </c>
      <c r="O571" s="776">
        <f t="shared" si="146"/>
        <v>105</v>
      </c>
      <c r="P571" s="777">
        <f t="shared" si="147"/>
        <v>105</v>
      </c>
      <c r="Q571" s="776">
        <f t="shared" si="148"/>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1"/>
        <v>5</v>
      </c>
      <c r="D572" s="403"/>
      <c r="E572" s="460"/>
      <c r="F572" s="460"/>
      <c r="G572" s="403"/>
      <c r="H572" s="408"/>
      <c r="I572" s="424"/>
      <c r="J572" s="430" t="s">
        <v>636</v>
      </c>
      <c r="K572" s="430"/>
      <c r="L572" s="408"/>
      <c r="M572" s="408"/>
      <c r="N572" s="779">
        <f t="shared" si="142"/>
        <v>33</v>
      </c>
      <c r="O572" s="776">
        <f t="shared" si="146"/>
        <v>105</v>
      </c>
      <c r="P572" s="777">
        <f t="shared" si="147"/>
        <v>105</v>
      </c>
      <c r="Q572" s="776">
        <f t="shared" si="148"/>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1"/>
        <v>5</v>
      </c>
      <c r="D573" s="403"/>
      <c r="E573" s="460"/>
      <c r="F573" s="460"/>
      <c r="G573" s="403"/>
      <c r="H573" s="408"/>
      <c r="I573" s="424"/>
      <c r="J573" s="430" t="s">
        <v>609</v>
      </c>
      <c r="K573" s="430"/>
      <c r="L573" s="408"/>
      <c r="M573" s="408"/>
      <c r="N573" s="779">
        <f t="shared" si="142"/>
        <v>34</v>
      </c>
      <c r="O573" s="776">
        <f t="shared" si="146"/>
        <v>106</v>
      </c>
      <c r="P573" s="777">
        <f t="shared" si="147"/>
        <v>106</v>
      </c>
      <c r="Q573" s="776">
        <f t="shared" si="148"/>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1"/>
        <v>5</v>
      </c>
      <c r="D574" s="403"/>
      <c r="E574" s="460"/>
      <c r="F574" s="460"/>
      <c r="G574" s="403"/>
      <c r="H574" s="424"/>
      <c r="I574" s="424">
        <v>4</v>
      </c>
      <c r="J574" s="430" t="s">
        <v>627</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49">INT($C$242)+3</f>
        <v>4</v>
      </c>
      <c r="D575" s="403"/>
      <c r="E575" s="460"/>
      <c r="F575" s="460"/>
      <c r="G575" s="403"/>
      <c r="H575" s="408"/>
      <c r="I575" s="424"/>
      <c r="J575" s="430" t="s">
        <v>935</v>
      </c>
      <c r="K575" s="430"/>
      <c r="L575" s="408"/>
      <c r="M575" s="408"/>
      <c r="N575" s="779">
        <f t="shared" ref="N575:N581" si="150">IF(N535=0,0,N535+24)</f>
        <v>25</v>
      </c>
      <c r="O575" s="776">
        <f t="shared" ref="O575" si="151">IF(N575=0,0,N575+72)</f>
        <v>97</v>
      </c>
      <c r="P575" s="777">
        <f t="shared" ref="P575" si="152">O575</f>
        <v>97</v>
      </c>
      <c r="Q575" s="776">
        <f t="shared" ref="Q575" si="153">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1"/>
        <v>5</v>
      </c>
      <c r="D576" s="403"/>
      <c r="E576" s="460"/>
      <c r="F576" s="460"/>
      <c r="G576" s="403"/>
      <c r="H576" s="408"/>
      <c r="I576" s="424"/>
      <c r="J576" s="430" t="s">
        <v>154</v>
      </c>
      <c r="K576" s="430"/>
      <c r="L576" s="408"/>
      <c r="M576" s="408"/>
      <c r="N576" s="779">
        <f t="shared" si="150"/>
        <v>35</v>
      </c>
      <c r="O576" s="776">
        <f t="shared" ref="O576:O581" si="154">IF(N576=0,0,N576+72)</f>
        <v>107</v>
      </c>
      <c r="P576" s="777">
        <f t="shared" si="147"/>
        <v>107</v>
      </c>
      <c r="Q576" s="776">
        <f t="shared" ref="Q576:Q581" si="155">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1"/>
        <v>5</v>
      </c>
      <c r="D577" s="403"/>
      <c r="E577" s="460"/>
      <c r="F577" s="460"/>
      <c r="G577" s="403"/>
      <c r="H577" s="408"/>
      <c r="I577" s="424"/>
      <c r="J577" s="430" t="s">
        <v>633</v>
      </c>
      <c r="K577" s="430"/>
      <c r="L577" s="408"/>
      <c r="M577" s="408"/>
      <c r="N577" s="779">
        <f t="shared" si="150"/>
        <v>36</v>
      </c>
      <c r="O577" s="776">
        <f t="shared" si="154"/>
        <v>108</v>
      </c>
      <c r="P577" s="777">
        <f t="shared" si="147"/>
        <v>108</v>
      </c>
      <c r="Q577" s="776">
        <f t="shared" si="155"/>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1"/>
        <v>5</v>
      </c>
      <c r="D578" s="403"/>
      <c r="E578" s="460"/>
      <c r="F578" s="460"/>
      <c r="G578" s="403"/>
      <c r="H578" s="408"/>
      <c r="I578" s="424"/>
      <c r="J578" s="430" t="s">
        <v>634</v>
      </c>
      <c r="K578" s="430"/>
      <c r="L578" s="408"/>
      <c r="M578" s="408"/>
      <c r="N578" s="779">
        <f t="shared" si="150"/>
        <v>36</v>
      </c>
      <c r="O578" s="776">
        <f t="shared" si="154"/>
        <v>108</v>
      </c>
      <c r="P578" s="777">
        <f t="shared" si="147"/>
        <v>108</v>
      </c>
      <c r="Q578" s="776">
        <f t="shared" si="155"/>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1"/>
        <v>5</v>
      </c>
      <c r="D579" s="403"/>
      <c r="E579" s="460"/>
      <c r="F579" s="460"/>
      <c r="G579" s="403"/>
      <c r="H579" s="408"/>
      <c r="I579" s="424"/>
      <c r="J579" s="430" t="s">
        <v>635</v>
      </c>
      <c r="K579" s="430"/>
      <c r="L579" s="408"/>
      <c r="M579" s="408"/>
      <c r="N579" s="779">
        <f t="shared" si="150"/>
        <v>37</v>
      </c>
      <c r="O579" s="776">
        <f t="shared" si="154"/>
        <v>109</v>
      </c>
      <c r="P579" s="777">
        <f t="shared" si="147"/>
        <v>109</v>
      </c>
      <c r="Q579" s="776">
        <f t="shared" si="155"/>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1"/>
        <v>5</v>
      </c>
      <c r="D580" s="403"/>
      <c r="E580" s="460"/>
      <c r="F580" s="460"/>
      <c r="G580" s="403"/>
      <c r="H580" s="408"/>
      <c r="I580" s="424"/>
      <c r="J580" s="430" t="s">
        <v>636</v>
      </c>
      <c r="K580" s="430"/>
      <c r="L580" s="408"/>
      <c r="M580" s="408"/>
      <c r="N580" s="779">
        <f t="shared" si="150"/>
        <v>37</v>
      </c>
      <c r="O580" s="776">
        <f t="shared" si="154"/>
        <v>109</v>
      </c>
      <c r="P580" s="777">
        <f t="shared" si="147"/>
        <v>109</v>
      </c>
      <c r="Q580" s="776">
        <f t="shared" si="155"/>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1"/>
        <v>5</v>
      </c>
      <c r="D581" s="403"/>
      <c r="E581" s="460"/>
      <c r="F581" s="460"/>
      <c r="G581" s="403"/>
      <c r="H581" s="408"/>
      <c r="I581" s="424"/>
      <c r="J581" s="430" t="s">
        <v>609</v>
      </c>
      <c r="K581" s="430"/>
      <c r="L581" s="408"/>
      <c r="M581" s="408"/>
      <c r="N581" s="779">
        <f t="shared" si="150"/>
        <v>38</v>
      </c>
      <c r="O581" s="776">
        <f t="shared" si="154"/>
        <v>110</v>
      </c>
      <c r="P581" s="777">
        <f t="shared" si="147"/>
        <v>110</v>
      </c>
      <c r="Q581" s="776">
        <f t="shared" si="155"/>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1"/>
        <v>5</v>
      </c>
      <c r="D582" s="403"/>
      <c r="E582" s="460"/>
      <c r="F582" s="460"/>
      <c r="G582" s="403"/>
      <c r="H582" s="424" t="str">
        <f>H$263</f>
        <v>Spr</v>
      </c>
      <c r="I582" s="424">
        <v>0</v>
      </c>
      <c r="J582" s="430" t="s">
        <v>627</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6">INT($C$242)+3</f>
        <v>4</v>
      </c>
      <c r="D583" s="403"/>
      <c r="E583" s="460"/>
      <c r="F583" s="460"/>
      <c r="G583" s="403"/>
      <c r="H583" s="408"/>
      <c r="I583" s="424"/>
      <c r="J583" s="430" t="s">
        <v>935</v>
      </c>
      <c r="K583" s="430"/>
      <c r="L583" s="408"/>
      <c r="M583" s="408"/>
      <c r="N583" s="779">
        <f t="shared" ref="N583:N589" si="157">IF(N543=0,0,N543+24)</f>
        <v>49</v>
      </c>
      <c r="O583" s="776">
        <f t="shared" ref="O583" si="158">IF(N583=0,0,N583+72)</f>
        <v>121</v>
      </c>
      <c r="P583" s="777">
        <f t="shared" ref="P583" si="159">O583</f>
        <v>121</v>
      </c>
      <c r="Q583" s="776">
        <f t="shared" ref="Q583" si="160">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1"/>
        <v>5</v>
      </c>
      <c r="D584" s="403"/>
      <c r="E584" s="460"/>
      <c r="F584" s="460"/>
      <c r="G584" s="403"/>
      <c r="H584" s="408"/>
      <c r="I584" s="424"/>
      <c r="J584" s="430" t="s">
        <v>154</v>
      </c>
      <c r="K584" s="430"/>
      <c r="L584" s="408"/>
      <c r="M584" s="408"/>
      <c r="N584" s="779">
        <f t="shared" si="157"/>
        <v>0</v>
      </c>
      <c r="O584" s="776">
        <f t="shared" ref="O584:O589" si="161">IF(N584=0,0,N584+72)</f>
        <v>0</v>
      </c>
      <c r="P584" s="777">
        <f t="shared" ref="P584:P589" si="162">O584</f>
        <v>0</v>
      </c>
      <c r="Q584" s="776">
        <f t="shared" ref="Q584:Q589" si="163">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1"/>
        <v>5</v>
      </c>
      <c r="D585" s="403"/>
      <c r="E585" s="460"/>
      <c r="F585" s="460"/>
      <c r="G585" s="403"/>
      <c r="H585" s="408"/>
      <c r="I585" s="424"/>
      <c r="J585" s="430" t="s">
        <v>633</v>
      </c>
      <c r="K585" s="430"/>
      <c r="L585" s="408"/>
      <c r="M585" s="408"/>
      <c r="N585" s="779">
        <f t="shared" si="157"/>
        <v>0</v>
      </c>
      <c r="O585" s="776">
        <f t="shared" si="161"/>
        <v>0</v>
      </c>
      <c r="P585" s="777">
        <f t="shared" si="162"/>
        <v>0</v>
      </c>
      <c r="Q585" s="776">
        <f t="shared" si="163"/>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1"/>
        <v>5</v>
      </c>
      <c r="D586" s="403"/>
      <c r="E586" s="460"/>
      <c r="F586" s="460"/>
      <c r="G586" s="403"/>
      <c r="H586" s="408"/>
      <c r="I586" s="424"/>
      <c r="J586" s="430" t="s">
        <v>634</v>
      </c>
      <c r="K586" s="430"/>
      <c r="L586" s="408"/>
      <c r="M586" s="408"/>
      <c r="N586" s="779">
        <f t="shared" si="157"/>
        <v>0</v>
      </c>
      <c r="O586" s="776">
        <f t="shared" si="161"/>
        <v>0</v>
      </c>
      <c r="P586" s="777">
        <f t="shared" si="162"/>
        <v>0</v>
      </c>
      <c r="Q586" s="776">
        <f t="shared" si="163"/>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1"/>
        <v>5</v>
      </c>
      <c r="D587" s="403"/>
      <c r="E587" s="460"/>
      <c r="F587" s="460"/>
      <c r="G587" s="403"/>
      <c r="H587" s="408"/>
      <c r="I587" s="424"/>
      <c r="J587" s="430" t="s">
        <v>635</v>
      </c>
      <c r="K587" s="430"/>
      <c r="L587" s="408"/>
      <c r="M587" s="408"/>
      <c r="N587" s="779">
        <f t="shared" si="157"/>
        <v>0</v>
      </c>
      <c r="O587" s="776">
        <f t="shared" si="161"/>
        <v>0</v>
      </c>
      <c r="P587" s="777">
        <f t="shared" si="162"/>
        <v>0</v>
      </c>
      <c r="Q587" s="776">
        <f t="shared" si="163"/>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1"/>
        <v>5</v>
      </c>
      <c r="D588" s="403"/>
      <c r="E588" s="460"/>
      <c r="F588" s="460"/>
      <c r="G588" s="403"/>
      <c r="H588" s="408"/>
      <c r="I588" s="424"/>
      <c r="J588" s="430" t="s">
        <v>636</v>
      </c>
      <c r="K588" s="430"/>
      <c r="L588" s="408"/>
      <c r="M588" s="408"/>
      <c r="N588" s="779">
        <f t="shared" si="157"/>
        <v>0</v>
      </c>
      <c r="O588" s="776">
        <f t="shared" si="161"/>
        <v>0</v>
      </c>
      <c r="P588" s="777">
        <f t="shared" si="162"/>
        <v>0</v>
      </c>
      <c r="Q588" s="776">
        <f t="shared" si="163"/>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1"/>
        <v>5</v>
      </c>
      <c r="D589" s="403"/>
      <c r="E589" s="460"/>
      <c r="F589" s="460"/>
      <c r="G589" s="403"/>
      <c r="H589" s="408"/>
      <c r="I589" s="424"/>
      <c r="J589" s="430" t="s">
        <v>609</v>
      </c>
      <c r="K589" s="430"/>
      <c r="L589" s="408"/>
      <c r="M589" s="408"/>
      <c r="N589" s="779">
        <f t="shared" si="157"/>
        <v>0</v>
      </c>
      <c r="O589" s="776">
        <f t="shared" si="161"/>
        <v>0</v>
      </c>
      <c r="P589" s="777">
        <f t="shared" si="162"/>
        <v>0</v>
      </c>
      <c r="Q589" s="776">
        <f t="shared" si="163"/>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1"/>
        <v>5</v>
      </c>
      <c r="D590" s="403"/>
      <c r="E590" s="460"/>
      <c r="F590" s="460"/>
      <c r="G590" s="403"/>
      <c r="H590" s="424"/>
      <c r="I590" s="424">
        <v>1</v>
      </c>
      <c r="J590" s="430" t="s">
        <v>627</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4">INT($C$242)+3</f>
        <v>4</v>
      </c>
      <c r="D591" s="403"/>
      <c r="E591" s="460"/>
      <c r="F591" s="460"/>
      <c r="G591" s="403"/>
      <c r="H591" s="408"/>
      <c r="I591" s="424"/>
      <c r="J591" s="430" t="s">
        <v>935</v>
      </c>
      <c r="K591" s="430"/>
      <c r="L591" s="408"/>
      <c r="M591" s="408"/>
      <c r="N591" s="779">
        <f t="shared" ref="N591:N597" si="165">IF(N551=0,0,N551+24)</f>
        <v>49</v>
      </c>
      <c r="O591" s="776">
        <f t="shared" ref="O591" si="166">IF(N591=0,0,N591+72)</f>
        <v>121</v>
      </c>
      <c r="P591" s="777">
        <f t="shared" ref="P591" si="167">O591</f>
        <v>121</v>
      </c>
      <c r="Q591" s="776">
        <f t="shared" ref="Q591" si="168">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1"/>
        <v>5</v>
      </c>
      <c r="D592" s="403"/>
      <c r="E592" s="460"/>
      <c r="F592" s="460"/>
      <c r="G592" s="403"/>
      <c r="H592" s="408"/>
      <c r="I592" s="424"/>
      <c r="J592" s="430" t="s">
        <v>154</v>
      </c>
      <c r="K592" s="430"/>
      <c r="L592" s="408"/>
      <c r="M592" s="408"/>
      <c r="N592" s="779">
        <f t="shared" si="165"/>
        <v>50</v>
      </c>
      <c r="O592" s="776">
        <f t="shared" ref="O592:O597" si="169">IF(N592=0,0,N592+72)</f>
        <v>122</v>
      </c>
      <c r="P592" s="777">
        <f t="shared" ref="P592:P597" si="170">O592</f>
        <v>122</v>
      </c>
      <c r="Q592" s="776">
        <f t="shared" ref="Q592:Q597" si="171">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1"/>
        <v>5</v>
      </c>
      <c r="D593" s="403"/>
      <c r="E593" s="460"/>
      <c r="F593" s="460"/>
      <c r="G593" s="403"/>
      <c r="H593" s="408"/>
      <c r="I593" s="424"/>
      <c r="J593" s="430" t="s">
        <v>633</v>
      </c>
      <c r="K593" s="430"/>
      <c r="L593" s="408"/>
      <c r="M593" s="408"/>
      <c r="N593" s="779">
        <f t="shared" si="165"/>
        <v>51</v>
      </c>
      <c r="O593" s="776">
        <f t="shared" si="169"/>
        <v>123</v>
      </c>
      <c r="P593" s="777">
        <f t="shared" si="170"/>
        <v>123</v>
      </c>
      <c r="Q593" s="776">
        <f t="shared" si="171"/>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1"/>
        <v>5</v>
      </c>
      <c r="D594" s="403"/>
      <c r="E594" s="460"/>
      <c r="F594" s="460"/>
      <c r="G594" s="403"/>
      <c r="H594" s="408"/>
      <c r="I594" s="424"/>
      <c r="J594" s="430" t="s">
        <v>634</v>
      </c>
      <c r="K594" s="430"/>
      <c r="L594" s="408"/>
      <c r="M594" s="408"/>
      <c r="N594" s="779">
        <f t="shared" si="165"/>
        <v>51</v>
      </c>
      <c r="O594" s="776">
        <f t="shared" si="169"/>
        <v>123</v>
      </c>
      <c r="P594" s="777">
        <f t="shared" si="170"/>
        <v>123</v>
      </c>
      <c r="Q594" s="776">
        <f t="shared" si="171"/>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1"/>
        <v>5</v>
      </c>
      <c r="D595" s="403"/>
      <c r="E595" s="460"/>
      <c r="F595" s="460"/>
      <c r="G595" s="403"/>
      <c r="H595" s="408"/>
      <c r="I595" s="424"/>
      <c r="J595" s="430" t="s">
        <v>635</v>
      </c>
      <c r="K595" s="430"/>
      <c r="L595" s="408"/>
      <c r="M595" s="408"/>
      <c r="N595" s="779">
        <f t="shared" si="165"/>
        <v>51</v>
      </c>
      <c r="O595" s="776">
        <f t="shared" si="169"/>
        <v>123</v>
      </c>
      <c r="P595" s="777">
        <f t="shared" si="170"/>
        <v>123</v>
      </c>
      <c r="Q595" s="776">
        <f t="shared" si="171"/>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1"/>
        <v>5</v>
      </c>
      <c r="D596" s="403"/>
      <c r="E596" s="460"/>
      <c r="F596" s="460"/>
      <c r="G596" s="403"/>
      <c r="H596" s="408"/>
      <c r="I596" s="424"/>
      <c r="J596" s="430" t="s">
        <v>636</v>
      </c>
      <c r="K596" s="430"/>
      <c r="L596" s="408"/>
      <c r="M596" s="408"/>
      <c r="N596" s="779">
        <f t="shared" si="165"/>
        <v>51</v>
      </c>
      <c r="O596" s="776">
        <f t="shared" si="169"/>
        <v>123</v>
      </c>
      <c r="P596" s="777">
        <f t="shared" si="170"/>
        <v>123</v>
      </c>
      <c r="Q596" s="776">
        <f t="shared" si="171"/>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1"/>
        <v>5</v>
      </c>
      <c r="D597" s="403"/>
      <c r="E597" s="460"/>
      <c r="F597" s="460"/>
      <c r="G597" s="403"/>
      <c r="H597" s="408"/>
      <c r="I597" s="424"/>
      <c r="J597" s="430" t="s">
        <v>609</v>
      </c>
      <c r="K597" s="430"/>
      <c r="L597" s="408"/>
      <c r="M597" s="408"/>
      <c r="N597" s="779">
        <f t="shared" si="165"/>
        <v>51</v>
      </c>
      <c r="O597" s="776">
        <f t="shared" si="169"/>
        <v>123</v>
      </c>
      <c r="P597" s="777">
        <f t="shared" si="170"/>
        <v>123</v>
      </c>
      <c r="Q597" s="776">
        <f t="shared" si="171"/>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1"/>
        <v>5</v>
      </c>
      <c r="D598" s="403"/>
      <c r="E598" s="460"/>
      <c r="F598" s="460"/>
      <c r="G598" s="403"/>
      <c r="H598" s="424"/>
      <c r="I598" s="424">
        <v>2</v>
      </c>
      <c r="J598" s="430" t="s">
        <v>627</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2">INT($C$242)+3</f>
        <v>4</v>
      </c>
      <c r="D599" s="403"/>
      <c r="E599" s="460"/>
      <c r="F599" s="460"/>
      <c r="G599" s="403"/>
      <c r="H599" s="408"/>
      <c r="I599" s="424"/>
      <c r="J599" s="430" t="s">
        <v>935</v>
      </c>
      <c r="K599" s="430"/>
      <c r="L599" s="408"/>
      <c r="M599" s="408"/>
      <c r="N599" s="779">
        <f t="shared" ref="N599:N605" si="173">IF(N559=0,0,N559+24)</f>
        <v>49</v>
      </c>
      <c r="O599" s="776">
        <f t="shared" ref="O599" si="174">IF(N599=0,0,N599+72)</f>
        <v>121</v>
      </c>
      <c r="P599" s="777">
        <f t="shared" ref="P599" si="175">O599</f>
        <v>121</v>
      </c>
      <c r="Q599" s="776">
        <f t="shared" ref="Q599" si="176">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1"/>
        <v>5</v>
      </c>
      <c r="D600" s="403"/>
      <c r="E600" s="460"/>
      <c r="F600" s="460"/>
      <c r="G600" s="403"/>
      <c r="H600" s="408"/>
      <c r="I600" s="424"/>
      <c r="J600" s="430" t="s">
        <v>154</v>
      </c>
      <c r="K600" s="430"/>
      <c r="L600" s="408"/>
      <c r="M600" s="408"/>
      <c r="N600" s="779">
        <f t="shared" si="173"/>
        <v>52</v>
      </c>
      <c r="O600" s="776">
        <f t="shared" ref="O600:O605" si="177">IF(N600=0,0,N600+72)</f>
        <v>124</v>
      </c>
      <c r="P600" s="777">
        <f t="shared" ref="P600:P605" si="178">O600</f>
        <v>124</v>
      </c>
      <c r="Q600" s="776">
        <f t="shared" ref="Q600:Q605" si="179">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1"/>
        <v>5</v>
      </c>
      <c r="D601" s="403"/>
      <c r="E601" s="460"/>
      <c r="F601" s="460"/>
      <c r="G601" s="403"/>
      <c r="H601" s="408"/>
      <c r="I601" s="424"/>
      <c r="J601" s="430" t="s">
        <v>633</v>
      </c>
      <c r="K601" s="430"/>
      <c r="L601" s="408"/>
      <c r="M601" s="408"/>
      <c r="N601" s="779">
        <f t="shared" si="173"/>
        <v>53</v>
      </c>
      <c r="O601" s="776">
        <f t="shared" si="177"/>
        <v>125</v>
      </c>
      <c r="P601" s="777">
        <f t="shared" si="178"/>
        <v>125</v>
      </c>
      <c r="Q601" s="776">
        <f t="shared" si="179"/>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1"/>
        <v>5</v>
      </c>
      <c r="D602" s="403"/>
      <c r="E602" s="460"/>
      <c r="F602" s="460"/>
      <c r="G602" s="403"/>
      <c r="H602" s="408"/>
      <c r="I602" s="424"/>
      <c r="J602" s="430" t="s">
        <v>634</v>
      </c>
      <c r="K602" s="430"/>
      <c r="L602" s="408"/>
      <c r="M602" s="408"/>
      <c r="N602" s="779">
        <f t="shared" si="173"/>
        <v>53</v>
      </c>
      <c r="O602" s="776">
        <f t="shared" si="177"/>
        <v>125</v>
      </c>
      <c r="P602" s="777">
        <f t="shared" si="178"/>
        <v>125</v>
      </c>
      <c r="Q602" s="776">
        <f t="shared" si="179"/>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1"/>
        <v>5</v>
      </c>
      <c r="D603" s="403"/>
      <c r="E603" s="460"/>
      <c r="F603" s="460"/>
      <c r="G603" s="403"/>
      <c r="H603" s="408"/>
      <c r="I603" s="424"/>
      <c r="J603" s="430" t="s">
        <v>635</v>
      </c>
      <c r="K603" s="430"/>
      <c r="L603" s="408"/>
      <c r="M603" s="408"/>
      <c r="N603" s="779">
        <f t="shared" si="173"/>
        <v>54</v>
      </c>
      <c r="O603" s="776">
        <f t="shared" si="177"/>
        <v>126</v>
      </c>
      <c r="P603" s="777">
        <f t="shared" si="178"/>
        <v>126</v>
      </c>
      <c r="Q603" s="776">
        <f t="shared" si="179"/>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1"/>
        <v>5</v>
      </c>
      <c r="D604" s="403"/>
      <c r="E604" s="460"/>
      <c r="F604" s="460"/>
      <c r="G604" s="403"/>
      <c r="H604" s="408"/>
      <c r="I604" s="424"/>
      <c r="J604" s="430" t="s">
        <v>636</v>
      </c>
      <c r="K604" s="430"/>
      <c r="L604" s="408"/>
      <c r="M604" s="408"/>
      <c r="N604" s="779">
        <f t="shared" si="173"/>
        <v>54</v>
      </c>
      <c r="O604" s="776">
        <f t="shared" si="177"/>
        <v>126</v>
      </c>
      <c r="P604" s="777">
        <f t="shared" si="178"/>
        <v>126</v>
      </c>
      <c r="Q604" s="776">
        <f t="shared" si="179"/>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1"/>
        <v>5</v>
      </c>
      <c r="D605" s="403"/>
      <c r="E605" s="460"/>
      <c r="F605" s="460"/>
      <c r="G605" s="403"/>
      <c r="H605" s="408"/>
      <c r="I605" s="424"/>
      <c r="J605" s="430" t="s">
        <v>609</v>
      </c>
      <c r="K605" s="430"/>
      <c r="L605" s="408"/>
      <c r="M605" s="408"/>
      <c r="N605" s="779">
        <f t="shared" si="173"/>
        <v>54</v>
      </c>
      <c r="O605" s="776">
        <f t="shared" si="177"/>
        <v>126</v>
      </c>
      <c r="P605" s="777">
        <f t="shared" si="178"/>
        <v>126</v>
      </c>
      <c r="Q605" s="776">
        <f t="shared" si="179"/>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1"/>
        <v>5</v>
      </c>
      <c r="D606" s="403"/>
      <c r="E606" s="460"/>
      <c r="F606" s="460"/>
      <c r="G606" s="403"/>
      <c r="H606" s="424"/>
      <c r="I606" s="424">
        <v>3</v>
      </c>
      <c r="J606" s="430" t="s">
        <v>627</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0">INT($C$242)+3</f>
        <v>4</v>
      </c>
      <c r="D607" s="403"/>
      <c r="E607" s="460"/>
      <c r="F607" s="460"/>
      <c r="G607" s="403"/>
      <c r="H607" s="408"/>
      <c r="I607" s="424"/>
      <c r="J607" s="430" t="s">
        <v>935</v>
      </c>
      <c r="K607" s="430"/>
      <c r="L607" s="408"/>
      <c r="M607" s="408"/>
      <c r="N607" s="779">
        <f t="shared" ref="N607:N613" si="181">IF(N567=0,0,N567+24)</f>
        <v>49</v>
      </c>
      <c r="O607" s="776">
        <f t="shared" ref="O607" si="182">IF(N607=0,0,N607+72)</f>
        <v>121</v>
      </c>
      <c r="P607" s="777">
        <f t="shared" ref="P607" si="183">O607</f>
        <v>121</v>
      </c>
      <c r="Q607" s="776">
        <f t="shared" ref="Q607" si="184">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1"/>
        <v>5</v>
      </c>
      <c r="D608" s="403"/>
      <c r="E608" s="460"/>
      <c r="F608" s="460"/>
      <c r="G608" s="403"/>
      <c r="H608" s="408"/>
      <c r="I608" s="424"/>
      <c r="J608" s="430" t="s">
        <v>154</v>
      </c>
      <c r="K608" s="430"/>
      <c r="L608" s="408"/>
      <c r="M608" s="408"/>
      <c r="N608" s="779">
        <f t="shared" si="181"/>
        <v>55</v>
      </c>
      <c r="O608" s="776">
        <f t="shared" ref="O608:O613" si="185">IF(N608=0,0,N608+72)</f>
        <v>127</v>
      </c>
      <c r="P608" s="777">
        <f t="shared" ref="P608:P613" si="186">O608</f>
        <v>127</v>
      </c>
      <c r="Q608" s="776">
        <f t="shared" ref="Q608:Q613" si="187">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1"/>
        <v>5</v>
      </c>
      <c r="D609" s="403"/>
      <c r="E609" s="460"/>
      <c r="F609" s="460"/>
      <c r="G609" s="403"/>
      <c r="H609" s="408"/>
      <c r="I609" s="424"/>
      <c r="J609" s="430" t="s">
        <v>633</v>
      </c>
      <c r="K609" s="430"/>
      <c r="L609" s="408"/>
      <c r="M609" s="408"/>
      <c r="N609" s="779">
        <f t="shared" si="181"/>
        <v>56</v>
      </c>
      <c r="O609" s="776">
        <f t="shared" si="185"/>
        <v>128</v>
      </c>
      <c r="P609" s="777">
        <f t="shared" si="186"/>
        <v>128</v>
      </c>
      <c r="Q609" s="776">
        <f t="shared" si="187"/>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1"/>
        <v>5</v>
      </c>
      <c r="D610" s="403"/>
      <c r="E610" s="460"/>
      <c r="F610" s="460"/>
      <c r="G610" s="403"/>
      <c r="H610" s="408"/>
      <c r="I610" s="424"/>
      <c r="J610" s="430" t="s">
        <v>634</v>
      </c>
      <c r="K610" s="430"/>
      <c r="L610" s="408"/>
      <c r="M610" s="408"/>
      <c r="N610" s="779">
        <f t="shared" si="181"/>
        <v>56</v>
      </c>
      <c r="O610" s="776">
        <f t="shared" si="185"/>
        <v>128</v>
      </c>
      <c r="P610" s="777">
        <f t="shared" si="186"/>
        <v>128</v>
      </c>
      <c r="Q610" s="776">
        <f t="shared" si="187"/>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1"/>
        <v>5</v>
      </c>
      <c r="D611" s="403"/>
      <c r="E611" s="460"/>
      <c r="F611" s="460"/>
      <c r="G611" s="403"/>
      <c r="H611" s="408"/>
      <c r="I611" s="424"/>
      <c r="J611" s="430" t="s">
        <v>635</v>
      </c>
      <c r="K611" s="430"/>
      <c r="L611" s="408"/>
      <c r="M611" s="408"/>
      <c r="N611" s="779">
        <f t="shared" si="181"/>
        <v>57</v>
      </c>
      <c r="O611" s="776">
        <f t="shared" si="185"/>
        <v>129</v>
      </c>
      <c r="P611" s="777">
        <f t="shared" si="186"/>
        <v>129</v>
      </c>
      <c r="Q611" s="776">
        <f t="shared" si="187"/>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1"/>
        <v>5</v>
      </c>
      <c r="D612" s="403"/>
      <c r="E612" s="460"/>
      <c r="F612" s="460"/>
      <c r="G612" s="403"/>
      <c r="H612" s="408"/>
      <c r="I612" s="424"/>
      <c r="J612" s="430" t="s">
        <v>636</v>
      </c>
      <c r="K612" s="430"/>
      <c r="L612" s="408"/>
      <c r="M612" s="408"/>
      <c r="N612" s="779">
        <f t="shared" si="181"/>
        <v>57</v>
      </c>
      <c r="O612" s="776">
        <f t="shared" si="185"/>
        <v>129</v>
      </c>
      <c r="P612" s="777">
        <f t="shared" si="186"/>
        <v>129</v>
      </c>
      <c r="Q612" s="776">
        <f t="shared" si="187"/>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1"/>
        <v>5</v>
      </c>
      <c r="D613" s="403"/>
      <c r="E613" s="460"/>
      <c r="F613" s="460"/>
      <c r="G613" s="403"/>
      <c r="H613" s="408"/>
      <c r="I613" s="424"/>
      <c r="J613" s="430" t="s">
        <v>609</v>
      </c>
      <c r="K613" s="430"/>
      <c r="L613" s="408"/>
      <c r="M613" s="408"/>
      <c r="N613" s="779">
        <f t="shared" si="181"/>
        <v>58</v>
      </c>
      <c r="O613" s="776">
        <f t="shared" si="185"/>
        <v>130</v>
      </c>
      <c r="P613" s="777">
        <f t="shared" si="186"/>
        <v>130</v>
      </c>
      <c r="Q613" s="776">
        <f t="shared" si="187"/>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1"/>
        <v>5</v>
      </c>
      <c r="D614" s="403"/>
      <c r="E614" s="460"/>
      <c r="F614" s="460"/>
      <c r="G614" s="403"/>
      <c r="H614" s="424"/>
      <c r="I614" s="424">
        <v>4</v>
      </c>
      <c r="J614" s="430" t="s">
        <v>627</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88">INT($C$242)+3</f>
        <v>4</v>
      </c>
      <c r="D615" s="403"/>
      <c r="E615" s="460"/>
      <c r="F615" s="460"/>
      <c r="G615" s="403"/>
      <c r="H615" s="408"/>
      <c r="I615" s="424"/>
      <c r="J615" s="430" t="s">
        <v>935</v>
      </c>
      <c r="K615" s="430"/>
      <c r="L615" s="408"/>
      <c r="M615" s="408"/>
      <c r="N615" s="779">
        <f t="shared" ref="N615:N621" si="189">IF(N575=0,0,N575+24)</f>
        <v>49</v>
      </c>
      <c r="O615" s="776">
        <f t="shared" ref="O615" si="190">IF(N615=0,0,N615+72)</f>
        <v>121</v>
      </c>
      <c r="P615" s="777">
        <f t="shared" ref="P615" si="191">O615</f>
        <v>121</v>
      </c>
      <c r="Q615" s="776">
        <f t="shared" ref="Q615" si="192">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1"/>
        <v>5</v>
      </c>
      <c r="D616" s="403"/>
      <c r="E616" s="460"/>
      <c r="F616" s="460"/>
      <c r="G616" s="403"/>
      <c r="H616" s="408"/>
      <c r="I616" s="424"/>
      <c r="J616" s="430" t="s">
        <v>154</v>
      </c>
      <c r="K616" s="430"/>
      <c r="L616" s="408"/>
      <c r="M616" s="408"/>
      <c r="N616" s="779">
        <f t="shared" si="189"/>
        <v>59</v>
      </c>
      <c r="O616" s="776">
        <f t="shared" ref="O616:O621" si="193">IF(N616=0,0,N616+72)</f>
        <v>131</v>
      </c>
      <c r="P616" s="777">
        <f t="shared" ref="P616:P621" si="194">O616</f>
        <v>131</v>
      </c>
      <c r="Q616" s="776">
        <f t="shared" ref="Q616:Q621" si="195">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6">INT($C$242)+4</f>
        <v>5</v>
      </c>
      <c r="D617" s="403"/>
      <c r="E617" s="460"/>
      <c r="F617" s="460"/>
      <c r="G617" s="403"/>
      <c r="H617" s="408"/>
      <c r="I617" s="424"/>
      <c r="J617" s="430" t="s">
        <v>633</v>
      </c>
      <c r="K617" s="430"/>
      <c r="L617" s="408"/>
      <c r="M617" s="408"/>
      <c r="N617" s="779">
        <f t="shared" si="189"/>
        <v>60</v>
      </c>
      <c r="O617" s="776">
        <f t="shared" si="193"/>
        <v>132</v>
      </c>
      <c r="P617" s="777">
        <f t="shared" si="194"/>
        <v>132</v>
      </c>
      <c r="Q617" s="776">
        <f t="shared" si="195"/>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6"/>
        <v>5</v>
      </c>
      <c r="D618" s="403"/>
      <c r="E618" s="460"/>
      <c r="F618" s="460"/>
      <c r="G618" s="403"/>
      <c r="H618" s="408"/>
      <c r="I618" s="424"/>
      <c r="J618" s="430" t="s">
        <v>634</v>
      </c>
      <c r="K618" s="430"/>
      <c r="L618" s="408"/>
      <c r="M618" s="408"/>
      <c r="N618" s="779">
        <f t="shared" si="189"/>
        <v>60</v>
      </c>
      <c r="O618" s="776">
        <f t="shared" si="193"/>
        <v>132</v>
      </c>
      <c r="P618" s="777">
        <f t="shared" si="194"/>
        <v>132</v>
      </c>
      <c r="Q618" s="776">
        <f t="shared" si="195"/>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6"/>
        <v>5</v>
      </c>
      <c r="D619" s="403"/>
      <c r="E619" s="460"/>
      <c r="F619" s="460"/>
      <c r="G619" s="403"/>
      <c r="H619" s="408"/>
      <c r="I619" s="424"/>
      <c r="J619" s="430" t="s">
        <v>635</v>
      </c>
      <c r="K619" s="430"/>
      <c r="L619" s="408"/>
      <c r="M619" s="408"/>
      <c r="N619" s="779">
        <f t="shared" si="189"/>
        <v>61</v>
      </c>
      <c r="O619" s="776">
        <f t="shared" si="193"/>
        <v>133</v>
      </c>
      <c r="P619" s="777">
        <f t="shared" si="194"/>
        <v>133</v>
      </c>
      <c r="Q619" s="776">
        <f t="shared" si="195"/>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6"/>
        <v>5</v>
      </c>
      <c r="D620" s="403"/>
      <c r="E620" s="460"/>
      <c r="F620" s="460"/>
      <c r="G620" s="403"/>
      <c r="H620" s="408"/>
      <c r="I620" s="424"/>
      <c r="J620" s="430" t="s">
        <v>636</v>
      </c>
      <c r="K620" s="430"/>
      <c r="L620" s="408"/>
      <c r="M620" s="408"/>
      <c r="N620" s="779">
        <f t="shared" si="189"/>
        <v>61</v>
      </c>
      <c r="O620" s="776">
        <f t="shared" si="193"/>
        <v>133</v>
      </c>
      <c r="P620" s="777">
        <f t="shared" si="194"/>
        <v>133</v>
      </c>
      <c r="Q620" s="776">
        <f t="shared" si="195"/>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6"/>
        <v>5</v>
      </c>
      <c r="D621" s="403"/>
      <c r="E621" s="460"/>
      <c r="F621" s="460"/>
      <c r="G621" s="403"/>
      <c r="H621" s="408"/>
      <c r="I621" s="424"/>
      <c r="J621" s="430" t="s">
        <v>609</v>
      </c>
      <c r="K621" s="430"/>
      <c r="L621" s="408"/>
      <c r="M621" s="408"/>
      <c r="N621" s="779">
        <f t="shared" si="189"/>
        <v>62</v>
      </c>
      <c r="O621" s="776">
        <f t="shared" si="193"/>
        <v>134</v>
      </c>
      <c r="P621" s="777">
        <f t="shared" si="194"/>
        <v>134</v>
      </c>
      <c r="Q621" s="776">
        <f t="shared" si="195"/>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442</v>
      </c>
      <c r="AP622" s="388"/>
      <c r="AQ622" s="376"/>
      <c r="AR622" s="376"/>
      <c r="AS622" s="376"/>
    </row>
    <row r="623" spans="1:45" outlineLevel="2" x14ac:dyDescent="0.25">
      <c r="A623" s="376"/>
      <c r="B623" s="385"/>
      <c r="C623" s="378">
        <f>INT($C$242)+2</f>
        <v>3</v>
      </c>
      <c r="D623" s="403"/>
      <c r="E623" s="460"/>
      <c r="F623" s="460"/>
      <c r="G623" s="403"/>
      <c r="H623" s="473" t="s">
        <v>620</v>
      </c>
      <c r="I623" s="431" t="s">
        <v>637</v>
      </c>
      <c r="J623" s="431"/>
      <c r="K623" s="523"/>
      <c r="L623" s="521">
        <f>COUNTA($I624:$I$648)/COUNTA($H624:$H$648)</f>
        <v>8</v>
      </c>
      <c r="M623" s="408"/>
      <c r="N623" s="431"/>
      <c r="O623" s="431"/>
      <c r="P623" s="431"/>
      <c r="Q623" s="431"/>
      <c r="R623" s="431" t="s">
        <v>638</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197">INT($C$242)+3</f>
        <v>4</v>
      </c>
      <c r="D624" s="403"/>
      <c r="E624" s="460"/>
      <c r="F624" s="460"/>
      <c r="G624" s="403"/>
      <c r="H624" s="424" t="str">
        <f>H$261</f>
        <v>Aut</v>
      </c>
      <c r="I624" s="430" t="s">
        <v>583</v>
      </c>
      <c r="J624" s="430"/>
      <c r="K624" s="408"/>
      <c r="L624" s="407"/>
      <c r="M624" s="408"/>
      <c r="N624" s="408"/>
      <c r="O624" s="408"/>
      <c r="P624" s="408"/>
      <c r="Q624" s="408"/>
      <c r="R624" s="425">
        <v>20</v>
      </c>
      <c r="S624" s="776">
        <f t="shared" ref="S624:S647" si="198">IF(R624=0,0,R624+72)</f>
        <v>92</v>
      </c>
      <c r="T624" s="777">
        <f t="shared" ref="T624:T647" si="199">S624</f>
        <v>92</v>
      </c>
      <c r="U624" s="776">
        <f t="shared" ref="U624:U647" si="200">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197"/>
        <v>4</v>
      </c>
      <c r="D625" s="403"/>
      <c r="E625" s="460"/>
      <c r="F625" s="460"/>
      <c r="G625" s="403"/>
      <c r="H625" s="424"/>
      <c r="I625" s="430" t="s">
        <v>584</v>
      </c>
      <c r="J625" s="430"/>
      <c r="K625" s="408"/>
      <c r="L625" s="408"/>
      <c r="M625" s="408"/>
      <c r="N625" s="408"/>
      <c r="O625" s="408"/>
      <c r="P625" s="408"/>
      <c r="Q625" s="408"/>
      <c r="R625" s="425">
        <v>21</v>
      </c>
      <c r="S625" s="776">
        <f t="shared" si="198"/>
        <v>93</v>
      </c>
      <c r="T625" s="777">
        <f t="shared" si="199"/>
        <v>93</v>
      </c>
      <c r="U625" s="776">
        <f t="shared" si="200"/>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197"/>
        <v>4</v>
      </c>
      <c r="D626" s="403"/>
      <c r="E626" s="460"/>
      <c r="F626" s="460"/>
      <c r="G626" s="403"/>
      <c r="H626" s="424"/>
      <c r="I626" s="430" t="s">
        <v>585</v>
      </c>
      <c r="J626" s="430"/>
      <c r="K626" s="408"/>
      <c r="L626" s="408"/>
      <c r="M626" s="408"/>
      <c r="N626" s="408"/>
      <c r="O626" s="408"/>
      <c r="P626" s="408"/>
      <c r="Q626" s="408"/>
      <c r="R626" s="408">
        <v>0</v>
      </c>
      <c r="S626" s="776">
        <f t="shared" si="198"/>
        <v>0</v>
      </c>
      <c r="T626" s="777">
        <f t="shared" si="199"/>
        <v>0</v>
      </c>
      <c r="U626" s="776">
        <f t="shared" si="200"/>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197"/>
        <v>4</v>
      </c>
      <c r="D627" s="403"/>
      <c r="E627" s="460"/>
      <c r="F627" s="460"/>
      <c r="G627" s="403"/>
      <c r="H627" s="424"/>
      <c r="I627" s="430" t="s">
        <v>570</v>
      </c>
      <c r="J627" s="430"/>
      <c r="K627" s="408"/>
      <c r="L627" s="408"/>
      <c r="M627" s="408"/>
      <c r="N627" s="408"/>
      <c r="O627" s="408"/>
      <c r="P627" s="408"/>
      <c r="Q627" s="408"/>
      <c r="R627" s="408">
        <v>0</v>
      </c>
      <c r="S627" s="776">
        <f t="shared" si="198"/>
        <v>0</v>
      </c>
      <c r="T627" s="777">
        <f t="shared" si="199"/>
        <v>0</v>
      </c>
      <c r="U627" s="776">
        <f t="shared" si="200"/>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197"/>
        <v>4</v>
      </c>
      <c r="D628" s="403"/>
      <c r="E628" s="460"/>
      <c r="F628" s="460"/>
      <c r="G628" s="403"/>
      <c r="H628" s="424"/>
      <c r="I628" s="430" t="s">
        <v>571</v>
      </c>
      <c r="J628" s="430"/>
      <c r="K628" s="408"/>
      <c r="L628" s="408"/>
      <c r="M628" s="408"/>
      <c r="N628" s="408"/>
      <c r="O628" s="408"/>
      <c r="P628" s="408"/>
      <c r="Q628" s="408"/>
      <c r="R628" s="408">
        <v>0</v>
      </c>
      <c r="S628" s="776">
        <f t="shared" si="198"/>
        <v>0</v>
      </c>
      <c r="T628" s="777">
        <f t="shared" si="199"/>
        <v>0</v>
      </c>
      <c r="U628" s="776">
        <f t="shared" si="200"/>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197"/>
        <v>4</v>
      </c>
      <c r="D629" s="403"/>
      <c r="E629" s="460"/>
      <c r="F629" s="460"/>
      <c r="G629" s="403"/>
      <c r="H629" s="424"/>
      <c r="I629" s="430" t="s">
        <v>572</v>
      </c>
      <c r="J629" s="430"/>
      <c r="K629" s="408"/>
      <c r="L629" s="408"/>
      <c r="M629" s="408"/>
      <c r="N629" s="408"/>
      <c r="O629" s="408"/>
      <c r="P629" s="408"/>
      <c r="Q629" s="408"/>
      <c r="R629" s="408">
        <v>0</v>
      </c>
      <c r="S629" s="776">
        <f t="shared" si="198"/>
        <v>0</v>
      </c>
      <c r="T629" s="777">
        <f t="shared" si="199"/>
        <v>0</v>
      </c>
      <c r="U629" s="776">
        <f t="shared" si="200"/>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197"/>
        <v>4</v>
      </c>
      <c r="D630" s="403"/>
      <c r="E630" s="460"/>
      <c r="F630" s="460"/>
      <c r="G630" s="403"/>
      <c r="H630" s="424"/>
      <c r="I630" s="430" t="s">
        <v>573</v>
      </c>
      <c r="J630" s="430"/>
      <c r="K630" s="408"/>
      <c r="L630" s="408"/>
      <c r="M630" s="408"/>
      <c r="N630" s="408"/>
      <c r="O630" s="408"/>
      <c r="P630" s="408"/>
      <c r="Q630" s="408"/>
      <c r="R630" s="408">
        <v>0</v>
      </c>
      <c r="S630" s="776">
        <f t="shared" si="198"/>
        <v>0</v>
      </c>
      <c r="T630" s="777">
        <f t="shared" si="199"/>
        <v>0</v>
      </c>
      <c r="U630" s="776">
        <f t="shared" si="200"/>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197"/>
        <v>4</v>
      </c>
      <c r="D631" s="403"/>
      <c r="E631" s="460"/>
      <c r="F631" s="460"/>
      <c r="G631" s="403"/>
      <c r="H631" s="424"/>
      <c r="I631" s="430" t="s">
        <v>574</v>
      </c>
      <c r="J631" s="430"/>
      <c r="K631" s="408"/>
      <c r="L631" s="408"/>
      <c r="M631" s="408"/>
      <c r="N631" s="408"/>
      <c r="O631" s="408"/>
      <c r="P631" s="408"/>
      <c r="Q631" s="408"/>
      <c r="R631" s="408">
        <v>0</v>
      </c>
      <c r="S631" s="776">
        <f t="shared" si="198"/>
        <v>0</v>
      </c>
      <c r="T631" s="777">
        <f t="shared" si="199"/>
        <v>0</v>
      </c>
      <c r="U631" s="776">
        <f t="shared" si="200"/>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197"/>
        <v>4</v>
      </c>
      <c r="D632" s="403"/>
      <c r="E632" s="460"/>
      <c r="F632" s="460"/>
      <c r="G632" s="403"/>
      <c r="H632" s="424" t="str">
        <f>H$262</f>
        <v>Win</v>
      </c>
      <c r="I632" s="430" t="s">
        <v>583</v>
      </c>
      <c r="J632" s="430"/>
      <c r="K632" s="408"/>
      <c r="L632" s="408"/>
      <c r="M632" s="408"/>
      <c r="N632" s="408"/>
      <c r="O632" s="408"/>
      <c r="P632" s="408"/>
      <c r="Q632" s="408"/>
      <c r="R632" s="780">
        <f>IF(R624=0,0,R624+24)</f>
        <v>44</v>
      </c>
      <c r="S632" s="776">
        <f t="shared" si="198"/>
        <v>116</v>
      </c>
      <c r="T632" s="777">
        <f t="shared" si="199"/>
        <v>116</v>
      </c>
      <c r="U632" s="776">
        <f t="shared" si="200"/>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197"/>
        <v>4</v>
      </c>
      <c r="D633" s="403"/>
      <c r="E633" s="460"/>
      <c r="F633" s="460"/>
      <c r="G633" s="403"/>
      <c r="H633" s="424"/>
      <c r="I633" s="430" t="s">
        <v>584</v>
      </c>
      <c r="J633" s="430"/>
      <c r="K633" s="408"/>
      <c r="L633" s="408"/>
      <c r="M633" s="408"/>
      <c r="N633" s="408"/>
      <c r="O633" s="408"/>
      <c r="P633" s="408"/>
      <c r="Q633" s="408"/>
      <c r="R633" s="780">
        <f>IF(R625=0,0,R625+24)</f>
        <v>45</v>
      </c>
      <c r="S633" s="776">
        <f t="shared" si="198"/>
        <v>117</v>
      </c>
      <c r="T633" s="777">
        <f t="shared" si="199"/>
        <v>117</v>
      </c>
      <c r="U633" s="776">
        <f t="shared" si="200"/>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197"/>
        <v>4</v>
      </c>
      <c r="D634" s="403"/>
      <c r="E634" s="460"/>
      <c r="F634" s="460"/>
      <c r="G634" s="403"/>
      <c r="H634" s="424"/>
      <c r="I634" s="430" t="s">
        <v>585</v>
      </c>
      <c r="J634" s="430"/>
      <c r="K634" s="408"/>
      <c r="L634" s="408"/>
      <c r="M634" s="408"/>
      <c r="N634" s="408"/>
      <c r="O634" s="408"/>
      <c r="P634" s="408"/>
      <c r="Q634" s="408"/>
      <c r="R634" s="408">
        <v>0</v>
      </c>
      <c r="S634" s="776">
        <f t="shared" si="198"/>
        <v>0</v>
      </c>
      <c r="T634" s="777">
        <f t="shared" si="199"/>
        <v>0</v>
      </c>
      <c r="U634" s="776">
        <f t="shared" si="200"/>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197"/>
        <v>4</v>
      </c>
      <c r="D635" s="403"/>
      <c r="E635" s="460"/>
      <c r="F635" s="460"/>
      <c r="G635" s="403"/>
      <c r="H635" s="424"/>
      <c r="I635" s="430" t="s">
        <v>570</v>
      </c>
      <c r="J635" s="430"/>
      <c r="K635" s="408"/>
      <c r="L635" s="408"/>
      <c r="M635" s="408"/>
      <c r="N635" s="408"/>
      <c r="O635" s="408"/>
      <c r="P635" s="408"/>
      <c r="Q635" s="408"/>
      <c r="R635" s="408">
        <v>0</v>
      </c>
      <c r="S635" s="776">
        <f t="shared" si="198"/>
        <v>0</v>
      </c>
      <c r="T635" s="777">
        <f t="shared" si="199"/>
        <v>0</v>
      </c>
      <c r="U635" s="776">
        <f t="shared" si="200"/>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197"/>
        <v>4</v>
      </c>
      <c r="D636" s="403"/>
      <c r="E636" s="460"/>
      <c r="F636" s="460"/>
      <c r="G636" s="403"/>
      <c r="H636" s="424"/>
      <c r="I636" s="430" t="s">
        <v>571</v>
      </c>
      <c r="J636" s="430"/>
      <c r="K636" s="408"/>
      <c r="L636" s="408"/>
      <c r="M636" s="408"/>
      <c r="N636" s="408"/>
      <c r="O636" s="408"/>
      <c r="P636" s="408"/>
      <c r="Q636" s="408"/>
      <c r="R636" s="408">
        <v>0</v>
      </c>
      <c r="S636" s="776">
        <f t="shared" si="198"/>
        <v>0</v>
      </c>
      <c r="T636" s="777">
        <f t="shared" si="199"/>
        <v>0</v>
      </c>
      <c r="U636" s="776">
        <f t="shared" si="200"/>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197"/>
        <v>4</v>
      </c>
      <c r="D637" s="403"/>
      <c r="E637" s="460"/>
      <c r="F637" s="460"/>
      <c r="G637" s="403"/>
      <c r="H637" s="424"/>
      <c r="I637" s="430" t="s">
        <v>572</v>
      </c>
      <c r="J637" s="430"/>
      <c r="K637" s="408"/>
      <c r="L637" s="408"/>
      <c r="M637" s="408"/>
      <c r="N637" s="408"/>
      <c r="O637" s="408"/>
      <c r="P637" s="408"/>
      <c r="Q637" s="408"/>
      <c r="R637" s="408">
        <v>0</v>
      </c>
      <c r="S637" s="776">
        <f t="shared" si="198"/>
        <v>0</v>
      </c>
      <c r="T637" s="777">
        <f t="shared" si="199"/>
        <v>0</v>
      </c>
      <c r="U637" s="776">
        <f t="shared" si="200"/>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197"/>
        <v>4</v>
      </c>
      <c r="D638" s="403"/>
      <c r="E638" s="460"/>
      <c r="F638" s="460"/>
      <c r="G638" s="403"/>
      <c r="H638" s="424"/>
      <c r="I638" s="430" t="s">
        <v>573</v>
      </c>
      <c r="J638" s="430"/>
      <c r="K638" s="408"/>
      <c r="L638" s="408"/>
      <c r="M638" s="408"/>
      <c r="N638" s="408"/>
      <c r="O638" s="408"/>
      <c r="P638" s="408"/>
      <c r="Q638" s="408"/>
      <c r="R638" s="408">
        <v>0</v>
      </c>
      <c r="S638" s="776">
        <f t="shared" si="198"/>
        <v>0</v>
      </c>
      <c r="T638" s="777">
        <f t="shared" si="199"/>
        <v>0</v>
      </c>
      <c r="U638" s="776">
        <f t="shared" si="200"/>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197"/>
        <v>4</v>
      </c>
      <c r="D639" s="403"/>
      <c r="E639" s="460"/>
      <c r="F639" s="460"/>
      <c r="G639" s="403"/>
      <c r="H639" s="424"/>
      <c r="I639" s="430" t="s">
        <v>574</v>
      </c>
      <c r="J639" s="430"/>
      <c r="K639" s="408"/>
      <c r="L639" s="408"/>
      <c r="M639" s="408"/>
      <c r="N639" s="408"/>
      <c r="O639" s="408"/>
      <c r="P639" s="408"/>
      <c r="Q639" s="408"/>
      <c r="R639" s="408">
        <v>0</v>
      </c>
      <c r="S639" s="776">
        <f t="shared" si="198"/>
        <v>0</v>
      </c>
      <c r="T639" s="777">
        <f t="shared" si="199"/>
        <v>0</v>
      </c>
      <c r="U639" s="776">
        <f t="shared" si="200"/>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197"/>
        <v>4</v>
      </c>
      <c r="D640" s="403"/>
      <c r="E640" s="460"/>
      <c r="F640" s="460"/>
      <c r="G640" s="403"/>
      <c r="H640" s="424" t="str">
        <f>H$263</f>
        <v>Spr</v>
      </c>
      <c r="I640" s="430" t="s">
        <v>583</v>
      </c>
      <c r="J640" s="430"/>
      <c r="K640" s="408"/>
      <c r="L640" s="408"/>
      <c r="M640" s="408"/>
      <c r="N640" s="408"/>
      <c r="O640" s="408"/>
      <c r="P640" s="408"/>
      <c r="Q640" s="408"/>
      <c r="R640" s="780">
        <f>IF(R632=0,0,R632+24)</f>
        <v>68</v>
      </c>
      <c r="S640" s="776">
        <f t="shared" si="198"/>
        <v>140</v>
      </c>
      <c r="T640" s="777">
        <f t="shared" si="199"/>
        <v>140</v>
      </c>
      <c r="U640" s="776">
        <f t="shared" si="200"/>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197"/>
        <v>4</v>
      </c>
      <c r="D641" s="403"/>
      <c r="E641" s="460"/>
      <c r="F641" s="460"/>
      <c r="G641" s="403"/>
      <c r="H641" s="424"/>
      <c r="I641" s="430" t="s">
        <v>584</v>
      </c>
      <c r="J641" s="430"/>
      <c r="K641" s="408"/>
      <c r="L641" s="408"/>
      <c r="M641" s="408"/>
      <c r="N641" s="408"/>
      <c r="O641" s="408"/>
      <c r="P641" s="408"/>
      <c r="Q641" s="408"/>
      <c r="R641" s="780">
        <f>IF(R633=0,0,R633+24)</f>
        <v>69</v>
      </c>
      <c r="S641" s="776">
        <f t="shared" si="198"/>
        <v>141</v>
      </c>
      <c r="T641" s="777">
        <f t="shared" si="199"/>
        <v>141</v>
      </c>
      <c r="U641" s="776">
        <f t="shared" si="200"/>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197"/>
        <v>4</v>
      </c>
      <c r="D642" s="403"/>
      <c r="E642" s="460"/>
      <c r="F642" s="460"/>
      <c r="G642" s="403"/>
      <c r="H642" s="424"/>
      <c r="I642" s="430" t="s">
        <v>585</v>
      </c>
      <c r="J642" s="430"/>
      <c r="K642" s="408"/>
      <c r="L642" s="408"/>
      <c r="M642" s="408"/>
      <c r="N642" s="408"/>
      <c r="O642" s="408"/>
      <c r="P642" s="408"/>
      <c r="Q642" s="408"/>
      <c r="R642" s="408">
        <v>0</v>
      </c>
      <c r="S642" s="776">
        <f t="shared" si="198"/>
        <v>0</v>
      </c>
      <c r="T642" s="777">
        <f t="shared" si="199"/>
        <v>0</v>
      </c>
      <c r="U642" s="776">
        <f t="shared" si="200"/>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197"/>
        <v>4</v>
      </c>
      <c r="D643" s="403"/>
      <c r="E643" s="460"/>
      <c r="F643" s="460"/>
      <c r="G643" s="403"/>
      <c r="H643" s="424"/>
      <c r="I643" s="430" t="s">
        <v>570</v>
      </c>
      <c r="J643" s="430"/>
      <c r="K643" s="408"/>
      <c r="L643" s="408"/>
      <c r="M643" s="408"/>
      <c r="N643" s="408"/>
      <c r="O643" s="408"/>
      <c r="P643" s="408"/>
      <c r="Q643" s="408"/>
      <c r="R643" s="408">
        <v>0</v>
      </c>
      <c r="S643" s="776">
        <f t="shared" si="198"/>
        <v>0</v>
      </c>
      <c r="T643" s="777">
        <f t="shared" si="199"/>
        <v>0</v>
      </c>
      <c r="U643" s="776">
        <f t="shared" si="200"/>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197"/>
        <v>4</v>
      </c>
      <c r="D644" s="403"/>
      <c r="E644" s="460"/>
      <c r="F644" s="460"/>
      <c r="G644" s="403"/>
      <c r="H644" s="424"/>
      <c r="I644" s="430" t="s">
        <v>571</v>
      </c>
      <c r="J644" s="430"/>
      <c r="K644" s="408"/>
      <c r="L644" s="408"/>
      <c r="M644" s="408"/>
      <c r="N644" s="408"/>
      <c r="O644" s="408"/>
      <c r="P644" s="408"/>
      <c r="Q644" s="408"/>
      <c r="R644" s="408">
        <v>0</v>
      </c>
      <c r="S644" s="776">
        <f t="shared" si="198"/>
        <v>0</v>
      </c>
      <c r="T644" s="777">
        <f t="shared" si="199"/>
        <v>0</v>
      </c>
      <c r="U644" s="776">
        <f t="shared" si="200"/>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197"/>
        <v>4</v>
      </c>
      <c r="D645" s="403"/>
      <c r="E645" s="460"/>
      <c r="F645" s="460"/>
      <c r="G645" s="403"/>
      <c r="H645" s="424"/>
      <c r="I645" s="430" t="s">
        <v>572</v>
      </c>
      <c r="J645" s="430"/>
      <c r="K645" s="408"/>
      <c r="L645" s="408"/>
      <c r="M645" s="408"/>
      <c r="N645" s="408"/>
      <c r="O645" s="408"/>
      <c r="P645" s="408"/>
      <c r="Q645" s="408"/>
      <c r="R645" s="408">
        <v>0</v>
      </c>
      <c r="S645" s="776">
        <f t="shared" si="198"/>
        <v>0</v>
      </c>
      <c r="T645" s="777">
        <f t="shared" si="199"/>
        <v>0</v>
      </c>
      <c r="U645" s="776">
        <f t="shared" si="200"/>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197"/>
        <v>4</v>
      </c>
      <c r="D646" s="403"/>
      <c r="E646" s="460"/>
      <c r="F646" s="460"/>
      <c r="G646" s="403"/>
      <c r="H646" s="424"/>
      <c r="I646" s="430" t="s">
        <v>573</v>
      </c>
      <c r="J646" s="430"/>
      <c r="K646" s="408"/>
      <c r="L646" s="408"/>
      <c r="M646" s="408"/>
      <c r="N646" s="408"/>
      <c r="O646" s="408"/>
      <c r="P646" s="408"/>
      <c r="Q646" s="408"/>
      <c r="R646" s="408">
        <v>0</v>
      </c>
      <c r="S646" s="776">
        <f t="shared" si="198"/>
        <v>0</v>
      </c>
      <c r="T646" s="777">
        <f t="shared" si="199"/>
        <v>0</v>
      </c>
      <c r="U646" s="776">
        <f t="shared" si="200"/>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197"/>
        <v>4</v>
      </c>
      <c r="D647" s="403"/>
      <c r="E647" s="460"/>
      <c r="F647" s="460"/>
      <c r="G647" s="403"/>
      <c r="H647" s="424"/>
      <c r="I647" s="430" t="s">
        <v>574</v>
      </c>
      <c r="J647" s="430"/>
      <c r="K647" s="408"/>
      <c r="L647" s="408"/>
      <c r="M647" s="408"/>
      <c r="N647" s="408"/>
      <c r="O647" s="408"/>
      <c r="P647" s="408"/>
      <c r="Q647" s="408"/>
      <c r="R647" s="408">
        <v>0</v>
      </c>
      <c r="S647" s="776">
        <f t="shared" si="198"/>
        <v>0</v>
      </c>
      <c r="T647" s="777">
        <f t="shared" si="199"/>
        <v>0</v>
      </c>
      <c r="U647" s="776">
        <f t="shared" si="200"/>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442</v>
      </c>
      <c r="AP648" s="388"/>
      <c r="AQ648" s="376"/>
      <c r="AR648" s="376"/>
      <c r="AS648" s="376"/>
    </row>
    <row r="649" spans="1:45" outlineLevel="2" x14ac:dyDescent="0.25">
      <c r="A649" s="376"/>
      <c r="B649" s="385"/>
      <c r="C649" s="378">
        <f>INT($C$242)+2</f>
        <v>3</v>
      </c>
      <c r="D649" s="403"/>
      <c r="E649" s="460"/>
      <c r="F649" s="460"/>
      <c r="G649" s="403"/>
      <c r="H649" s="473" t="s">
        <v>620</v>
      </c>
      <c r="I649" s="431" t="s">
        <v>959</v>
      </c>
      <c r="J649" s="431"/>
      <c r="K649" s="523"/>
      <c r="L649" s="521">
        <f>COUNTA($I650:$I$662)/COUNTA($H650:$H$662)</f>
        <v>4</v>
      </c>
      <c r="M649" s="408"/>
      <c r="N649" s="431"/>
      <c r="O649" s="431"/>
      <c r="P649" s="431"/>
      <c r="Q649" s="431"/>
      <c r="R649" s="431" t="s">
        <v>638</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1">INT($C$242)+3</f>
        <v>4</v>
      </c>
      <c r="D650" s="403"/>
      <c r="E650" s="460"/>
      <c r="F650" s="460"/>
      <c r="G650" s="403"/>
      <c r="H650" s="424" t="str">
        <f>H$261</f>
        <v>Aut</v>
      </c>
      <c r="I650" s="430" t="s">
        <v>627</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1"/>
        <v>4</v>
      </c>
      <c r="D651" s="403"/>
      <c r="E651" s="460"/>
      <c r="F651" s="460"/>
      <c r="G651" s="403"/>
      <c r="H651" s="424"/>
      <c r="I651" s="430" t="s">
        <v>640</v>
      </c>
      <c r="J651" s="430"/>
      <c r="K651" s="408"/>
      <c r="L651" s="407"/>
      <c r="M651" s="408"/>
      <c r="N651" s="408"/>
      <c r="O651" s="408"/>
      <c r="P651" s="408"/>
      <c r="Q651" s="408"/>
      <c r="R651" s="408">
        <v>0</v>
      </c>
      <c r="S651" s="776">
        <f>IF(R651=0,0,R651+72)</f>
        <v>0</v>
      </c>
      <c r="T651" s="777">
        <f t="shared" ref="T651:T653" si="202">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1"/>
        <v>4</v>
      </c>
      <c r="D652" s="403"/>
      <c r="E652" s="460"/>
      <c r="F652" s="460"/>
      <c r="G652" s="403"/>
      <c r="H652" s="424"/>
      <c r="I652" s="430" t="s">
        <v>641</v>
      </c>
      <c r="J652" s="430"/>
      <c r="K652" s="408"/>
      <c r="L652" s="408"/>
      <c r="M652" s="408"/>
      <c r="N652" s="408"/>
      <c r="O652" s="408"/>
      <c r="P652" s="408"/>
      <c r="Q652" s="408"/>
      <c r="R652" s="425">
        <v>24</v>
      </c>
      <c r="S652" s="776">
        <f>IF(R652=0,0,R652+72)</f>
        <v>96</v>
      </c>
      <c r="T652" s="777">
        <f t="shared" si="202"/>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1"/>
        <v>4</v>
      </c>
      <c r="D653" s="403"/>
      <c r="E653" s="460"/>
      <c r="F653" s="460"/>
      <c r="G653" s="403"/>
      <c r="H653" s="424"/>
      <c r="I653" s="430" t="s">
        <v>642</v>
      </c>
      <c r="J653" s="430"/>
      <c r="K653" s="408"/>
      <c r="L653" s="408"/>
      <c r="M653" s="408"/>
      <c r="N653" s="408"/>
      <c r="O653" s="408"/>
      <c r="P653" s="408"/>
      <c r="Q653" s="408"/>
      <c r="R653" s="425">
        <v>0</v>
      </c>
      <c r="S653" s="776">
        <f>IF(R653=0,0,R653+72)</f>
        <v>0</v>
      </c>
      <c r="T653" s="777">
        <f t="shared" si="202"/>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1"/>
        <v>4</v>
      </c>
      <c r="D654" s="403"/>
      <c r="E654" s="460"/>
      <c r="F654" s="460"/>
      <c r="G654" s="403"/>
      <c r="H654" s="424" t="str">
        <f>H$262</f>
        <v>Win</v>
      </c>
      <c r="I654" s="430" t="s">
        <v>627</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1"/>
        <v>4</v>
      </c>
      <c r="D655" s="403"/>
      <c r="E655" s="460"/>
      <c r="F655" s="460"/>
      <c r="G655" s="403"/>
      <c r="H655" s="424"/>
      <c r="I655" s="430" t="s">
        <v>640</v>
      </c>
      <c r="J655" s="430"/>
      <c r="K655" s="408"/>
      <c r="L655" s="408"/>
      <c r="M655" s="408"/>
      <c r="N655" s="408"/>
      <c r="O655" s="408"/>
      <c r="P655" s="408"/>
      <c r="Q655" s="408"/>
      <c r="R655" s="408">
        <v>0</v>
      </c>
      <c r="S655" s="776">
        <f>IF(R655=0,0,R655+72)</f>
        <v>0</v>
      </c>
      <c r="T655" s="777">
        <f t="shared" ref="T655:T657" si="203">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1"/>
        <v>4</v>
      </c>
      <c r="D656" s="403"/>
      <c r="E656" s="460"/>
      <c r="F656" s="460"/>
      <c r="G656" s="403"/>
      <c r="H656" s="424"/>
      <c r="I656" s="430" t="s">
        <v>641</v>
      </c>
      <c r="J656" s="430"/>
      <c r="K656" s="408"/>
      <c r="L656" s="408"/>
      <c r="M656" s="408"/>
      <c r="N656" s="408"/>
      <c r="O656" s="408"/>
      <c r="P656" s="408"/>
      <c r="Q656" s="408"/>
      <c r="R656" s="778">
        <f>IF(R652=0,0,R652+24)</f>
        <v>48</v>
      </c>
      <c r="S656" s="776">
        <f>IF(R656=0,0,R656+72)</f>
        <v>120</v>
      </c>
      <c r="T656" s="777">
        <f t="shared" si="203"/>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1"/>
        <v>4</v>
      </c>
      <c r="D657" s="403"/>
      <c r="E657" s="460"/>
      <c r="F657" s="460"/>
      <c r="G657" s="403"/>
      <c r="H657" s="424"/>
      <c r="I657" s="430" t="s">
        <v>642</v>
      </c>
      <c r="J657" s="430"/>
      <c r="K657" s="408"/>
      <c r="L657" s="408"/>
      <c r="M657" s="408"/>
      <c r="N657" s="408"/>
      <c r="O657" s="408"/>
      <c r="P657" s="408"/>
      <c r="Q657" s="408"/>
      <c r="R657" s="778">
        <f>IF(R653=0,0,R653+24)</f>
        <v>0</v>
      </c>
      <c r="S657" s="776">
        <f>IF(R657=0,0,R657+72)</f>
        <v>0</v>
      </c>
      <c r="T657" s="777">
        <f t="shared" si="203"/>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1"/>
        <v>4</v>
      </c>
      <c r="D658" s="403"/>
      <c r="E658" s="460"/>
      <c r="F658" s="460"/>
      <c r="G658" s="403"/>
      <c r="H658" s="424" t="str">
        <f>H$263</f>
        <v>Spr</v>
      </c>
      <c r="I658" s="430" t="s">
        <v>627</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1"/>
        <v>4</v>
      </c>
      <c r="D659" s="403"/>
      <c r="E659" s="460"/>
      <c r="F659" s="460"/>
      <c r="G659" s="403"/>
      <c r="H659" s="424"/>
      <c r="I659" s="430" t="s">
        <v>640</v>
      </c>
      <c r="J659" s="430"/>
      <c r="K659" s="408"/>
      <c r="L659" s="408"/>
      <c r="M659" s="408"/>
      <c r="N659" s="408"/>
      <c r="O659" s="408"/>
      <c r="P659" s="408"/>
      <c r="Q659" s="408"/>
      <c r="R659" s="408">
        <v>0</v>
      </c>
      <c r="S659" s="776">
        <f>IF(R659=0,0,R659+72)</f>
        <v>0</v>
      </c>
      <c r="T659" s="777">
        <f t="shared" ref="T659:T661" si="204">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1"/>
        <v>4</v>
      </c>
      <c r="D660" s="403"/>
      <c r="E660" s="460"/>
      <c r="F660" s="460"/>
      <c r="G660" s="403"/>
      <c r="H660" s="424"/>
      <c r="I660" s="430" t="s">
        <v>641</v>
      </c>
      <c r="J660" s="430"/>
      <c r="K660" s="408"/>
      <c r="L660" s="408"/>
      <c r="M660" s="408"/>
      <c r="N660" s="408"/>
      <c r="O660" s="408"/>
      <c r="P660" s="408"/>
      <c r="Q660" s="408"/>
      <c r="R660" s="778">
        <f>IF(R656=0,0,R656+24)</f>
        <v>72</v>
      </c>
      <c r="S660" s="776">
        <f>IF(R660=0,0,R660+72)</f>
        <v>144</v>
      </c>
      <c r="T660" s="777">
        <f t="shared" si="204"/>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1"/>
        <v>4</v>
      </c>
      <c r="D661" s="403"/>
      <c r="E661" s="460"/>
      <c r="F661" s="460"/>
      <c r="G661" s="403"/>
      <c r="H661" s="424"/>
      <c r="I661" s="430" t="s">
        <v>642</v>
      </c>
      <c r="J661" s="430"/>
      <c r="K661" s="408"/>
      <c r="L661" s="408"/>
      <c r="M661" s="408"/>
      <c r="N661" s="408"/>
      <c r="O661" s="408"/>
      <c r="P661" s="408"/>
      <c r="Q661" s="408"/>
      <c r="R661" s="778">
        <f>IF(R657=0,0,R657+24)</f>
        <v>0</v>
      </c>
      <c r="S661" s="776">
        <f>IF(R661=0,0,R661+72)</f>
        <v>0</v>
      </c>
      <c r="T661" s="777">
        <f t="shared" si="204"/>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442</v>
      </c>
      <c r="AP662" s="388"/>
      <c r="AQ662" s="376"/>
      <c r="AR662" s="376"/>
      <c r="AS662" s="376"/>
    </row>
    <row r="663" spans="1:45" outlineLevel="2" x14ac:dyDescent="0.25">
      <c r="A663" s="376"/>
      <c r="B663" s="385"/>
      <c r="C663" s="378">
        <f>INT($C$242)+2</f>
        <v>3</v>
      </c>
      <c r="D663" s="403"/>
      <c r="E663" s="460"/>
      <c r="F663" s="460"/>
      <c r="G663" s="403"/>
      <c r="H663" s="473" t="s">
        <v>620</v>
      </c>
      <c r="I663" s="431" t="s">
        <v>960</v>
      </c>
      <c r="J663" s="431"/>
      <c r="K663" s="523"/>
      <c r="L663" s="521">
        <f>COUNTA($I664:$I$679)/COUNTA($H664:$H$679)</f>
        <v>5</v>
      </c>
      <c r="M663" s="408"/>
      <c r="N663" s="431"/>
      <c r="O663" s="431"/>
      <c r="P663" s="431"/>
      <c r="Q663" s="431"/>
      <c r="R663" s="431" t="s">
        <v>638</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5">INT($C$242)+3</f>
        <v>4</v>
      </c>
      <c r="D664" s="403"/>
      <c r="E664" s="460"/>
      <c r="F664" s="460"/>
      <c r="G664" s="403"/>
      <c r="H664" s="424" t="str">
        <f>H$261</f>
        <v>Aut</v>
      </c>
      <c r="I664" s="430" t="s">
        <v>627</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5"/>
        <v>4</v>
      </c>
      <c r="D665" s="403"/>
      <c r="E665" s="460"/>
      <c r="F665" s="460"/>
      <c r="G665" s="403"/>
      <c r="H665" s="424"/>
      <c r="I665" s="430" t="s">
        <v>639</v>
      </c>
      <c r="J665" s="430"/>
      <c r="K665" s="408"/>
      <c r="L665" s="408"/>
      <c r="M665" s="408"/>
      <c r="N665" s="408"/>
      <c r="O665" s="408"/>
      <c r="P665" s="408"/>
      <c r="Q665" s="408"/>
      <c r="R665" s="425">
        <v>0</v>
      </c>
      <c r="S665" s="776">
        <f>IF(R665=0,0,R665+72)</f>
        <v>0</v>
      </c>
      <c r="T665" s="777">
        <f t="shared" ref="T665:T668" si="206">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5"/>
        <v>4</v>
      </c>
      <c r="D666" s="403"/>
      <c r="E666" s="460"/>
      <c r="F666" s="460"/>
      <c r="G666" s="403"/>
      <c r="H666" s="424"/>
      <c r="I666" s="430" t="s">
        <v>608</v>
      </c>
      <c r="J666" s="430"/>
      <c r="K666" s="408"/>
      <c r="L666" s="408"/>
      <c r="M666" s="408"/>
      <c r="N666" s="408"/>
      <c r="O666" s="408"/>
      <c r="P666" s="408"/>
      <c r="Q666" s="408"/>
      <c r="R666" s="425">
        <v>22</v>
      </c>
      <c r="S666" s="776">
        <f>IF(R666=0,0,R666+72)</f>
        <v>94</v>
      </c>
      <c r="T666" s="777">
        <f t="shared" si="206"/>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5"/>
        <v>4</v>
      </c>
      <c r="D667" s="403"/>
      <c r="E667" s="460"/>
      <c r="F667" s="460"/>
      <c r="G667" s="403"/>
      <c r="H667" s="424"/>
      <c r="I667" s="430" t="s">
        <v>636</v>
      </c>
      <c r="J667" s="430"/>
      <c r="K667" s="408"/>
      <c r="L667" s="408"/>
      <c r="M667" s="408"/>
      <c r="N667" s="408"/>
      <c r="O667" s="408"/>
      <c r="P667" s="408"/>
      <c r="Q667" s="408"/>
      <c r="R667" s="425">
        <v>22</v>
      </c>
      <c r="S667" s="776">
        <f>IF(R667=0,0,R667+72)</f>
        <v>94</v>
      </c>
      <c r="T667" s="777">
        <f t="shared" si="206"/>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5"/>
        <v>4</v>
      </c>
      <c r="D668" s="403"/>
      <c r="E668" s="460"/>
      <c r="F668" s="460"/>
      <c r="G668" s="403"/>
      <c r="H668" s="424"/>
      <c r="I668" s="430" t="s">
        <v>609</v>
      </c>
      <c r="J668" s="430"/>
      <c r="K668" s="408"/>
      <c r="L668" s="408"/>
      <c r="M668" s="408"/>
      <c r="N668" s="408"/>
      <c r="O668" s="408"/>
      <c r="P668" s="408"/>
      <c r="Q668" s="408"/>
      <c r="R668" s="425">
        <v>23</v>
      </c>
      <c r="S668" s="776">
        <f>IF(R668=0,0,R668+72)</f>
        <v>95</v>
      </c>
      <c r="T668" s="777">
        <f t="shared" si="206"/>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5"/>
        <v>4</v>
      </c>
      <c r="D669" s="403"/>
      <c r="E669" s="460"/>
      <c r="F669" s="460"/>
      <c r="G669" s="403"/>
      <c r="H669" s="424" t="str">
        <f>H$262</f>
        <v>Win</v>
      </c>
      <c r="I669" s="430" t="s">
        <v>627</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5"/>
        <v>4</v>
      </c>
      <c r="D670" s="403"/>
      <c r="E670" s="460"/>
      <c r="F670" s="460"/>
      <c r="G670" s="403"/>
      <c r="H670" s="424"/>
      <c r="I670" s="430" t="s">
        <v>639</v>
      </c>
      <c r="J670" s="430"/>
      <c r="K670" s="408"/>
      <c r="L670" s="408"/>
      <c r="M670" s="408"/>
      <c r="N670" s="408"/>
      <c r="O670" s="408"/>
      <c r="P670" s="408"/>
      <c r="Q670" s="408"/>
      <c r="R670" s="782">
        <f>IF(R665=0,0,R665+24)</f>
        <v>0</v>
      </c>
      <c r="S670" s="776">
        <f>IF(R670=0,0,R670+72)</f>
        <v>0</v>
      </c>
      <c r="T670" s="777">
        <f t="shared" ref="T670:T673" si="207">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5"/>
        <v>4</v>
      </c>
      <c r="D671" s="403"/>
      <c r="E671" s="460"/>
      <c r="F671" s="460"/>
      <c r="G671" s="403"/>
      <c r="H671" s="424"/>
      <c r="I671" s="430" t="s">
        <v>608</v>
      </c>
      <c r="J671" s="430"/>
      <c r="K671" s="408"/>
      <c r="L671" s="408"/>
      <c r="M671" s="408"/>
      <c r="N671" s="408"/>
      <c r="O671" s="408"/>
      <c r="P671" s="408"/>
      <c r="Q671" s="408"/>
      <c r="R671" s="782">
        <f>IF(R666=0,0,R666+24)</f>
        <v>46</v>
      </c>
      <c r="S671" s="776">
        <f>IF(R671=0,0,R671+72)</f>
        <v>118</v>
      </c>
      <c r="T671" s="777">
        <f t="shared" si="207"/>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5"/>
        <v>4</v>
      </c>
      <c r="D672" s="403"/>
      <c r="E672" s="460"/>
      <c r="F672" s="460"/>
      <c r="G672" s="403"/>
      <c r="H672" s="424"/>
      <c r="I672" s="430" t="s">
        <v>636</v>
      </c>
      <c r="J672" s="430"/>
      <c r="K672" s="408"/>
      <c r="L672" s="408"/>
      <c r="M672" s="408"/>
      <c r="N672" s="408"/>
      <c r="O672" s="408"/>
      <c r="P672" s="408"/>
      <c r="Q672" s="408"/>
      <c r="R672" s="782">
        <f>IF(R667=0,0,R667+24)</f>
        <v>46</v>
      </c>
      <c r="S672" s="776">
        <f>IF(R672=0,0,R672+72)</f>
        <v>118</v>
      </c>
      <c r="T672" s="777">
        <f t="shared" si="207"/>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5"/>
        <v>4</v>
      </c>
      <c r="D673" s="403"/>
      <c r="E673" s="460"/>
      <c r="F673" s="460"/>
      <c r="G673" s="403"/>
      <c r="H673" s="424"/>
      <c r="I673" s="430" t="s">
        <v>609</v>
      </c>
      <c r="J673" s="430"/>
      <c r="K673" s="408"/>
      <c r="L673" s="408"/>
      <c r="M673" s="408"/>
      <c r="N673" s="408"/>
      <c r="O673" s="408"/>
      <c r="P673" s="408"/>
      <c r="Q673" s="408"/>
      <c r="R673" s="782">
        <f>IF(R668=0,0,R668+24)</f>
        <v>47</v>
      </c>
      <c r="S673" s="776">
        <f>IF(R673=0,0,R673+72)</f>
        <v>119</v>
      </c>
      <c r="T673" s="777">
        <f t="shared" si="207"/>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5"/>
        <v>4</v>
      </c>
      <c r="D674" s="403"/>
      <c r="E674" s="460"/>
      <c r="F674" s="460"/>
      <c r="G674" s="403"/>
      <c r="H674" s="424" t="str">
        <f>H$263</f>
        <v>Spr</v>
      </c>
      <c r="I674" s="430" t="s">
        <v>627</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5"/>
        <v>4</v>
      </c>
      <c r="D675" s="403"/>
      <c r="E675" s="460"/>
      <c r="F675" s="460"/>
      <c r="G675" s="403"/>
      <c r="H675" s="424"/>
      <c r="I675" s="430" t="s">
        <v>639</v>
      </c>
      <c r="J675" s="430"/>
      <c r="K675" s="408"/>
      <c r="L675" s="408"/>
      <c r="M675" s="408"/>
      <c r="N675" s="408"/>
      <c r="O675" s="408"/>
      <c r="P675" s="408"/>
      <c r="Q675" s="408"/>
      <c r="R675" s="782">
        <f>IF(R670=0,0,R670+24)</f>
        <v>0</v>
      </c>
      <c r="S675" s="776">
        <f>IF(R675=0,0,R675+72)</f>
        <v>0</v>
      </c>
      <c r="T675" s="777">
        <f t="shared" ref="T675:T678" si="208">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5"/>
        <v>4</v>
      </c>
      <c r="D676" s="403"/>
      <c r="E676" s="460"/>
      <c r="F676" s="460"/>
      <c r="G676" s="403"/>
      <c r="H676" s="424"/>
      <c r="I676" s="430" t="s">
        <v>608</v>
      </c>
      <c r="J676" s="430"/>
      <c r="K676" s="408"/>
      <c r="L676" s="408"/>
      <c r="M676" s="408"/>
      <c r="N676" s="408"/>
      <c r="O676" s="408"/>
      <c r="P676" s="408"/>
      <c r="Q676" s="408"/>
      <c r="R676" s="782">
        <f>IF(R671=0,0,R671+24)</f>
        <v>70</v>
      </c>
      <c r="S676" s="776">
        <f>IF(R676=0,0,R676+72)</f>
        <v>142</v>
      </c>
      <c r="T676" s="777">
        <f t="shared" si="208"/>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5"/>
        <v>4</v>
      </c>
      <c r="D677" s="403"/>
      <c r="E677" s="460"/>
      <c r="F677" s="460"/>
      <c r="G677" s="403"/>
      <c r="H677" s="424"/>
      <c r="I677" s="430" t="s">
        <v>636</v>
      </c>
      <c r="J677" s="430"/>
      <c r="K677" s="408"/>
      <c r="L677" s="408"/>
      <c r="M677" s="408"/>
      <c r="N677" s="408"/>
      <c r="O677" s="408"/>
      <c r="P677" s="408"/>
      <c r="Q677" s="408"/>
      <c r="R677" s="782">
        <f>IF(R672=0,0,R672+24)</f>
        <v>70</v>
      </c>
      <c r="S677" s="776">
        <f>IF(R677=0,0,R677+72)</f>
        <v>142</v>
      </c>
      <c r="T677" s="777">
        <f t="shared" si="208"/>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5"/>
        <v>4</v>
      </c>
      <c r="D678" s="403"/>
      <c r="E678" s="460"/>
      <c r="F678" s="460"/>
      <c r="G678" s="403"/>
      <c r="H678" s="424"/>
      <c r="I678" s="430" t="s">
        <v>609</v>
      </c>
      <c r="J678" s="430"/>
      <c r="K678" s="408"/>
      <c r="L678" s="408"/>
      <c r="M678" s="408"/>
      <c r="N678" s="408"/>
      <c r="O678" s="408"/>
      <c r="P678" s="408"/>
      <c r="Q678" s="408"/>
      <c r="R678" s="782">
        <f>IF(R673=0,0,R673+24)</f>
        <v>71</v>
      </c>
      <c r="S678" s="776">
        <f>IF(R678=0,0,R678+72)</f>
        <v>143</v>
      </c>
      <c r="T678" s="777">
        <f t="shared" si="208"/>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442</v>
      </c>
      <c r="AP679" s="388"/>
      <c r="AQ679" s="376"/>
      <c r="AR679" s="376"/>
      <c r="AS679" s="376"/>
    </row>
    <row r="680" spans="1:45" outlineLevel="1" x14ac:dyDescent="0.25">
      <c r="A680" s="376"/>
      <c r="B680" s="385"/>
      <c r="C680" s="378">
        <f>INT($C$242)+1</f>
        <v>2</v>
      </c>
      <c r="D680" s="403"/>
      <c r="E680" s="460"/>
      <c r="F680" s="460"/>
      <c r="G680" s="403"/>
      <c r="H680" s="463" t="s">
        <v>643</v>
      </c>
      <c r="I680" s="421" t="s">
        <v>644</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438</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09">INT($C$242)+2</f>
        <v>3</v>
      </c>
      <c r="D682" s="403"/>
      <c r="E682" s="460"/>
      <c r="F682" s="460"/>
      <c r="G682" s="403"/>
      <c r="H682" s="424" t="str">
        <f>"Birth: "&amp;H$261</f>
        <v>Birth: Aut</v>
      </c>
      <c r="I682" s="430" t="s">
        <v>553</v>
      </c>
      <c r="J682" s="430"/>
      <c r="K682" s="469">
        <f t="shared" ref="K682:Q682" si="210">K261</f>
        <v>43600</v>
      </c>
      <c r="L682" s="469">
        <f t="shared" si="210"/>
        <v>43600</v>
      </c>
      <c r="M682" s="469">
        <f t="shared" si="210"/>
        <v>43600</v>
      </c>
      <c r="N682" s="469">
        <f t="shared" si="210"/>
        <v>43600</v>
      </c>
      <c r="O682" s="469">
        <f t="shared" si="210"/>
        <v>43600</v>
      </c>
      <c r="P682" s="469">
        <f t="shared" si="210"/>
        <v>43600</v>
      </c>
      <c r="Q682" s="469">
        <f t="shared" si="210"/>
        <v>43600</v>
      </c>
      <c r="R682" s="525">
        <f>R270</f>
        <v>43600</v>
      </c>
      <c r="S682" s="525">
        <f>S270</f>
        <v>43600</v>
      </c>
      <c r="T682" s="525">
        <f>T270</f>
        <v>43600</v>
      </c>
      <c r="U682" s="525">
        <f>U270</f>
        <v>43600</v>
      </c>
      <c r="V682" s="408" t="s">
        <v>883</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09"/>
        <v>3</v>
      </c>
      <c r="D683" s="403"/>
      <c r="E683" s="460"/>
      <c r="F683" s="460"/>
      <c r="G683" s="403"/>
      <c r="H683" s="473"/>
      <c r="I683" s="430" t="s">
        <v>645</v>
      </c>
      <c r="J683" s="430"/>
      <c r="K683" s="526">
        <f t="shared" ref="K683:U683" si="211">K682+INDEX($R$364:$U$364,1,K$250+1)</f>
        <v>43691</v>
      </c>
      <c r="L683" s="526">
        <f t="shared" si="211"/>
        <v>43691</v>
      </c>
      <c r="M683" s="526">
        <f t="shared" si="211"/>
        <v>43691</v>
      </c>
      <c r="N683" s="526">
        <f t="shared" si="211"/>
        <v>43691</v>
      </c>
      <c r="O683" s="526">
        <f t="shared" si="211"/>
        <v>43691</v>
      </c>
      <c r="P683" s="526">
        <f t="shared" si="211"/>
        <v>43691</v>
      </c>
      <c r="Q683" s="526">
        <f t="shared" si="211"/>
        <v>43691</v>
      </c>
      <c r="R683" s="526">
        <f t="shared" si="211"/>
        <v>43691</v>
      </c>
      <c r="S683" s="526">
        <f t="shared" si="211"/>
        <v>43691</v>
      </c>
      <c r="T683" s="526">
        <f t="shared" si="211"/>
        <v>43691</v>
      </c>
      <c r="U683" s="526">
        <f t="shared" si="211"/>
        <v>43691</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09"/>
        <v>3</v>
      </c>
      <c r="D684" s="403"/>
      <c r="E684" s="460"/>
      <c r="F684" s="460"/>
      <c r="G684" s="403"/>
      <c r="H684" s="424" t="str">
        <f>"Birth: "&amp;H$262</f>
        <v>Birth: Win</v>
      </c>
      <c r="I684" s="430" t="s">
        <v>553</v>
      </c>
      <c r="J684" s="430"/>
      <c r="K684" s="472">
        <f t="shared" ref="K684:Q684" si="212">K262</f>
        <v>43617</v>
      </c>
      <c r="L684" s="472">
        <f t="shared" si="212"/>
        <v>43617</v>
      </c>
      <c r="M684" s="472">
        <f t="shared" si="212"/>
        <v>43617</v>
      </c>
      <c r="N684" s="472">
        <f t="shared" si="212"/>
        <v>43617</v>
      </c>
      <c r="O684" s="472">
        <f t="shared" si="212"/>
        <v>43617</v>
      </c>
      <c r="P684" s="472">
        <f t="shared" si="212"/>
        <v>43617</v>
      </c>
      <c r="Q684" s="472">
        <f t="shared" si="212"/>
        <v>43617</v>
      </c>
      <c r="R684" s="482">
        <f>R278</f>
        <v>43617</v>
      </c>
      <c r="S684" s="482">
        <f>S278</f>
        <v>43617</v>
      </c>
      <c r="T684" s="482">
        <f>T278</f>
        <v>43617</v>
      </c>
      <c r="U684" s="482">
        <f>U278</f>
        <v>43617</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09"/>
        <v>3</v>
      </c>
      <c r="D685" s="403"/>
      <c r="E685" s="460"/>
      <c r="F685" s="460"/>
      <c r="G685" s="403"/>
      <c r="H685" s="473"/>
      <c r="I685" s="430" t="s">
        <v>645</v>
      </c>
      <c r="J685" s="430"/>
      <c r="K685" s="527">
        <f t="shared" ref="K685:U685" si="213">K684+INDEX($R$364:$U$364,1,K$250+1)</f>
        <v>43708</v>
      </c>
      <c r="L685" s="527">
        <f t="shared" si="213"/>
        <v>43708</v>
      </c>
      <c r="M685" s="526">
        <f t="shared" si="213"/>
        <v>43708</v>
      </c>
      <c r="N685" s="526">
        <f t="shared" si="213"/>
        <v>43708</v>
      </c>
      <c r="O685" s="526">
        <f t="shared" si="213"/>
        <v>43708</v>
      </c>
      <c r="P685" s="526">
        <f t="shared" si="213"/>
        <v>43708</v>
      </c>
      <c r="Q685" s="526">
        <f t="shared" si="213"/>
        <v>43708</v>
      </c>
      <c r="R685" s="526">
        <f t="shared" si="213"/>
        <v>43708</v>
      </c>
      <c r="S685" s="526">
        <f t="shared" si="213"/>
        <v>43708</v>
      </c>
      <c r="T685" s="526">
        <f t="shared" si="213"/>
        <v>43708</v>
      </c>
      <c r="U685" s="526">
        <f t="shared" si="213"/>
        <v>43708</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09"/>
        <v>3</v>
      </c>
      <c r="D686" s="403"/>
      <c r="E686" s="460"/>
      <c r="F686" s="460"/>
      <c r="G686" s="403"/>
      <c r="H686" s="424" t="str">
        <f>"Birth: "&amp;H$263</f>
        <v>Birth: Spr</v>
      </c>
      <c r="I686" s="430" t="s">
        <v>553</v>
      </c>
      <c r="J686" s="430"/>
      <c r="K686" s="472">
        <f t="shared" ref="K686:Q686" si="214">K263</f>
        <v>43669</v>
      </c>
      <c r="L686" s="472">
        <f t="shared" si="214"/>
        <v>43669</v>
      </c>
      <c r="M686" s="472">
        <f t="shared" si="214"/>
        <v>43669</v>
      </c>
      <c r="N686" s="472">
        <f t="shared" si="214"/>
        <v>43669</v>
      </c>
      <c r="O686" s="472">
        <f t="shared" si="214"/>
        <v>43669</v>
      </c>
      <c r="P686" s="472">
        <f t="shared" si="214"/>
        <v>43669</v>
      </c>
      <c r="Q686" s="472">
        <f t="shared" si="214"/>
        <v>43669</v>
      </c>
      <c r="R686" s="482">
        <f>R286</f>
        <v>43669</v>
      </c>
      <c r="S686" s="482">
        <f>S286</f>
        <v>43669</v>
      </c>
      <c r="T686" s="482">
        <f>T286</f>
        <v>43669</v>
      </c>
      <c r="U686" s="482">
        <f>U286</f>
        <v>43669</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09"/>
        <v>3</v>
      </c>
      <c r="D687" s="403"/>
      <c r="E687" s="460"/>
      <c r="F687" s="460"/>
      <c r="G687" s="403"/>
      <c r="H687" s="473"/>
      <c r="I687" s="430" t="s">
        <v>645</v>
      </c>
      <c r="J687" s="430"/>
      <c r="K687" s="527">
        <f t="shared" ref="K687:U687" si="215">K686+INDEX($R$364:$U$364,1,K$250+1)</f>
        <v>43760</v>
      </c>
      <c r="L687" s="527">
        <f t="shared" si="215"/>
        <v>43760</v>
      </c>
      <c r="M687" s="526">
        <f t="shared" si="215"/>
        <v>43760</v>
      </c>
      <c r="N687" s="526">
        <f t="shared" si="215"/>
        <v>43760</v>
      </c>
      <c r="O687" s="526">
        <f t="shared" si="215"/>
        <v>43760</v>
      </c>
      <c r="P687" s="526">
        <f t="shared" si="215"/>
        <v>43760</v>
      </c>
      <c r="Q687" s="526">
        <f t="shared" si="215"/>
        <v>43760</v>
      </c>
      <c r="R687" s="526">
        <f t="shared" si="215"/>
        <v>43760</v>
      </c>
      <c r="S687" s="526">
        <f t="shared" si="215"/>
        <v>43760</v>
      </c>
      <c r="T687" s="526">
        <f t="shared" si="215"/>
        <v>43760</v>
      </c>
      <c r="U687" s="526">
        <f t="shared" si="215"/>
        <v>43760</v>
      </c>
      <c r="V687" s="408"/>
      <c r="W687" s="408"/>
      <c r="X687" s="408"/>
      <c r="Y687" s="408"/>
      <c r="Z687" s="408"/>
      <c r="AA687" s="408"/>
      <c r="AB687" s="408"/>
      <c r="AC687" s="408"/>
      <c r="AD687" s="522" t="s">
        <v>1160</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09"/>
        <v>3</v>
      </c>
      <c r="D688" s="403"/>
      <c r="E688" s="460"/>
      <c r="F688" s="460"/>
      <c r="G688" s="403"/>
      <c r="H688" s="473" t="s">
        <v>560</v>
      </c>
      <c r="I688" s="431" t="s">
        <v>646</v>
      </c>
      <c r="J688" s="520" t="s">
        <v>647</v>
      </c>
      <c r="K688" s="521">
        <f>COUNTA($H$689:$H$761)</f>
        <v>3</v>
      </c>
      <c r="L688" s="521">
        <f>COUNTA($I$689:$I$761)/K688</f>
        <v>8</v>
      </c>
      <c r="M688" s="475">
        <f>COUNTA($J$689:$J$764)/(L688*K688)</f>
        <v>3</v>
      </c>
      <c r="N688" s="528" t="s">
        <v>648</v>
      </c>
      <c r="O688" s="529"/>
      <c r="P688" s="529"/>
      <c r="Q688" s="529"/>
      <c r="R688" s="529"/>
      <c r="S688" s="529"/>
      <c r="T688" s="529"/>
      <c r="U688" s="503"/>
      <c r="V688" s="424" t="s">
        <v>649</v>
      </c>
      <c r="W688" s="408"/>
      <c r="X688" s="430" t="s">
        <v>650</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09"/>
        <v>3</v>
      </c>
      <c r="D689" s="403"/>
      <c r="E689" s="460"/>
      <c r="F689" s="460"/>
      <c r="G689" s="403"/>
      <c r="H689" s="424" t="str">
        <f>H$261</f>
        <v>Aut</v>
      </c>
      <c r="I689" s="424">
        <v>0</v>
      </c>
      <c r="J689" s="450" t="s">
        <v>541</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6">R689&lt;(MAX(R$267:R$274)+MAX($I$364*R$364,$I$365*R$365,$I$366*R$366))</f>
        <v>0</v>
      </c>
      <c r="Y689" s="408" t="b">
        <f t="shared" si="216"/>
        <v>0</v>
      </c>
      <c r="Z689" s="408" t="b">
        <f t="shared" si="216"/>
        <v>0</v>
      </c>
      <c r="AA689" s="408" t="b">
        <f t="shared" si="216"/>
        <v>0</v>
      </c>
      <c r="AB689" s="408"/>
      <c r="AC689" s="1043">
        <f>MIN(363,INT((K689 - DATE(YEAR(K689),1,1))))+364*(YEAR(K689)-i_startyear)</f>
        <v>318</v>
      </c>
      <c r="AD689" s="1043">
        <f>MIN(363,INT((L689 - DATE(YEAR(L689),1,1))))+364*(YEAR(L689)-i_startyear)</f>
        <v>318</v>
      </c>
      <c r="AE689" s="1043">
        <f>MIN(363,INT((M689 - DATE(YEAR(M689),1,1))))+364*(YEAR(M689)-i_startyear)</f>
        <v>318</v>
      </c>
      <c r="AF689" s="408"/>
      <c r="AG689" s="408"/>
      <c r="AH689" s="408"/>
      <c r="AI689" s="408"/>
      <c r="AJ689" s="1043">
        <f t="shared" ref="AJ689:AJ720" si="217">MIN(363,INT((R689 - DATE(YEAR(R689),1,1))))+364*(YEAR(R689)-i_startyear)</f>
        <v>318</v>
      </c>
      <c r="AK689" s="1043">
        <f t="shared" ref="AK689:AK720" si="218">MIN(363,INT((S689 - DATE(YEAR(S689),1,1))))+364*(YEAR(S689)-i_startyear)</f>
        <v>318</v>
      </c>
      <c r="AL689" s="1043">
        <f t="shared" ref="AL689:AL720" si="219">MIN(363,INT((T689 - DATE(YEAR(T689),1,1))))+364*(YEAR(T689)-i_startyear)</f>
        <v>318</v>
      </c>
      <c r="AM689" s="1043">
        <f t="shared" ref="AM689:AM720" si="220">MIN(363,INT((U689 - DATE(YEAR(U689),1,1))))+364*(YEAR(U689)-i_startyear)</f>
        <v>318</v>
      </c>
      <c r="AN689" s="408"/>
      <c r="AO689" s="403"/>
      <c r="AP689" s="388"/>
      <c r="AQ689" s="376"/>
      <c r="AR689" s="376"/>
      <c r="AS689" s="376"/>
    </row>
    <row r="690" spans="1:45" outlineLevel="3" x14ac:dyDescent="0.25">
      <c r="A690" s="376"/>
      <c r="B690" s="385"/>
      <c r="C690" s="378">
        <f t="shared" si="209"/>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6"/>
        <v>0</v>
      </c>
      <c r="Y690" s="408" t="b">
        <f t="shared" si="216"/>
        <v>0</v>
      </c>
      <c r="Z690" s="408" t="b">
        <f t="shared" si="216"/>
        <v>0</v>
      </c>
      <c r="AA690" s="408" t="b">
        <f t="shared" si="216"/>
        <v>0</v>
      </c>
      <c r="AB690" s="408"/>
      <c r="AC690" s="408"/>
      <c r="AD690" s="408"/>
      <c r="AE690" s="408"/>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17"/>
        <v>318</v>
      </c>
      <c r="AK690" s="1043">
        <f t="shared" si="218"/>
        <v>318</v>
      </c>
      <c r="AL690" s="1043">
        <f t="shared" si="219"/>
        <v>318</v>
      </c>
      <c r="AM690" s="1043">
        <f t="shared" si="220"/>
        <v>318</v>
      </c>
      <c r="AN690" s="408"/>
      <c r="AO690" s="403"/>
      <c r="AP690" s="388"/>
      <c r="AQ690" s="376"/>
      <c r="AR690" s="376"/>
      <c r="AS690" s="376"/>
    </row>
    <row r="691" spans="1:45" outlineLevel="3" x14ac:dyDescent="0.25">
      <c r="A691" s="376"/>
      <c r="B691" s="385"/>
      <c r="C691" s="378">
        <f t="shared" si="209"/>
        <v>3</v>
      </c>
      <c r="D691" s="403"/>
      <c r="E691" s="460"/>
      <c r="F691" s="460"/>
      <c r="G691" s="403"/>
      <c r="H691" s="424"/>
      <c r="I691" s="424"/>
      <c r="J691" s="450" t="s">
        <v>850</v>
      </c>
      <c r="K691" s="408"/>
      <c r="L691" s="408"/>
      <c r="M691" s="408"/>
      <c r="N691" s="408"/>
      <c r="O691" s="408"/>
      <c r="P691" s="408"/>
      <c r="Q691" s="408"/>
      <c r="R691" s="531">
        <v>43784</v>
      </c>
      <c r="S691" s="531">
        <v>43784</v>
      </c>
      <c r="T691" s="531">
        <v>43784</v>
      </c>
      <c r="U691" s="531">
        <v>43784</v>
      </c>
      <c r="V691" s="451">
        <v>0.5</v>
      </c>
      <c r="W691" s="408"/>
      <c r="X691" s="408" t="b">
        <f t="shared" si="216"/>
        <v>0</v>
      </c>
      <c r="Y691" s="408" t="b">
        <f t="shared" si="216"/>
        <v>0</v>
      </c>
      <c r="Z691" s="408" t="b">
        <f t="shared" si="216"/>
        <v>0</v>
      </c>
      <c r="AA691" s="408" t="b">
        <f t="shared" si="216"/>
        <v>0</v>
      </c>
      <c r="AB691" s="408"/>
      <c r="AC691" s="408"/>
      <c r="AD691" s="408"/>
      <c r="AE691" s="408"/>
      <c r="AF691" s="408"/>
      <c r="AG691" s="408"/>
      <c r="AH691" s="408"/>
      <c r="AI691" s="408"/>
      <c r="AJ691" s="1043">
        <f t="shared" si="217"/>
        <v>318</v>
      </c>
      <c r="AK691" s="1043">
        <f t="shared" si="218"/>
        <v>318</v>
      </c>
      <c r="AL691" s="1043">
        <f t="shared" si="219"/>
        <v>318</v>
      </c>
      <c r="AM691" s="1043">
        <f t="shared" si="220"/>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651</v>
      </c>
      <c r="K692" s="496">
        <f>DATE(YEAR(K689)+1,MONTH(K689),DAY(K689))</f>
        <v>44150</v>
      </c>
      <c r="L692" s="496">
        <f>DATE(YEAR(L689)+1,MONTH(L689),DAY(L689))</f>
        <v>44150</v>
      </c>
      <c r="M692" s="496">
        <f>DATE(YEAR(M689)+1,MONTH(M689),DAY(M689))</f>
        <v>44150</v>
      </c>
      <c r="N692" s="408"/>
      <c r="O692" s="408"/>
      <c r="P692" s="408"/>
      <c r="Q692" s="408"/>
      <c r="R692" s="496">
        <f t="shared" ref="R692:U712" si="221">DATE(YEAR(R689)+1,MONTH(R689),DAY(R689))</f>
        <v>44150</v>
      </c>
      <c r="S692" s="496">
        <f t="shared" si="221"/>
        <v>44150</v>
      </c>
      <c r="T692" s="496">
        <f t="shared" si="221"/>
        <v>44150</v>
      </c>
      <c r="U692" s="496">
        <f t="shared" si="221"/>
        <v>44150</v>
      </c>
      <c r="V692" s="408"/>
      <c r="W692" s="408"/>
      <c r="X692" s="408"/>
      <c r="Y692" s="408"/>
      <c r="Z692" s="408"/>
      <c r="AA692" s="408"/>
      <c r="AB692" s="408"/>
      <c r="AC692" s="1043">
        <f>MIN(363,INT((K692 - DATE(YEAR(K692),1,1))))+364*(YEAR(K692)-i_startyear)</f>
        <v>683</v>
      </c>
      <c r="AD692" s="1043">
        <f>MIN(363,INT((L692 - DATE(YEAR(L692),1,1))))+364*(YEAR(L692)-i_startyear)</f>
        <v>683</v>
      </c>
      <c r="AE692" s="1043">
        <f>MIN(363,INT((M692 - DATE(YEAR(M692),1,1))))+364*(YEAR(M692)-i_startyear)</f>
        <v>683</v>
      </c>
      <c r="AF692" s="408"/>
      <c r="AG692" s="408"/>
      <c r="AH692" s="408"/>
      <c r="AI692" s="408"/>
      <c r="AJ692" s="1043">
        <f t="shared" si="217"/>
        <v>683</v>
      </c>
      <c r="AK692" s="1043">
        <f t="shared" si="218"/>
        <v>683</v>
      </c>
      <c r="AL692" s="1043">
        <f t="shared" si="219"/>
        <v>683</v>
      </c>
      <c r="AM692" s="1043">
        <f t="shared" si="220"/>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641</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1"/>
        <v>44150</v>
      </c>
      <c r="S693" s="496">
        <f t="shared" si="221"/>
        <v>44150</v>
      </c>
      <c r="T693" s="496">
        <f t="shared" si="221"/>
        <v>44150</v>
      </c>
      <c r="U693" s="496">
        <f t="shared" si="221"/>
        <v>44150</v>
      </c>
      <c r="V693" s="408"/>
      <c r="W693" s="408"/>
      <c r="X693" s="408"/>
      <c r="Y693" s="408"/>
      <c r="Z693" s="408"/>
      <c r="AA693" s="408"/>
      <c r="AB693" s="408"/>
      <c r="AC693" s="408"/>
      <c r="AD693" s="408"/>
      <c r="AE693" s="408"/>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17"/>
        <v>683</v>
      </c>
      <c r="AK693" s="1043">
        <f t="shared" si="218"/>
        <v>683</v>
      </c>
      <c r="AL693" s="1043">
        <f t="shared" si="219"/>
        <v>683</v>
      </c>
      <c r="AM693" s="1043">
        <f t="shared" si="220"/>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642</v>
      </c>
      <c r="K694" s="408"/>
      <c r="L694" s="408"/>
      <c r="M694" s="408"/>
      <c r="N694" s="408"/>
      <c r="O694" s="408"/>
      <c r="P694" s="408"/>
      <c r="Q694" s="408"/>
      <c r="R694" s="496">
        <f t="shared" si="221"/>
        <v>44150</v>
      </c>
      <c r="S694" s="496">
        <f t="shared" si="221"/>
        <v>44150</v>
      </c>
      <c r="T694" s="496">
        <f t="shared" si="221"/>
        <v>44150</v>
      </c>
      <c r="U694" s="496">
        <f t="shared" si="221"/>
        <v>44150</v>
      </c>
      <c r="V694" s="408"/>
      <c r="W694" s="408"/>
      <c r="X694" s="408"/>
      <c r="Y694" s="408"/>
      <c r="Z694" s="408"/>
      <c r="AA694" s="408"/>
      <c r="AB694" s="408"/>
      <c r="AC694" s="408"/>
      <c r="AD694" s="408"/>
      <c r="AE694" s="408"/>
      <c r="AF694" s="408"/>
      <c r="AG694" s="408"/>
      <c r="AH694" s="408"/>
      <c r="AI694" s="408"/>
      <c r="AJ694" s="1043">
        <f t="shared" si="217"/>
        <v>683</v>
      </c>
      <c r="AK694" s="1043">
        <f t="shared" si="218"/>
        <v>683</v>
      </c>
      <c r="AL694" s="1043">
        <f t="shared" si="219"/>
        <v>683</v>
      </c>
      <c r="AM694" s="1043">
        <f t="shared" si="220"/>
        <v>683</v>
      </c>
      <c r="AN694" s="408"/>
      <c r="AO694" s="403"/>
      <c r="AP694" s="388"/>
      <c r="AQ694" s="376"/>
      <c r="AR694" s="376"/>
      <c r="AS694" s="376"/>
    </row>
    <row r="695" spans="1:45" outlineLevel="3" x14ac:dyDescent="0.25">
      <c r="A695" s="376"/>
      <c r="B695" s="385"/>
      <c r="C695" s="378">
        <f t="shared" ref="C695:C751" si="222">INT($C$242+3)</f>
        <v>4</v>
      </c>
      <c r="D695" s="403"/>
      <c r="E695" s="460"/>
      <c r="F695" s="460"/>
      <c r="G695" s="403"/>
      <c r="H695" s="408"/>
      <c r="I695" s="424">
        <v>2</v>
      </c>
      <c r="J695" s="424" t="s">
        <v>651</v>
      </c>
      <c r="K695" s="496">
        <f>DATE(YEAR(K692)+1,MONTH(K692),DAY(K692))</f>
        <v>44515</v>
      </c>
      <c r="L695" s="496">
        <f>DATE(YEAR(L692)+1,MONTH(L692),DAY(L692))</f>
        <v>44515</v>
      </c>
      <c r="M695" s="496">
        <f>DATE(YEAR(M692)+1,MONTH(M692),DAY(M692))</f>
        <v>44515</v>
      </c>
      <c r="N695" s="408"/>
      <c r="O695" s="408"/>
      <c r="P695" s="408"/>
      <c r="Q695" s="408"/>
      <c r="R695" s="496">
        <f t="shared" si="221"/>
        <v>44515</v>
      </c>
      <c r="S695" s="496">
        <f t="shared" si="221"/>
        <v>44515</v>
      </c>
      <c r="T695" s="496">
        <f t="shared" si="221"/>
        <v>44515</v>
      </c>
      <c r="U695" s="496">
        <f t="shared" si="221"/>
        <v>44515</v>
      </c>
      <c r="V695" s="408"/>
      <c r="W695" s="408"/>
      <c r="X695" s="408"/>
      <c r="Y695" s="408"/>
      <c r="Z695" s="408"/>
      <c r="AA695" s="408"/>
      <c r="AB695" s="408"/>
      <c r="AC695" s="1043">
        <f>MIN(363,INT((K695 - DATE(YEAR(K695),1,1))))+364*(YEAR(K695)-i_startyear)</f>
        <v>1046</v>
      </c>
      <c r="AD695" s="1043">
        <f>MIN(363,INT((L695 - DATE(YEAR(L695),1,1))))+364*(YEAR(L695)-i_startyear)</f>
        <v>1046</v>
      </c>
      <c r="AE695" s="1043">
        <f>MIN(363,INT((M695 - DATE(YEAR(M695),1,1))))+364*(YEAR(M695)-i_startyear)</f>
        <v>1046</v>
      </c>
      <c r="AF695" s="408"/>
      <c r="AG695" s="408"/>
      <c r="AH695" s="408"/>
      <c r="AI695" s="408"/>
      <c r="AJ695" s="1043">
        <f t="shared" si="217"/>
        <v>1046</v>
      </c>
      <c r="AK695" s="1043">
        <f t="shared" si="218"/>
        <v>1046</v>
      </c>
      <c r="AL695" s="1043">
        <f t="shared" si="219"/>
        <v>1046</v>
      </c>
      <c r="AM695" s="1043">
        <f t="shared" si="220"/>
        <v>1046</v>
      </c>
      <c r="AN695" s="408"/>
      <c r="AO695" s="403"/>
      <c r="AP695" s="388"/>
      <c r="AQ695" s="376"/>
      <c r="AR695" s="376"/>
      <c r="AS695" s="376"/>
    </row>
    <row r="696" spans="1:45" outlineLevel="3" x14ac:dyDescent="0.25">
      <c r="A696" s="376"/>
      <c r="B696" s="385"/>
      <c r="C696" s="378">
        <f t="shared" si="222"/>
        <v>4</v>
      </c>
      <c r="D696" s="403"/>
      <c r="E696" s="460"/>
      <c r="F696" s="460"/>
      <c r="G696" s="403"/>
      <c r="H696" s="408"/>
      <c r="I696" s="424"/>
      <c r="J696" s="424" t="s">
        <v>641</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1"/>
        <v>44515</v>
      </c>
      <c r="S696" s="496">
        <f t="shared" si="221"/>
        <v>44515</v>
      </c>
      <c r="T696" s="496">
        <f t="shared" si="221"/>
        <v>44515</v>
      </c>
      <c r="U696" s="496">
        <f t="shared" si="221"/>
        <v>44515</v>
      </c>
      <c r="V696" s="408"/>
      <c r="W696" s="408"/>
      <c r="X696" s="408"/>
      <c r="Y696" s="408"/>
      <c r="Z696" s="408"/>
      <c r="AA696" s="408"/>
      <c r="AB696" s="408"/>
      <c r="AC696" s="408"/>
      <c r="AD696" s="408"/>
      <c r="AE696" s="408"/>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17"/>
        <v>1046</v>
      </c>
      <c r="AK696" s="1043">
        <f t="shared" si="218"/>
        <v>1046</v>
      </c>
      <c r="AL696" s="1043">
        <f t="shared" si="219"/>
        <v>1046</v>
      </c>
      <c r="AM696" s="1043">
        <f t="shared" si="220"/>
        <v>1046</v>
      </c>
      <c r="AN696" s="408"/>
      <c r="AO696" s="403"/>
      <c r="AP696" s="388"/>
      <c r="AQ696" s="376"/>
      <c r="AR696" s="376"/>
      <c r="AS696" s="376"/>
    </row>
    <row r="697" spans="1:45" outlineLevel="3" x14ac:dyDescent="0.25">
      <c r="A697" s="376"/>
      <c r="B697" s="385"/>
      <c r="C697" s="378">
        <f t="shared" si="222"/>
        <v>4</v>
      </c>
      <c r="D697" s="403"/>
      <c r="E697" s="460"/>
      <c r="F697" s="460"/>
      <c r="G697" s="403"/>
      <c r="H697" s="408"/>
      <c r="I697" s="424"/>
      <c r="J697" s="424" t="s">
        <v>642</v>
      </c>
      <c r="K697" s="408"/>
      <c r="L697" s="408"/>
      <c r="M697" s="408"/>
      <c r="N697" s="408"/>
      <c r="O697" s="408"/>
      <c r="P697" s="408"/>
      <c r="Q697" s="408"/>
      <c r="R697" s="496">
        <f t="shared" si="221"/>
        <v>44515</v>
      </c>
      <c r="S697" s="496">
        <f t="shared" si="221"/>
        <v>44515</v>
      </c>
      <c r="T697" s="496">
        <f t="shared" si="221"/>
        <v>44515</v>
      </c>
      <c r="U697" s="496">
        <f t="shared" si="221"/>
        <v>44515</v>
      </c>
      <c r="V697" s="408"/>
      <c r="W697" s="408"/>
      <c r="X697" s="408"/>
      <c r="Y697" s="408"/>
      <c r="Z697" s="408"/>
      <c r="AA697" s="408"/>
      <c r="AB697" s="408"/>
      <c r="AC697" s="408"/>
      <c r="AD697" s="408"/>
      <c r="AE697" s="408"/>
      <c r="AF697" s="408"/>
      <c r="AG697" s="408"/>
      <c r="AH697" s="408"/>
      <c r="AI697" s="408"/>
      <c r="AJ697" s="1043">
        <f t="shared" si="217"/>
        <v>1046</v>
      </c>
      <c r="AK697" s="1043">
        <f t="shared" si="218"/>
        <v>1046</v>
      </c>
      <c r="AL697" s="1043">
        <f t="shared" si="219"/>
        <v>1046</v>
      </c>
      <c r="AM697" s="1043">
        <f t="shared" si="220"/>
        <v>1046</v>
      </c>
      <c r="AN697" s="408"/>
      <c r="AO697" s="403"/>
      <c r="AP697" s="388"/>
      <c r="AQ697" s="376"/>
      <c r="AR697" s="376"/>
      <c r="AS697" s="376"/>
    </row>
    <row r="698" spans="1:45" outlineLevel="3" x14ac:dyDescent="0.25">
      <c r="A698" s="376"/>
      <c r="B698" s="385"/>
      <c r="C698" s="378">
        <f t="shared" si="222"/>
        <v>4</v>
      </c>
      <c r="D698" s="403"/>
      <c r="E698" s="460"/>
      <c r="F698" s="460"/>
      <c r="G698" s="403"/>
      <c r="H698" s="408"/>
      <c r="I698" s="424">
        <v>3</v>
      </c>
      <c r="J698" s="424" t="s">
        <v>651</v>
      </c>
      <c r="K698" s="496">
        <f>DATE(YEAR(K695)+1,MONTH(K695),DAY(K695))</f>
        <v>44880</v>
      </c>
      <c r="L698" s="496">
        <f>DATE(YEAR(L695)+1,MONTH(L695),DAY(L695))</f>
        <v>44880</v>
      </c>
      <c r="M698" s="496">
        <f>DATE(YEAR(M695)+1,MONTH(M695),DAY(M695))</f>
        <v>44880</v>
      </c>
      <c r="N698" s="408"/>
      <c r="O698" s="408"/>
      <c r="P698" s="408"/>
      <c r="Q698" s="408"/>
      <c r="R698" s="496">
        <f t="shared" si="221"/>
        <v>44880</v>
      </c>
      <c r="S698" s="496">
        <f t="shared" si="221"/>
        <v>44880</v>
      </c>
      <c r="T698" s="496">
        <f t="shared" si="221"/>
        <v>44880</v>
      </c>
      <c r="U698" s="496">
        <f t="shared" si="221"/>
        <v>44880</v>
      </c>
      <c r="V698" s="408"/>
      <c r="W698" s="408"/>
      <c r="X698" s="408"/>
      <c r="Y698" s="408"/>
      <c r="Z698" s="408"/>
      <c r="AA698" s="408"/>
      <c r="AB698" s="408"/>
      <c r="AC698" s="1043">
        <f>MIN(363,INT((K698 - DATE(YEAR(K698),1,1))))+364*(YEAR(K698)-i_startyear)</f>
        <v>1410</v>
      </c>
      <c r="AD698" s="1043">
        <f>MIN(363,INT((L698 - DATE(YEAR(L698),1,1))))+364*(YEAR(L698)-i_startyear)</f>
        <v>1410</v>
      </c>
      <c r="AE698" s="1043">
        <f>MIN(363,INT((M698 - DATE(YEAR(M698),1,1))))+364*(YEAR(M698)-i_startyear)</f>
        <v>1410</v>
      </c>
      <c r="AF698" s="408"/>
      <c r="AG698" s="408"/>
      <c r="AH698" s="408"/>
      <c r="AI698" s="408"/>
      <c r="AJ698" s="1043">
        <f t="shared" si="217"/>
        <v>1410</v>
      </c>
      <c r="AK698" s="1043">
        <f t="shared" si="218"/>
        <v>1410</v>
      </c>
      <c r="AL698" s="1043">
        <f t="shared" si="219"/>
        <v>1410</v>
      </c>
      <c r="AM698" s="1043">
        <f t="shared" si="220"/>
        <v>1410</v>
      </c>
      <c r="AN698" s="408"/>
      <c r="AO698" s="403"/>
      <c r="AP698" s="388"/>
      <c r="AQ698" s="376"/>
      <c r="AR698" s="376"/>
      <c r="AS698" s="376"/>
    </row>
    <row r="699" spans="1:45" outlineLevel="3" x14ac:dyDescent="0.25">
      <c r="A699" s="376"/>
      <c r="B699" s="385"/>
      <c r="C699" s="378">
        <f t="shared" si="222"/>
        <v>4</v>
      </c>
      <c r="D699" s="403"/>
      <c r="E699" s="460"/>
      <c r="F699" s="460"/>
      <c r="G699" s="403"/>
      <c r="H699" s="408"/>
      <c r="I699" s="424"/>
      <c r="J699" s="424" t="s">
        <v>641</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1"/>
        <v>44880</v>
      </c>
      <c r="S699" s="496">
        <f t="shared" si="221"/>
        <v>44880</v>
      </c>
      <c r="T699" s="496">
        <f t="shared" si="221"/>
        <v>44880</v>
      </c>
      <c r="U699" s="496">
        <f t="shared" si="221"/>
        <v>44880</v>
      </c>
      <c r="V699" s="408"/>
      <c r="W699" s="408"/>
      <c r="X699" s="408"/>
      <c r="Y699" s="408"/>
      <c r="Z699" s="408"/>
      <c r="AA699" s="408"/>
      <c r="AB699" s="408"/>
      <c r="AC699" s="408"/>
      <c r="AD699" s="408"/>
      <c r="AE699" s="408"/>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17"/>
        <v>1410</v>
      </c>
      <c r="AK699" s="1043">
        <f t="shared" si="218"/>
        <v>1410</v>
      </c>
      <c r="AL699" s="1043">
        <f t="shared" si="219"/>
        <v>1410</v>
      </c>
      <c r="AM699" s="1043">
        <f t="shared" si="220"/>
        <v>1410</v>
      </c>
      <c r="AN699" s="408"/>
      <c r="AO699" s="403"/>
      <c r="AP699" s="388"/>
      <c r="AQ699" s="376"/>
      <c r="AR699" s="376"/>
      <c r="AS699" s="376"/>
    </row>
    <row r="700" spans="1:45" outlineLevel="3" x14ac:dyDescent="0.25">
      <c r="A700" s="376"/>
      <c r="B700" s="385"/>
      <c r="C700" s="378">
        <f t="shared" si="222"/>
        <v>4</v>
      </c>
      <c r="D700" s="403"/>
      <c r="E700" s="460"/>
      <c r="F700" s="460"/>
      <c r="G700" s="403"/>
      <c r="H700" s="408"/>
      <c r="I700" s="424"/>
      <c r="J700" s="424" t="s">
        <v>642</v>
      </c>
      <c r="K700" s="408"/>
      <c r="L700" s="408"/>
      <c r="M700" s="408"/>
      <c r="N700" s="408"/>
      <c r="O700" s="408"/>
      <c r="P700" s="408"/>
      <c r="Q700" s="408"/>
      <c r="R700" s="496">
        <f t="shared" si="221"/>
        <v>44880</v>
      </c>
      <c r="S700" s="496">
        <f t="shared" si="221"/>
        <v>44880</v>
      </c>
      <c r="T700" s="496">
        <f t="shared" si="221"/>
        <v>44880</v>
      </c>
      <c r="U700" s="496">
        <f t="shared" si="221"/>
        <v>44880</v>
      </c>
      <c r="V700" s="408"/>
      <c r="W700" s="408"/>
      <c r="X700" s="408"/>
      <c r="Y700" s="408"/>
      <c r="Z700" s="408"/>
      <c r="AA700" s="408"/>
      <c r="AB700" s="408"/>
      <c r="AC700" s="408"/>
      <c r="AD700" s="408"/>
      <c r="AE700" s="408"/>
      <c r="AF700" s="408"/>
      <c r="AG700" s="408"/>
      <c r="AH700" s="408"/>
      <c r="AI700" s="408"/>
      <c r="AJ700" s="1043">
        <f t="shared" si="217"/>
        <v>1410</v>
      </c>
      <c r="AK700" s="1043">
        <f t="shared" si="218"/>
        <v>1410</v>
      </c>
      <c r="AL700" s="1043">
        <f t="shared" si="219"/>
        <v>1410</v>
      </c>
      <c r="AM700" s="1043">
        <f t="shared" si="220"/>
        <v>1410</v>
      </c>
      <c r="AN700" s="408"/>
      <c r="AO700" s="403"/>
      <c r="AP700" s="388"/>
      <c r="AQ700" s="376"/>
      <c r="AR700" s="376"/>
      <c r="AS700" s="376"/>
    </row>
    <row r="701" spans="1:45" outlineLevel="3" x14ac:dyDescent="0.25">
      <c r="A701" s="376"/>
      <c r="B701" s="385"/>
      <c r="C701" s="378">
        <f t="shared" si="222"/>
        <v>4</v>
      </c>
      <c r="D701" s="403"/>
      <c r="E701" s="460"/>
      <c r="F701" s="460"/>
      <c r="G701" s="403"/>
      <c r="H701" s="408"/>
      <c r="I701" s="424">
        <v>4</v>
      </c>
      <c r="J701" s="424" t="s">
        <v>651</v>
      </c>
      <c r="K701" s="496">
        <f>DATE(YEAR(K698)+1,MONTH(K698),DAY(K698))</f>
        <v>45245</v>
      </c>
      <c r="L701" s="496">
        <f>DATE(YEAR(L698)+1,MONTH(L698),DAY(L698))</f>
        <v>45245</v>
      </c>
      <c r="M701" s="496">
        <f>DATE(YEAR(M698)+1,MONTH(M698),DAY(M698))</f>
        <v>45245</v>
      </c>
      <c r="N701" s="408"/>
      <c r="O701" s="408"/>
      <c r="P701" s="408"/>
      <c r="Q701" s="408"/>
      <c r="R701" s="496">
        <f t="shared" si="221"/>
        <v>45245</v>
      </c>
      <c r="S701" s="496">
        <f t="shared" si="221"/>
        <v>45245</v>
      </c>
      <c r="T701" s="496">
        <f t="shared" si="221"/>
        <v>45245</v>
      </c>
      <c r="U701" s="496">
        <f t="shared" si="221"/>
        <v>45245</v>
      </c>
      <c r="V701" s="408"/>
      <c r="W701" s="408"/>
      <c r="X701" s="408"/>
      <c r="Y701" s="408"/>
      <c r="Z701" s="408"/>
      <c r="AA701" s="408"/>
      <c r="AB701" s="408"/>
      <c r="AC701" s="1043">
        <f>MIN(363,INT((K701 - DATE(YEAR(K701),1,1))))+364*(YEAR(K701)-i_startyear)</f>
        <v>1774</v>
      </c>
      <c r="AD701" s="1043">
        <f>MIN(363,INT((L701 - DATE(YEAR(L701),1,1))))+364*(YEAR(L701)-i_startyear)</f>
        <v>1774</v>
      </c>
      <c r="AE701" s="1043">
        <f>MIN(363,INT((M701 - DATE(YEAR(M701),1,1))))+364*(YEAR(M701)-i_startyear)</f>
        <v>1774</v>
      </c>
      <c r="AF701" s="408"/>
      <c r="AG701" s="408"/>
      <c r="AH701" s="408"/>
      <c r="AI701" s="408"/>
      <c r="AJ701" s="1043">
        <f t="shared" si="217"/>
        <v>1774</v>
      </c>
      <c r="AK701" s="1043">
        <f t="shared" si="218"/>
        <v>1774</v>
      </c>
      <c r="AL701" s="1043">
        <f t="shared" si="219"/>
        <v>1774</v>
      </c>
      <c r="AM701" s="1043">
        <f t="shared" si="220"/>
        <v>1774</v>
      </c>
      <c r="AN701" s="408"/>
      <c r="AO701" s="403"/>
      <c r="AP701" s="388"/>
      <c r="AQ701" s="376"/>
      <c r="AR701" s="376"/>
      <c r="AS701" s="376"/>
    </row>
    <row r="702" spans="1:45" outlineLevel="3" x14ac:dyDescent="0.25">
      <c r="A702" s="376"/>
      <c r="B702" s="385"/>
      <c r="C702" s="378">
        <f t="shared" si="222"/>
        <v>4</v>
      </c>
      <c r="D702" s="403"/>
      <c r="E702" s="460"/>
      <c r="F702" s="460"/>
      <c r="G702" s="403"/>
      <c r="H702" s="408"/>
      <c r="I702" s="424"/>
      <c r="J702" s="424" t="s">
        <v>641</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1"/>
        <v>45245</v>
      </c>
      <c r="S702" s="496">
        <f t="shared" si="221"/>
        <v>45245</v>
      </c>
      <c r="T702" s="496">
        <f t="shared" si="221"/>
        <v>45245</v>
      </c>
      <c r="U702" s="496">
        <f t="shared" si="221"/>
        <v>45245</v>
      </c>
      <c r="V702" s="408"/>
      <c r="W702" s="408"/>
      <c r="X702" s="408"/>
      <c r="Y702" s="408"/>
      <c r="Z702" s="408"/>
      <c r="AA702" s="408"/>
      <c r="AB702" s="408"/>
      <c r="AC702" s="408"/>
      <c r="AD702" s="408"/>
      <c r="AE702" s="408"/>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17"/>
        <v>1774</v>
      </c>
      <c r="AK702" s="1043">
        <f t="shared" si="218"/>
        <v>1774</v>
      </c>
      <c r="AL702" s="1043">
        <f t="shared" si="219"/>
        <v>1774</v>
      </c>
      <c r="AM702" s="1043">
        <f t="shared" si="220"/>
        <v>1774</v>
      </c>
      <c r="AN702" s="408"/>
      <c r="AO702" s="403"/>
      <c r="AP702" s="388"/>
      <c r="AQ702" s="376"/>
      <c r="AR702" s="376"/>
      <c r="AS702" s="376"/>
    </row>
    <row r="703" spans="1:45" outlineLevel="3" x14ac:dyDescent="0.25">
      <c r="A703" s="376"/>
      <c r="B703" s="385"/>
      <c r="C703" s="378">
        <f t="shared" si="222"/>
        <v>4</v>
      </c>
      <c r="D703" s="403"/>
      <c r="E703" s="460"/>
      <c r="F703" s="460"/>
      <c r="G703" s="403"/>
      <c r="H703" s="408"/>
      <c r="I703" s="424"/>
      <c r="J703" s="424" t="s">
        <v>642</v>
      </c>
      <c r="K703" s="408"/>
      <c r="L703" s="408"/>
      <c r="M703" s="408"/>
      <c r="N703" s="408"/>
      <c r="O703" s="408"/>
      <c r="P703" s="408"/>
      <c r="Q703" s="408"/>
      <c r="R703" s="496">
        <f t="shared" si="221"/>
        <v>45245</v>
      </c>
      <c r="S703" s="496">
        <f t="shared" si="221"/>
        <v>45245</v>
      </c>
      <c r="T703" s="496">
        <f t="shared" si="221"/>
        <v>45245</v>
      </c>
      <c r="U703" s="496">
        <f t="shared" si="221"/>
        <v>45245</v>
      </c>
      <c r="V703" s="408"/>
      <c r="W703" s="408"/>
      <c r="X703" s="408"/>
      <c r="Y703" s="408"/>
      <c r="Z703" s="408"/>
      <c r="AA703" s="408"/>
      <c r="AB703" s="408"/>
      <c r="AC703" s="408"/>
      <c r="AD703" s="408"/>
      <c r="AE703" s="408"/>
      <c r="AF703" s="408"/>
      <c r="AG703" s="408"/>
      <c r="AH703" s="408"/>
      <c r="AI703" s="408"/>
      <c r="AJ703" s="1043">
        <f t="shared" si="217"/>
        <v>1774</v>
      </c>
      <c r="AK703" s="1043">
        <f t="shared" si="218"/>
        <v>1774</v>
      </c>
      <c r="AL703" s="1043">
        <f t="shared" si="219"/>
        <v>1774</v>
      </c>
      <c r="AM703" s="1043">
        <f t="shared" si="220"/>
        <v>1774</v>
      </c>
      <c r="AN703" s="408"/>
      <c r="AO703" s="403"/>
      <c r="AP703" s="388"/>
      <c r="AQ703" s="376"/>
      <c r="AR703" s="376"/>
      <c r="AS703" s="376"/>
    </row>
    <row r="704" spans="1:45" outlineLevel="3" x14ac:dyDescent="0.25">
      <c r="A704" s="376"/>
      <c r="B704" s="385"/>
      <c r="C704" s="378">
        <f t="shared" si="222"/>
        <v>4</v>
      </c>
      <c r="D704" s="403"/>
      <c r="E704" s="460"/>
      <c r="F704" s="460"/>
      <c r="G704" s="403"/>
      <c r="H704" s="408"/>
      <c r="I704" s="424">
        <v>5</v>
      </c>
      <c r="J704" s="424" t="s">
        <v>651</v>
      </c>
      <c r="K704" s="496">
        <f>DATE(YEAR(K701)+1,MONTH(K701),DAY(K701))</f>
        <v>45611</v>
      </c>
      <c r="L704" s="496">
        <f>DATE(YEAR(L701)+1,MONTH(L701),DAY(L701))</f>
        <v>45611</v>
      </c>
      <c r="M704" s="496">
        <f>DATE(YEAR(M701)+1,MONTH(M701),DAY(M701))</f>
        <v>45611</v>
      </c>
      <c r="N704" s="408"/>
      <c r="O704" s="408"/>
      <c r="P704" s="408"/>
      <c r="Q704" s="408"/>
      <c r="R704" s="496">
        <f t="shared" si="221"/>
        <v>45611</v>
      </c>
      <c r="S704" s="496">
        <f t="shared" si="221"/>
        <v>45611</v>
      </c>
      <c r="T704" s="496">
        <f t="shared" si="221"/>
        <v>45611</v>
      </c>
      <c r="U704" s="496">
        <f t="shared" si="221"/>
        <v>45611</v>
      </c>
      <c r="V704" s="408"/>
      <c r="W704" s="408"/>
      <c r="X704" s="408"/>
      <c r="Y704" s="408"/>
      <c r="Z704" s="408"/>
      <c r="AA704" s="408"/>
      <c r="AB704" s="408"/>
      <c r="AC704" s="1043">
        <f>MIN(363,INT((K704 - DATE(YEAR(K704),1,1))))+364*(YEAR(K704)-i_startyear)</f>
        <v>2139</v>
      </c>
      <c r="AD704" s="1043">
        <f>MIN(363,INT((L704 - DATE(YEAR(L704),1,1))))+364*(YEAR(L704)-i_startyear)</f>
        <v>2139</v>
      </c>
      <c r="AE704" s="1043">
        <f>MIN(363,INT((M704 - DATE(YEAR(M704),1,1))))+364*(YEAR(M704)-i_startyear)</f>
        <v>2139</v>
      </c>
      <c r="AF704" s="408"/>
      <c r="AG704" s="408"/>
      <c r="AH704" s="408"/>
      <c r="AI704" s="408"/>
      <c r="AJ704" s="1043">
        <f t="shared" si="217"/>
        <v>2139</v>
      </c>
      <c r="AK704" s="1043">
        <f t="shared" si="218"/>
        <v>2139</v>
      </c>
      <c r="AL704" s="1043">
        <f t="shared" si="219"/>
        <v>2139</v>
      </c>
      <c r="AM704" s="1043">
        <f t="shared" si="220"/>
        <v>2139</v>
      </c>
      <c r="AN704" s="408"/>
      <c r="AO704" s="403"/>
      <c r="AP704" s="388"/>
      <c r="AQ704" s="376"/>
      <c r="AR704" s="376"/>
      <c r="AS704" s="376"/>
    </row>
    <row r="705" spans="1:45" outlineLevel="3" x14ac:dyDescent="0.25">
      <c r="A705" s="376"/>
      <c r="B705" s="385"/>
      <c r="C705" s="378">
        <f t="shared" si="222"/>
        <v>4</v>
      </c>
      <c r="D705" s="403"/>
      <c r="E705" s="460"/>
      <c r="F705" s="460"/>
      <c r="G705" s="403"/>
      <c r="H705" s="408"/>
      <c r="I705" s="424"/>
      <c r="J705" s="424" t="s">
        <v>641</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1"/>
        <v>45611</v>
      </c>
      <c r="S705" s="496">
        <f t="shared" si="221"/>
        <v>45611</v>
      </c>
      <c r="T705" s="496">
        <f t="shared" si="221"/>
        <v>45611</v>
      </c>
      <c r="U705" s="496">
        <f t="shared" si="221"/>
        <v>45611</v>
      </c>
      <c r="V705" s="408"/>
      <c r="W705" s="408"/>
      <c r="X705" s="408"/>
      <c r="Y705" s="408"/>
      <c r="Z705" s="408"/>
      <c r="AA705" s="408"/>
      <c r="AB705" s="408"/>
      <c r="AC705" s="408"/>
      <c r="AD705" s="408"/>
      <c r="AE705" s="408"/>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17"/>
        <v>2139</v>
      </c>
      <c r="AK705" s="1043">
        <f t="shared" si="218"/>
        <v>2139</v>
      </c>
      <c r="AL705" s="1043">
        <f t="shared" si="219"/>
        <v>2139</v>
      </c>
      <c r="AM705" s="1043">
        <f t="shared" si="220"/>
        <v>2139</v>
      </c>
      <c r="AN705" s="408"/>
      <c r="AO705" s="403"/>
      <c r="AP705" s="388"/>
      <c r="AQ705" s="376"/>
      <c r="AR705" s="376"/>
      <c r="AS705" s="376"/>
    </row>
    <row r="706" spans="1:45" outlineLevel="3" x14ac:dyDescent="0.25">
      <c r="A706" s="376"/>
      <c r="B706" s="385"/>
      <c r="C706" s="378">
        <f t="shared" si="222"/>
        <v>4</v>
      </c>
      <c r="D706" s="403"/>
      <c r="E706" s="460"/>
      <c r="F706" s="460"/>
      <c r="G706" s="403"/>
      <c r="H706" s="408"/>
      <c r="I706" s="424"/>
      <c r="J706" s="424" t="s">
        <v>642</v>
      </c>
      <c r="K706" s="408"/>
      <c r="L706" s="408"/>
      <c r="M706" s="408"/>
      <c r="N706" s="408"/>
      <c r="O706" s="408"/>
      <c r="P706" s="408"/>
      <c r="Q706" s="408"/>
      <c r="R706" s="496">
        <f t="shared" si="221"/>
        <v>45611</v>
      </c>
      <c r="S706" s="496">
        <f t="shared" si="221"/>
        <v>45611</v>
      </c>
      <c r="T706" s="496">
        <f t="shared" si="221"/>
        <v>45611</v>
      </c>
      <c r="U706" s="496">
        <f t="shared" si="221"/>
        <v>45611</v>
      </c>
      <c r="V706" s="408"/>
      <c r="W706" s="408"/>
      <c r="X706" s="408"/>
      <c r="Y706" s="408"/>
      <c r="Z706" s="408"/>
      <c r="AA706" s="408"/>
      <c r="AB706" s="408"/>
      <c r="AC706" s="408"/>
      <c r="AD706" s="408"/>
      <c r="AE706" s="408"/>
      <c r="AF706" s="408"/>
      <c r="AG706" s="408"/>
      <c r="AH706" s="408"/>
      <c r="AI706" s="408"/>
      <c r="AJ706" s="1043">
        <f t="shared" si="217"/>
        <v>2139</v>
      </c>
      <c r="AK706" s="1043">
        <f t="shared" si="218"/>
        <v>2139</v>
      </c>
      <c r="AL706" s="1043">
        <f t="shared" si="219"/>
        <v>2139</v>
      </c>
      <c r="AM706" s="1043">
        <f t="shared" si="220"/>
        <v>2139</v>
      </c>
      <c r="AN706" s="408"/>
      <c r="AO706" s="403"/>
      <c r="AP706" s="388"/>
      <c r="AQ706" s="376"/>
      <c r="AR706" s="376"/>
      <c r="AS706" s="376"/>
    </row>
    <row r="707" spans="1:45" outlineLevel="3" x14ac:dyDescent="0.25">
      <c r="A707" s="376"/>
      <c r="B707" s="385"/>
      <c r="C707" s="378">
        <f t="shared" si="222"/>
        <v>4</v>
      </c>
      <c r="D707" s="403"/>
      <c r="E707" s="460"/>
      <c r="F707" s="460"/>
      <c r="G707" s="403"/>
      <c r="H707" s="408"/>
      <c r="I707" s="424">
        <v>6</v>
      </c>
      <c r="J707" s="424" t="s">
        <v>651</v>
      </c>
      <c r="K707" s="496">
        <f>DATE(YEAR(K704)+1,MONTH(K704),DAY(K704))</f>
        <v>45976</v>
      </c>
      <c r="L707" s="496">
        <f>DATE(YEAR(L704)+1,MONTH(L704),DAY(L704))</f>
        <v>45976</v>
      </c>
      <c r="M707" s="496">
        <f>DATE(YEAR(M704)+1,MONTH(M704),DAY(M704))</f>
        <v>45976</v>
      </c>
      <c r="N707" s="408"/>
      <c r="O707" s="408"/>
      <c r="P707" s="408"/>
      <c r="Q707" s="408"/>
      <c r="R707" s="496">
        <f t="shared" si="221"/>
        <v>45976</v>
      </c>
      <c r="S707" s="496">
        <f t="shared" si="221"/>
        <v>45976</v>
      </c>
      <c r="T707" s="496">
        <f t="shared" si="221"/>
        <v>45976</v>
      </c>
      <c r="U707" s="496">
        <f t="shared" si="221"/>
        <v>45976</v>
      </c>
      <c r="V707" s="408"/>
      <c r="W707" s="408"/>
      <c r="X707" s="408"/>
      <c r="Y707" s="408"/>
      <c r="Z707" s="408"/>
      <c r="AA707" s="408"/>
      <c r="AB707" s="408"/>
      <c r="AC707" s="1043">
        <f>MIN(363,INT((K707 - DATE(YEAR(K707),1,1))))+364*(YEAR(K707)-i_startyear)</f>
        <v>2502</v>
      </c>
      <c r="AD707" s="1043">
        <f>MIN(363,INT((L707 - DATE(YEAR(L707),1,1))))+364*(YEAR(L707)-i_startyear)</f>
        <v>2502</v>
      </c>
      <c r="AE707" s="1043">
        <f>MIN(363,INT((M707 - DATE(YEAR(M707),1,1))))+364*(YEAR(M707)-i_startyear)</f>
        <v>2502</v>
      </c>
      <c r="AF707" s="408"/>
      <c r="AG707" s="408"/>
      <c r="AH707" s="408"/>
      <c r="AI707" s="408"/>
      <c r="AJ707" s="1043">
        <f t="shared" si="217"/>
        <v>2502</v>
      </c>
      <c r="AK707" s="1043">
        <f t="shared" si="218"/>
        <v>2502</v>
      </c>
      <c r="AL707" s="1043">
        <f t="shared" si="219"/>
        <v>2502</v>
      </c>
      <c r="AM707" s="1043">
        <f t="shared" si="220"/>
        <v>2502</v>
      </c>
      <c r="AN707" s="408"/>
      <c r="AO707" s="403"/>
      <c r="AP707" s="388"/>
      <c r="AQ707" s="376"/>
      <c r="AR707" s="376"/>
      <c r="AS707" s="376"/>
    </row>
    <row r="708" spans="1:45" outlineLevel="3" x14ac:dyDescent="0.25">
      <c r="A708" s="376"/>
      <c r="B708" s="385"/>
      <c r="C708" s="378">
        <f t="shared" si="222"/>
        <v>4</v>
      </c>
      <c r="D708" s="403"/>
      <c r="E708" s="460"/>
      <c r="F708" s="460"/>
      <c r="G708" s="403"/>
      <c r="H708" s="408"/>
      <c r="I708" s="424"/>
      <c r="J708" s="424" t="s">
        <v>641</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1"/>
        <v>45976</v>
      </c>
      <c r="S708" s="496">
        <f t="shared" si="221"/>
        <v>45976</v>
      </c>
      <c r="T708" s="496">
        <f t="shared" si="221"/>
        <v>45976</v>
      </c>
      <c r="U708" s="496">
        <f t="shared" si="221"/>
        <v>45976</v>
      </c>
      <c r="V708" s="408"/>
      <c r="W708" s="408"/>
      <c r="X708" s="408"/>
      <c r="Y708" s="408"/>
      <c r="Z708" s="408"/>
      <c r="AA708" s="408"/>
      <c r="AB708" s="408"/>
      <c r="AC708" s="408"/>
      <c r="AD708" s="408"/>
      <c r="AE708" s="408"/>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17"/>
        <v>2502</v>
      </c>
      <c r="AK708" s="1043">
        <f t="shared" si="218"/>
        <v>2502</v>
      </c>
      <c r="AL708" s="1043">
        <f t="shared" si="219"/>
        <v>2502</v>
      </c>
      <c r="AM708" s="1043">
        <f t="shared" si="220"/>
        <v>2502</v>
      </c>
      <c r="AN708" s="408"/>
      <c r="AO708" s="403"/>
      <c r="AP708" s="388"/>
      <c r="AQ708" s="376"/>
      <c r="AR708" s="376"/>
      <c r="AS708" s="376"/>
    </row>
    <row r="709" spans="1:45" outlineLevel="3" x14ac:dyDescent="0.25">
      <c r="A709" s="376"/>
      <c r="B709" s="385"/>
      <c r="C709" s="378">
        <f t="shared" si="222"/>
        <v>4</v>
      </c>
      <c r="D709" s="403"/>
      <c r="E709" s="460"/>
      <c r="F709" s="460"/>
      <c r="G709" s="403"/>
      <c r="H709" s="408"/>
      <c r="I709" s="424"/>
      <c r="J709" s="424" t="s">
        <v>642</v>
      </c>
      <c r="K709" s="408"/>
      <c r="L709" s="408"/>
      <c r="M709" s="408"/>
      <c r="N709" s="408"/>
      <c r="O709" s="408"/>
      <c r="P709" s="408"/>
      <c r="Q709" s="408"/>
      <c r="R709" s="496">
        <f t="shared" si="221"/>
        <v>45976</v>
      </c>
      <c r="S709" s="496">
        <f t="shared" si="221"/>
        <v>45976</v>
      </c>
      <c r="T709" s="496">
        <f t="shared" si="221"/>
        <v>45976</v>
      </c>
      <c r="U709" s="496">
        <f t="shared" si="221"/>
        <v>45976</v>
      </c>
      <c r="V709" s="408"/>
      <c r="W709" s="408"/>
      <c r="X709" s="408"/>
      <c r="Y709" s="408"/>
      <c r="Z709" s="408"/>
      <c r="AA709" s="408"/>
      <c r="AB709" s="408"/>
      <c r="AC709" s="408"/>
      <c r="AD709" s="408"/>
      <c r="AE709" s="408"/>
      <c r="AF709" s="408"/>
      <c r="AG709" s="408"/>
      <c r="AH709" s="408"/>
      <c r="AI709" s="408"/>
      <c r="AJ709" s="1043">
        <f t="shared" si="217"/>
        <v>2502</v>
      </c>
      <c r="AK709" s="1043">
        <f t="shared" si="218"/>
        <v>2502</v>
      </c>
      <c r="AL709" s="1043">
        <f t="shared" si="219"/>
        <v>2502</v>
      </c>
      <c r="AM709" s="1043">
        <f t="shared" si="220"/>
        <v>2502</v>
      </c>
      <c r="AN709" s="408"/>
      <c r="AO709" s="403"/>
      <c r="AP709" s="388"/>
      <c r="AQ709" s="376"/>
      <c r="AR709" s="376"/>
      <c r="AS709" s="376"/>
    </row>
    <row r="710" spans="1:45" outlineLevel="3" x14ac:dyDescent="0.25">
      <c r="A710" s="376"/>
      <c r="B710" s="385"/>
      <c r="C710" s="378">
        <f t="shared" si="222"/>
        <v>4</v>
      </c>
      <c r="D710" s="403"/>
      <c r="E710" s="460"/>
      <c r="F710" s="460"/>
      <c r="G710" s="403"/>
      <c r="H710" s="408"/>
      <c r="I710" s="424">
        <v>7</v>
      </c>
      <c r="J710" s="424" t="s">
        <v>651</v>
      </c>
      <c r="K710" s="496">
        <f>DATE(YEAR(K707)+1,MONTH(K707),DAY(K707))</f>
        <v>46341</v>
      </c>
      <c r="L710" s="496">
        <f>DATE(YEAR(L707)+1,MONTH(L707),DAY(L707))</f>
        <v>46341</v>
      </c>
      <c r="M710" s="496">
        <f>DATE(YEAR(M707)+1,MONTH(M707),DAY(M707))</f>
        <v>46341</v>
      </c>
      <c r="N710" s="408"/>
      <c r="O710" s="408"/>
      <c r="P710" s="408"/>
      <c r="Q710" s="408"/>
      <c r="R710" s="496">
        <f t="shared" si="221"/>
        <v>46341</v>
      </c>
      <c r="S710" s="496">
        <f t="shared" si="221"/>
        <v>46341</v>
      </c>
      <c r="T710" s="496">
        <f t="shared" si="221"/>
        <v>46341</v>
      </c>
      <c r="U710" s="496">
        <f t="shared" si="221"/>
        <v>46341</v>
      </c>
      <c r="V710" s="408"/>
      <c r="W710" s="408"/>
      <c r="X710" s="408"/>
      <c r="Y710" s="408"/>
      <c r="Z710" s="408"/>
      <c r="AA710" s="408"/>
      <c r="AB710" s="408"/>
      <c r="AC710" s="1043">
        <f>MIN(363,INT((K710 - DATE(YEAR(K710),1,1))))+364*(YEAR(K710)-i_startyear)</f>
        <v>2866</v>
      </c>
      <c r="AD710" s="1043">
        <f>MIN(363,INT((L710 - DATE(YEAR(L710),1,1))))+364*(YEAR(L710)-i_startyear)</f>
        <v>2866</v>
      </c>
      <c r="AE710" s="1043">
        <f>MIN(363,INT((M710 - DATE(YEAR(M710),1,1))))+364*(YEAR(M710)-i_startyear)</f>
        <v>2866</v>
      </c>
      <c r="AF710" s="408"/>
      <c r="AG710" s="408"/>
      <c r="AH710" s="408"/>
      <c r="AI710" s="408"/>
      <c r="AJ710" s="1043">
        <f t="shared" si="217"/>
        <v>2866</v>
      </c>
      <c r="AK710" s="1043">
        <f t="shared" si="218"/>
        <v>2866</v>
      </c>
      <c r="AL710" s="1043">
        <f t="shared" si="219"/>
        <v>2866</v>
      </c>
      <c r="AM710" s="1043">
        <f t="shared" si="220"/>
        <v>2866</v>
      </c>
      <c r="AN710" s="408"/>
      <c r="AO710" s="403"/>
      <c r="AP710" s="388"/>
      <c r="AQ710" s="376"/>
      <c r="AR710" s="376"/>
      <c r="AS710" s="376"/>
    </row>
    <row r="711" spans="1:45" outlineLevel="3" x14ac:dyDescent="0.25">
      <c r="A711" s="376"/>
      <c r="B711" s="385"/>
      <c r="C711" s="378">
        <f t="shared" si="222"/>
        <v>4</v>
      </c>
      <c r="D711" s="403"/>
      <c r="E711" s="460"/>
      <c r="F711" s="460"/>
      <c r="G711" s="403"/>
      <c r="H711" s="408"/>
      <c r="I711" s="424"/>
      <c r="J711" s="424" t="s">
        <v>641</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1"/>
        <v>46341</v>
      </c>
      <c r="S711" s="496">
        <f t="shared" si="221"/>
        <v>46341</v>
      </c>
      <c r="T711" s="496">
        <f t="shared" si="221"/>
        <v>46341</v>
      </c>
      <c r="U711" s="496">
        <f t="shared" si="221"/>
        <v>46341</v>
      </c>
      <c r="V711" s="408"/>
      <c r="W711" s="408"/>
      <c r="X711" s="408"/>
      <c r="Y711" s="408"/>
      <c r="Z711" s="408"/>
      <c r="AA711" s="408"/>
      <c r="AB711" s="408"/>
      <c r="AC711" s="408"/>
      <c r="AD711" s="408"/>
      <c r="AE711" s="408"/>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17"/>
        <v>2866</v>
      </c>
      <c r="AK711" s="1043">
        <f t="shared" si="218"/>
        <v>2866</v>
      </c>
      <c r="AL711" s="1043">
        <f t="shared" si="219"/>
        <v>2866</v>
      </c>
      <c r="AM711" s="1043">
        <f t="shared" si="220"/>
        <v>2866</v>
      </c>
      <c r="AN711" s="408"/>
      <c r="AO711" s="403"/>
      <c r="AP711" s="388"/>
      <c r="AQ711" s="376"/>
      <c r="AR711" s="376"/>
      <c r="AS711" s="376"/>
    </row>
    <row r="712" spans="1:45" outlineLevel="3" x14ac:dyDescent="0.25">
      <c r="A712" s="376"/>
      <c r="B712" s="385"/>
      <c r="C712" s="378">
        <f t="shared" si="222"/>
        <v>4</v>
      </c>
      <c r="D712" s="403"/>
      <c r="E712" s="460"/>
      <c r="F712" s="460"/>
      <c r="G712" s="403"/>
      <c r="H712" s="408"/>
      <c r="I712" s="424"/>
      <c r="J712" s="424" t="s">
        <v>642</v>
      </c>
      <c r="K712" s="408"/>
      <c r="L712" s="408"/>
      <c r="M712" s="408"/>
      <c r="N712" s="408"/>
      <c r="O712" s="408"/>
      <c r="P712" s="408"/>
      <c r="Q712" s="408"/>
      <c r="R712" s="496">
        <f t="shared" si="221"/>
        <v>46341</v>
      </c>
      <c r="S712" s="496">
        <f t="shared" si="221"/>
        <v>46341</v>
      </c>
      <c r="T712" s="496">
        <f t="shared" si="221"/>
        <v>46341</v>
      </c>
      <c r="U712" s="496">
        <f t="shared" si="221"/>
        <v>46341</v>
      </c>
      <c r="V712" s="408"/>
      <c r="W712" s="408"/>
      <c r="X712" s="408"/>
      <c r="Y712" s="408"/>
      <c r="Z712" s="408"/>
      <c r="AA712" s="408"/>
      <c r="AB712" s="408"/>
      <c r="AC712" s="408"/>
      <c r="AD712" s="408"/>
      <c r="AE712" s="408"/>
      <c r="AF712" s="408"/>
      <c r="AG712" s="408"/>
      <c r="AH712" s="408"/>
      <c r="AI712" s="408"/>
      <c r="AJ712" s="1043">
        <f t="shared" si="217"/>
        <v>2866</v>
      </c>
      <c r="AK712" s="1043">
        <f t="shared" si="218"/>
        <v>2866</v>
      </c>
      <c r="AL712" s="1043">
        <f t="shared" si="219"/>
        <v>2866</v>
      </c>
      <c r="AM712" s="1043">
        <f t="shared" si="220"/>
        <v>2866</v>
      </c>
      <c r="AN712" s="408"/>
      <c r="AO712" s="403"/>
      <c r="AP712" s="388"/>
      <c r="AQ712" s="376"/>
      <c r="AR712" s="376"/>
      <c r="AS712" s="376"/>
    </row>
    <row r="713" spans="1:45" outlineLevel="3" x14ac:dyDescent="0.25">
      <c r="A713" s="376"/>
      <c r="B713" s="385"/>
      <c r="C713" s="378">
        <f t="shared" si="222"/>
        <v>4</v>
      </c>
      <c r="D713" s="403"/>
      <c r="E713" s="460"/>
      <c r="F713" s="460"/>
      <c r="G713" s="403"/>
      <c r="H713" s="424" t="str">
        <f>H$262</f>
        <v>Win</v>
      </c>
      <c r="I713" s="424">
        <v>0</v>
      </c>
      <c r="J713" s="424" t="s">
        <v>651</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3">R713&lt;(MAX(R$283:R$290)+MAX($I$364*R$364,$I$365*R$365,$I$366*R$366))</f>
        <v>0</v>
      </c>
      <c r="Y713" s="408" t="b">
        <f t="shared" si="223"/>
        <v>0</v>
      </c>
      <c r="Z713" s="408" t="b">
        <f t="shared" si="223"/>
        <v>0</v>
      </c>
      <c r="AA713" s="408" t="b">
        <f t="shared" si="223"/>
        <v>0</v>
      </c>
      <c r="AB713" s="408"/>
      <c r="AC713" s="1043">
        <f>MIN(363,INT((K713 - DATE(YEAR(K713),1,1))))+364*(YEAR(K713)-i_startyear)</f>
        <v>348</v>
      </c>
      <c r="AD713" s="1043">
        <f>MIN(363,INT((L713 - DATE(YEAR(L713),1,1))))+364*(YEAR(L713)-i_startyear)</f>
        <v>348</v>
      </c>
      <c r="AE713" s="1043">
        <f>MIN(363,INT((M713 - DATE(YEAR(M713),1,1))))+364*(YEAR(M713)-i_startyear)</f>
        <v>348</v>
      </c>
      <c r="AF713" s="408"/>
      <c r="AG713" s="408"/>
      <c r="AH713" s="408"/>
      <c r="AI713" s="408"/>
      <c r="AJ713" s="1043">
        <f t="shared" si="217"/>
        <v>348</v>
      </c>
      <c r="AK713" s="1043">
        <f t="shared" si="218"/>
        <v>348</v>
      </c>
      <c r="AL713" s="1043">
        <f t="shared" si="219"/>
        <v>348</v>
      </c>
      <c r="AM713" s="1043">
        <f t="shared" si="220"/>
        <v>348</v>
      </c>
      <c r="AN713" s="408"/>
      <c r="AO713" s="403"/>
      <c r="AP713" s="388"/>
      <c r="AQ713" s="376"/>
      <c r="AR713" s="376"/>
      <c r="AS713" s="376"/>
    </row>
    <row r="714" spans="1:45" outlineLevel="3" x14ac:dyDescent="0.25">
      <c r="A714" s="376"/>
      <c r="B714" s="385"/>
      <c r="C714" s="378">
        <f t="shared" si="222"/>
        <v>4</v>
      </c>
      <c r="D714" s="403"/>
      <c r="E714" s="460"/>
      <c r="F714" s="460"/>
      <c r="G714" s="403"/>
      <c r="H714" s="424"/>
      <c r="I714" s="424"/>
      <c r="J714" s="424" t="s">
        <v>641</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3"/>
        <v>0</v>
      </c>
      <c r="Y714" s="408" t="b">
        <f t="shared" si="223"/>
        <v>0</v>
      </c>
      <c r="Z714" s="408" t="b">
        <f t="shared" si="223"/>
        <v>0</v>
      </c>
      <c r="AA714" s="408" t="b">
        <f t="shared" si="223"/>
        <v>0</v>
      </c>
      <c r="AB714" s="408"/>
      <c r="AC714" s="408"/>
      <c r="AD714" s="408"/>
      <c r="AE714" s="408"/>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17"/>
        <v>348</v>
      </c>
      <c r="AK714" s="1043">
        <f t="shared" si="218"/>
        <v>348</v>
      </c>
      <c r="AL714" s="1043">
        <f t="shared" si="219"/>
        <v>348</v>
      </c>
      <c r="AM714" s="1043">
        <f t="shared" si="220"/>
        <v>348</v>
      </c>
      <c r="AN714" s="408"/>
      <c r="AO714" s="403"/>
      <c r="AP714" s="388"/>
      <c r="AQ714" s="376"/>
      <c r="AR714" s="376"/>
      <c r="AS714" s="376"/>
    </row>
    <row r="715" spans="1:45" outlineLevel="3" x14ac:dyDescent="0.25">
      <c r="A715" s="376"/>
      <c r="B715" s="385"/>
      <c r="C715" s="378">
        <f t="shared" si="222"/>
        <v>4</v>
      </c>
      <c r="D715" s="403"/>
      <c r="E715" s="460"/>
      <c r="F715" s="460"/>
      <c r="G715" s="403"/>
      <c r="H715" s="424"/>
      <c r="I715" s="424"/>
      <c r="J715" s="424" t="s">
        <v>642</v>
      </c>
      <c r="K715" s="408"/>
      <c r="L715" s="408"/>
      <c r="M715" s="408"/>
      <c r="N715" s="408"/>
      <c r="O715" s="408"/>
      <c r="P715" s="408"/>
      <c r="Q715" s="408"/>
      <c r="R715" s="531">
        <v>43814</v>
      </c>
      <c r="S715" s="531">
        <v>43814</v>
      </c>
      <c r="T715" s="531">
        <v>43814</v>
      </c>
      <c r="U715" s="531">
        <v>43814</v>
      </c>
      <c r="V715" s="408"/>
      <c r="W715" s="408"/>
      <c r="X715" s="408" t="b">
        <f t="shared" si="223"/>
        <v>0</v>
      </c>
      <c r="Y715" s="408" t="b">
        <f t="shared" si="223"/>
        <v>0</v>
      </c>
      <c r="Z715" s="408" t="b">
        <f t="shared" si="223"/>
        <v>0</v>
      </c>
      <c r="AA715" s="408" t="b">
        <f t="shared" si="223"/>
        <v>0</v>
      </c>
      <c r="AB715" s="408"/>
      <c r="AC715" s="408"/>
      <c r="AD715" s="408"/>
      <c r="AE715" s="408"/>
      <c r="AF715" s="408"/>
      <c r="AG715" s="408"/>
      <c r="AH715" s="408"/>
      <c r="AI715" s="408"/>
      <c r="AJ715" s="1043">
        <f t="shared" si="217"/>
        <v>348</v>
      </c>
      <c r="AK715" s="1043">
        <f t="shared" si="218"/>
        <v>348</v>
      </c>
      <c r="AL715" s="1043">
        <f t="shared" si="219"/>
        <v>348</v>
      </c>
      <c r="AM715" s="1043">
        <f t="shared" si="220"/>
        <v>348</v>
      </c>
      <c r="AN715" s="408"/>
      <c r="AO715" s="403"/>
      <c r="AP715" s="388"/>
      <c r="AQ715" s="376"/>
      <c r="AR715" s="376"/>
      <c r="AS715" s="376"/>
    </row>
    <row r="716" spans="1:45" outlineLevel="3" x14ac:dyDescent="0.25">
      <c r="A716" s="376"/>
      <c r="B716" s="385"/>
      <c r="C716" s="378">
        <f t="shared" si="222"/>
        <v>4</v>
      </c>
      <c r="D716" s="403"/>
      <c r="E716" s="460"/>
      <c r="F716" s="460"/>
      <c r="G716" s="403"/>
      <c r="H716" s="408"/>
      <c r="I716" s="424">
        <v>1</v>
      </c>
      <c r="J716" s="424" t="s">
        <v>651</v>
      </c>
      <c r="K716" s="496">
        <f>DATE(YEAR(K713)+1,MONTH(K713),DAY(K713))</f>
        <v>44180</v>
      </c>
      <c r="L716" s="496">
        <f>DATE(YEAR(L713)+1,MONTH(L713),DAY(L713))</f>
        <v>44180</v>
      </c>
      <c r="M716" s="496">
        <f>DATE(YEAR(M713)+1,MONTH(M713),DAY(M713))</f>
        <v>44180</v>
      </c>
      <c r="N716" s="408"/>
      <c r="O716" s="408"/>
      <c r="P716" s="408"/>
      <c r="Q716" s="408"/>
      <c r="R716" s="496">
        <f t="shared" ref="R716:U716" si="224">DATE(YEAR(R713)+1,MONTH(R713),DAY(R713))</f>
        <v>44180</v>
      </c>
      <c r="S716" s="496">
        <f t="shared" si="224"/>
        <v>44180</v>
      </c>
      <c r="T716" s="496">
        <f t="shared" si="224"/>
        <v>44180</v>
      </c>
      <c r="U716" s="496">
        <f t="shared" si="224"/>
        <v>44180</v>
      </c>
      <c r="V716" s="408"/>
      <c r="W716" s="408"/>
      <c r="X716" s="408"/>
      <c r="Y716" s="408"/>
      <c r="Z716" s="408"/>
      <c r="AA716" s="408"/>
      <c r="AB716" s="408"/>
      <c r="AC716" s="1043">
        <f>MIN(363,INT((K716 - DATE(YEAR(K716),1,1))))+364*(YEAR(K716)-i_startyear)</f>
        <v>713</v>
      </c>
      <c r="AD716" s="1043">
        <f>MIN(363,INT((L716 - DATE(YEAR(L716),1,1))))+364*(YEAR(L716)-i_startyear)</f>
        <v>713</v>
      </c>
      <c r="AE716" s="1043">
        <f>MIN(363,INT((M716 - DATE(YEAR(M716),1,1))))+364*(YEAR(M716)-i_startyear)</f>
        <v>713</v>
      </c>
      <c r="AF716" s="408"/>
      <c r="AG716" s="408"/>
      <c r="AH716" s="408"/>
      <c r="AI716" s="408"/>
      <c r="AJ716" s="1043">
        <f t="shared" si="217"/>
        <v>713</v>
      </c>
      <c r="AK716" s="1043">
        <f t="shared" si="218"/>
        <v>713</v>
      </c>
      <c r="AL716" s="1043">
        <f t="shared" si="219"/>
        <v>713</v>
      </c>
      <c r="AM716" s="1043">
        <f t="shared" si="220"/>
        <v>713</v>
      </c>
      <c r="AN716" s="408"/>
      <c r="AO716" s="403"/>
      <c r="AP716" s="388"/>
      <c r="AQ716" s="376"/>
      <c r="AR716" s="376"/>
      <c r="AS716" s="376"/>
    </row>
    <row r="717" spans="1:45" outlineLevel="3" x14ac:dyDescent="0.25">
      <c r="A717" s="376"/>
      <c r="B717" s="385"/>
      <c r="C717" s="378">
        <f t="shared" si="222"/>
        <v>4</v>
      </c>
      <c r="D717" s="403"/>
      <c r="E717" s="460"/>
      <c r="F717" s="460"/>
      <c r="G717" s="403"/>
      <c r="H717" s="408"/>
      <c r="I717" s="424"/>
      <c r="J717" s="424" t="s">
        <v>641</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5">DATE(YEAR(R714)+1,MONTH(R714),DAY(R714))</f>
        <v>44180</v>
      </c>
      <c r="S717" s="496">
        <f t="shared" si="225"/>
        <v>44180</v>
      </c>
      <c r="T717" s="496">
        <f t="shared" si="225"/>
        <v>44180</v>
      </c>
      <c r="U717" s="496">
        <f t="shared" si="225"/>
        <v>44180</v>
      </c>
      <c r="V717" s="408"/>
      <c r="W717" s="408"/>
      <c r="X717" s="408"/>
      <c r="Y717" s="408"/>
      <c r="Z717" s="408"/>
      <c r="AA717" s="408"/>
      <c r="AB717" s="408"/>
      <c r="AC717" s="408"/>
      <c r="AD717" s="408"/>
      <c r="AE717" s="408"/>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17"/>
        <v>713</v>
      </c>
      <c r="AK717" s="1043">
        <f t="shared" si="218"/>
        <v>713</v>
      </c>
      <c r="AL717" s="1043">
        <f t="shared" si="219"/>
        <v>713</v>
      </c>
      <c r="AM717" s="1043">
        <f t="shared" si="220"/>
        <v>713</v>
      </c>
      <c r="AN717" s="408"/>
      <c r="AO717" s="403"/>
      <c r="AP717" s="388"/>
      <c r="AQ717" s="376"/>
      <c r="AR717" s="376"/>
      <c r="AS717" s="376"/>
    </row>
    <row r="718" spans="1:45" outlineLevel="3" x14ac:dyDescent="0.25">
      <c r="A718" s="376"/>
      <c r="B718" s="385"/>
      <c r="C718" s="378">
        <f t="shared" si="222"/>
        <v>4</v>
      </c>
      <c r="D718" s="403"/>
      <c r="E718" s="460"/>
      <c r="F718" s="460"/>
      <c r="G718" s="403"/>
      <c r="H718" s="408"/>
      <c r="I718" s="424"/>
      <c r="J718" s="424" t="s">
        <v>642</v>
      </c>
      <c r="K718" s="408"/>
      <c r="L718" s="408"/>
      <c r="M718" s="408"/>
      <c r="N718" s="408"/>
      <c r="O718" s="408"/>
      <c r="P718" s="408"/>
      <c r="Q718" s="408"/>
      <c r="R718" s="496">
        <f t="shared" ref="R718:U718" si="226">DATE(YEAR(R715)+1,MONTH(R715),DAY(R715))</f>
        <v>44180</v>
      </c>
      <c r="S718" s="496">
        <f t="shared" si="226"/>
        <v>44180</v>
      </c>
      <c r="T718" s="496">
        <f t="shared" si="226"/>
        <v>44180</v>
      </c>
      <c r="U718" s="496">
        <f t="shared" si="226"/>
        <v>44180</v>
      </c>
      <c r="V718" s="408"/>
      <c r="W718" s="408"/>
      <c r="X718" s="408"/>
      <c r="Y718" s="408"/>
      <c r="Z718" s="408"/>
      <c r="AA718" s="408"/>
      <c r="AB718" s="408"/>
      <c r="AC718" s="408"/>
      <c r="AD718" s="408"/>
      <c r="AE718" s="408"/>
      <c r="AF718" s="408"/>
      <c r="AG718" s="408"/>
      <c r="AH718" s="408"/>
      <c r="AI718" s="408"/>
      <c r="AJ718" s="1043">
        <f t="shared" si="217"/>
        <v>713</v>
      </c>
      <c r="AK718" s="1043">
        <f t="shared" si="218"/>
        <v>713</v>
      </c>
      <c r="AL718" s="1043">
        <f t="shared" si="219"/>
        <v>713</v>
      </c>
      <c r="AM718" s="1043">
        <f t="shared" si="220"/>
        <v>713</v>
      </c>
      <c r="AN718" s="408"/>
      <c r="AO718" s="403"/>
      <c r="AP718" s="388"/>
      <c r="AQ718" s="376"/>
      <c r="AR718" s="376"/>
      <c r="AS718" s="376"/>
    </row>
    <row r="719" spans="1:45" outlineLevel="3" x14ac:dyDescent="0.25">
      <c r="A719" s="376"/>
      <c r="B719" s="385"/>
      <c r="C719" s="378">
        <f t="shared" si="222"/>
        <v>4</v>
      </c>
      <c r="D719" s="403"/>
      <c r="E719" s="460"/>
      <c r="F719" s="460"/>
      <c r="G719" s="403"/>
      <c r="H719" s="408"/>
      <c r="I719" s="424">
        <v>2</v>
      </c>
      <c r="J719" s="424" t="s">
        <v>651</v>
      </c>
      <c r="K719" s="496">
        <f>DATE(YEAR(K716)+1,MONTH(K716),DAY(K716))</f>
        <v>44545</v>
      </c>
      <c r="L719" s="496">
        <f>DATE(YEAR(L716)+1,MONTH(L716),DAY(L716))</f>
        <v>44545</v>
      </c>
      <c r="M719" s="496">
        <f>DATE(YEAR(M716)+1,MONTH(M716),DAY(M716))</f>
        <v>44545</v>
      </c>
      <c r="N719" s="408"/>
      <c r="O719" s="408"/>
      <c r="P719" s="408"/>
      <c r="Q719" s="408"/>
      <c r="R719" s="496">
        <f t="shared" ref="R719:U719" si="227">DATE(YEAR(R716)+1,MONTH(R716),DAY(R716))</f>
        <v>44545</v>
      </c>
      <c r="S719" s="496">
        <f t="shared" si="227"/>
        <v>44545</v>
      </c>
      <c r="T719" s="496">
        <f t="shared" si="227"/>
        <v>44545</v>
      </c>
      <c r="U719" s="496">
        <f t="shared" si="227"/>
        <v>44545</v>
      </c>
      <c r="V719" s="408"/>
      <c r="W719" s="408"/>
      <c r="X719" s="408"/>
      <c r="Y719" s="408"/>
      <c r="Z719" s="408"/>
      <c r="AA719" s="408"/>
      <c r="AB719" s="408"/>
      <c r="AC719" s="1043">
        <f>MIN(363,INT((K719 - DATE(YEAR(K719),1,1))))+364*(YEAR(K719)-i_startyear)</f>
        <v>1076</v>
      </c>
      <c r="AD719" s="1043">
        <f>MIN(363,INT((L719 - DATE(YEAR(L719),1,1))))+364*(YEAR(L719)-i_startyear)</f>
        <v>1076</v>
      </c>
      <c r="AE719" s="1043">
        <f>MIN(363,INT((M719 - DATE(YEAR(M719),1,1))))+364*(YEAR(M719)-i_startyear)</f>
        <v>1076</v>
      </c>
      <c r="AF719" s="408"/>
      <c r="AG719" s="408"/>
      <c r="AH719" s="408"/>
      <c r="AI719" s="408"/>
      <c r="AJ719" s="1043">
        <f t="shared" si="217"/>
        <v>1076</v>
      </c>
      <c r="AK719" s="1043">
        <f t="shared" si="218"/>
        <v>1076</v>
      </c>
      <c r="AL719" s="1043">
        <f t="shared" si="219"/>
        <v>1076</v>
      </c>
      <c r="AM719" s="1043">
        <f t="shared" si="220"/>
        <v>1076</v>
      </c>
      <c r="AN719" s="408"/>
      <c r="AO719" s="403"/>
      <c r="AP719" s="388"/>
      <c r="AQ719" s="376"/>
      <c r="AR719" s="376"/>
      <c r="AS719" s="376"/>
    </row>
    <row r="720" spans="1:45" outlineLevel="3" x14ac:dyDescent="0.25">
      <c r="A720" s="376"/>
      <c r="B720" s="385"/>
      <c r="C720" s="378">
        <f t="shared" si="222"/>
        <v>4</v>
      </c>
      <c r="D720" s="403"/>
      <c r="E720" s="460"/>
      <c r="F720" s="460"/>
      <c r="G720" s="403"/>
      <c r="H720" s="408"/>
      <c r="I720" s="424"/>
      <c r="J720" s="424" t="s">
        <v>641</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28">DATE(YEAR(R717)+1,MONTH(R717),DAY(R717))</f>
        <v>44545</v>
      </c>
      <c r="S720" s="496">
        <f t="shared" si="228"/>
        <v>44545</v>
      </c>
      <c r="T720" s="496">
        <f t="shared" si="228"/>
        <v>44545</v>
      </c>
      <c r="U720" s="496">
        <f t="shared" si="228"/>
        <v>44545</v>
      </c>
      <c r="V720" s="408"/>
      <c r="W720" s="408"/>
      <c r="X720" s="408"/>
      <c r="Y720" s="408"/>
      <c r="Z720" s="408"/>
      <c r="AA720" s="408"/>
      <c r="AB720" s="408"/>
      <c r="AC720" s="408"/>
      <c r="AD720" s="408"/>
      <c r="AE720" s="408"/>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17"/>
        <v>1076</v>
      </c>
      <c r="AK720" s="1043">
        <f t="shared" si="218"/>
        <v>1076</v>
      </c>
      <c r="AL720" s="1043">
        <f t="shared" si="219"/>
        <v>1076</v>
      </c>
      <c r="AM720" s="1043">
        <f t="shared" si="220"/>
        <v>1076</v>
      </c>
      <c r="AN720" s="408"/>
      <c r="AO720" s="403"/>
      <c r="AP720" s="388"/>
      <c r="AQ720" s="376"/>
      <c r="AR720" s="376"/>
      <c r="AS720" s="376"/>
    </row>
    <row r="721" spans="1:45" outlineLevel="3" x14ac:dyDescent="0.25">
      <c r="A721" s="376"/>
      <c r="B721" s="385"/>
      <c r="C721" s="378">
        <f t="shared" si="222"/>
        <v>4</v>
      </c>
      <c r="D721" s="403"/>
      <c r="E721" s="460"/>
      <c r="F721" s="460"/>
      <c r="G721" s="403"/>
      <c r="H721" s="408"/>
      <c r="I721" s="424"/>
      <c r="J721" s="424" t="s">
        <v>642</v>
      </c>
      <c r="K721" s="408"/>
      <c r="L721" s="408"/>
      <c r="M721" s="408"/>
      <c r="N721" s="408"/>
      <c r="O721" s="408"/>
      <c r="P721" s="408"/>
      <c r="Q721" s="408"/>
      <c r="R721" s="496">
        <f t="shared" ref="R721:U721" si="229">DATE(YEAR(R718)+1,MONTH(R718),DAY(R718))</f>
        <v>44545</v>
      </c>
      <c r="S721" s="496">
        <f t="shared" si="229"/>
        <v>44545</v>
      </c>
      <c r="T721" s="496">
        <f t="shared" si="229"/>
        <v>44545</v>
      </c>
      <c r="U721" s="496">
        <f t="shared" si="229"/>
        <v>44545</v>
      </c>
      <c r="V721" s="408"/>
      <c r="W721" s="408"/>
      <c r="X721" s="408"/>
      <c r="Y721" s="408"/>
      <c r="Z721" s="408"/>
      <c r="AA721" s="408"/>
      <c r="AB721" s="408"/>
      <c r="AC721" s="408"/>
      <c r="AD721" s="408"/>
      <c r="AE721" s="408"/>
      <c r="AF721" s="408"/>
      <c r="AG721" s="408"/>
      <c r="AH721" s="408"/>
      <c r="AI721" s="408"/>
      <c r="AJ721" s="1043">
        <f t="shared" ref="AJ721:AJ752" si="230">MIN(363,INT((R721 - DATE(YEAR(R721),1,1))))+364*(YEAR(R721)-i_startyear)</f>
        <v>1076</v>
      </c>
      <c r="AK721" s="1043">
        <f t="shared" ref="AK721:AK752" si="231">MIN(363,INT((S721 - DATE(YEAR(S721),1,1))))+364*(YEAR(S721)-i_startyear)</f>
        <v>1076</v>
      </c>
      <c r="AL721" s="1043">
        <f t="shared" ref="AL721:AL752" si="232">MIN(363,INT((T721 - DATE(YEAR(T721),1,1))))+364*(YEAR(T721)-i_startyear)</f>
        <v>1076</v>
      </c>
      <c r="AM721" s="1043">
        <f t="shared" ref="AM721:AM752" si="233">MIN(363,INT((U721 - DATE(YEAR(U721),1,1))))+364*(YEAR(U721)-i_startyear)</f>
        <v>1076</v>
      </c>
      <c r="AN721" s="408"/>
      <c r="AO721" s="403"/>
      <c r="AP721" s="388"/>
      <c r="AQ721" s="376"/>
      <c r="AR721" s="376"/>
      <c r="AS721" s="376"/>
    </row>
    <row r="722" spans="1:45" outlineLevel="3" x14ac:dyDescent="0.25">
      <c r="A722" s="376"/>
      <c r="B722" s="385"/>
      <c r="C722" s="378">
        <f t="shared" si="222"/>
        <v>4</v>
      </c>
      <c r="D722" s="403"/>
      <c r="E722" s="460"/>
      <c r="F722" s="460"/>
      <c r="G722" s="403"/>
      <c r="H722" s="408"/>
      <c r="I722" s="424">
        <v>3</v>
      </c>
      <c r="J722" s="424" t="s">
        <v>651</v>
      </c>
      <c r="K722" s="496">
        <f>DATE(YEAR(K719)+1,MONTH(K719),DAY(K719))</f>
        <v>44910</v>
      </c>
      <c r="L722" s="496">
        <f>DATE(YEAR(L719)+1,MONTH(L719),DAY(L719))</f>
        <v>44910</v>
      </c>
      <c r="M722" s="496">
        <f>DATE(YEAR(M719)+1,MONTH(M719),DAY(M719))</f>
        <v>44910</v>
      </c>
      <c r="N722" s="408"/>
      <c r="O722" s="408"/>
      <c r="P722" s="408"/>
      <c r="Q722" s="408"/>
      <c r="R722" s="496">
        <f t="shared" ref="R722:U722" si="234">DATE(YEAR(R719)+1,MONTH(R719),DAY(R719))</f>
        <v>44910</v>
      </c>
      <c r="S722" s="496">
        <f t="shared" si="234"/>
        <v>44910</v>
      </c>
      <c r="T722" s="496">
        <f t="shared" si="234"/>
        <v>44910</v>
      </c>
      <c r="U722" s="496">
        <f t="shared" si="234"/>
        <v>44910</v>
      </c>
      <c r="V722" s="408"/>
      <c r="W722" s="408"/>
      <c r="X722" s="408"/>
      <c r="Y722" s="408"/>
      <c r="Z722" s="408"/>
      <c r="AA722" s="408"/>
      <c r="AB722" s="408"/>
      <c r="AC722" s="1043">
        <f>MIN(363,INT((K722 - DATE(YEAR(K722),1,1))))+364*(YEAR(K722)-i_startyear)</f>
        <v>1440</v>
      </c>
      <c r="AD722" s="1043">
        <f>MIN(363,INT((L722 - DATE(YEAR(L722),1,1))))+364*(YEAR(L722)-i_startyear)</f>
        <v>1440</v>
      </c>
      <c r="AE722" s="1043">
        <f>MIN(363,INT((M722 - DATE(YEAR(M722),1,1))))+364*(YEAR(M722)-i_startyear)</f>
        <v>1440</v>
      </c>
      <c r="AF722" s="408"/>
      <c r="AG722" s="408"/>
      <c r="AH722" s="408"/>
      <c r="AI722" s="408"/>
      <c r="AJ722" s="1043">
        <f t="shared" si="230"/>
        <v>1440</v>
      </c>
      <c r="AK722" s="1043">
        <f t="shared" si="231"/>
        <v>1440</v>
      </c>
      <c r="AL722" s="1043">
        <f t="shared" si="232"/>
        <v>1440</v>
      </c>
      <c r="AM722" s="1043">
        <f t="shared" si="233"/>
        <v>1440</v>
      </c>
      <c r="AN722" s="408"/>
      <c r="AO722" s="403"/>
      <c r="AP722" s="388"/>
      <c r="AQ722" s="376"/>
      <c r="AR722" s="376"/>
      <c r="AS722" s="376"/>
    </row>
    <row r="723" spans="1:45" outlineLevel="3" x14ac:dyDescent="0.25">
      <c r="A723" s="376"/>
      <c r="B723" s="385"/>
      <c r="C723" s="378">
        <f t="shared" si="222"/>
        <v>4</v>
      </c>
      <c r="D723" s="403"/>
      <c r="E723" s="460"/>
      <c r="F723" s="460"/>
      <c r="G723" s="403"/>
      <c r="H723" s="408"/>
      <c r="I723" s="424"/>
      <c r="J723" s="424" t="s">
        <v>641</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5">DATE(YEAR(R720)+1,MONTH(R720),DAY(R720))</f>
        <v>44910</v>
      </c>
      <c r="S723" s="496">
        <f t="shared" si="235"/>
        <v>44910</v>
      </c>
      <c r="T723" s="496">
        <f t="shared" si="235"/>
        <v>44910</v>
      </c>
      <c r="U723" s="496">
        <f t="shared" si="235"/>
        <v>44910</v>
      </c>
      <c r="V723" s="408"/>
      <c r="W723" s="408"/>
      <c r="X723" s="408"/>
      <c r="Y723" s="408"/>
      <c r="Z723" s="408"/>
      <c r="AA723" s="408"/>
      <c r="AB723" s="408"/>
      <c r="AC723" s="408"/>
      <c r="AD723" s="408"/>
      <c r="AE723" s="408"/>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0"/>
        <v>1440</v>
      </c>
      <c r="AK723" s="1043">
        <f t="shared" si="231"/>
        <v>1440</v>
      </c>
      <c r="AL723" s="1043">
        <f t="shared" si="232"/>
        <v>1440</v>
      </c>
      <c r="AM723" s="1043">
        <f t="shared" si="233"/>
        <v>1440</v>
      </c>
      <c r="AN723" s="408"/>
      <c r="AO723" s="403"/>
      <c r="AP723" s="388"/>
      <c r="AQ723" s="376"/>
      <c r="AR723" s="376"/>
      <c r="AS723" s="376"/>
    </row>
    <row r="724" spans="1:45" outlineLevel="3" x14ac:dyDescent="0.25">
      <c r="A724" s="376"/>
      <c r="B724" s="385"/>
      <c r="C724" s="378">
        <f t="shared" si="222"/>
        <v>4</v>
      </c>
      <c r="D724" s="403"/>
      <c r="E724" s="460"/>
      <c r="F724" s="460"/>
      <c r="G724" s="403"/>
      <c r="H724" s="408"/>
      <c r="I724" s="424"/>
      <c r="J724" s="424" t="s">
        <v>642</v>
      </c>
      <c r="K724" s="408"/>
      <c r="L724" s="408"/>
      <c r="M724" s="408"/>
      <c r="N724" s="408"/>
      <c r="O724" s="408"/>
      <c r="P724" s="408"/>
      <c r="Q724" s="408"/>
      <c r="R724" s="496">
        <f t="shared" ref="R724:U724" si="236">DATE(YEAR(R721)+1,MONTH(R721),DAY(R721))</f>
        <v>44910</v>
      </c>
      <c r="S724" s="496">
        <f t="shared" si="236"/>
        <v>44910</v>
      </c>
      <c r="T724" s="496">
        <f t="shared" si="236"/>
        <v>44910</v>
      </c>
      <c r="U724" s="496">
        <f t="shared" si="236"/>
        <v>44910</v>
      </c>
      <c r="V724" s="408"/>
      <c r="W724" s="408"/>
      <c r="X724" s="408"/>
      <c r="Y724" s="408"/>
      <c r="Z724" s="408"/>
      <c r="AA724" s="408"/>
      <c r="AB724" s="408"/>
      <c r="AC724" s="408"/>
      <c r="AD724" s="408"/>
      <c r="AE724" s="408"/>
      <c r="AF724" s="408"/>
      <c r="AG724" s="408"/>
      <c r="AH724" s="408"/>
      <c r="AI724" s="408"/>
      <c r="AJ724" s="1043">
        <f t="shared" si="230"/>
        <v>1440</v>
      </c>
      <c r="AK724" s="1043">
        <f t="shared" si="231"/>
        <v>1440</v>
      </c>
      <c r="AL724" s="1043">
        <f t="shared" si="232"/>
        <v>1440</v>
      </c>
      <c r="AM724" s="1043">
        <f t="shared" si="233"/>
        <v>1440</v>
      </c>
      <c r="AN724" s="408"/>
      <c r="AO724" s="403"/>
      <c r="AP724" s="388"/>
      <c r="AQ724" s="376"/>
      <c r="AR724" s="376"/>
      <c r="AS724" s="376"/>
    </row>
    <row r="725" spans="1:45" outlineLevel="3" x14ac:dyDescent="0.25">
      <c r="A725" s="376"/>
      <c r="B725" s="385"/>
      <c r="C725" s="378">
        <f t="shared" si="222"/>
        <v>4</v>
      </c>
      <c r="D725" s="403"/>
      <c r="E725" s="460"/>
      <c r="F725" s="460"/>
      <c r="G725" s="403"/>
      <c r="H725" s="408"/>
      <c r="I725" s="424">
        <v>4</v>
      </c>
      <c r="J725" s="424" t="s">
        <v>651</v>
      </c>
      <c r="K725" s="496">
        <f>DATE(YEAR(K722)+1,MONTH(K722),DAY(K722))</f>
        <v>45275</v>
      </c>
      <c r="L725" s="496">
        <f>DATE(YEAR(L722)+1,MONTH(L722),DAY(L722))</f>
        <v>45275</v>
      </c>
      <c r="M725" s="496">
        <f>DATE(YEAR(M722)+1,MONTH(M722),DAY(M722))</f>
        <v>45275</v>
      </c>
      <c r="N725" s="408"/>
      <c r="O725" s="408"/>
      <c r="P725" s="408"/>
      <c r="Q725" s="408"/>
      <c r="R725" s="496">
        <f t="shared" ref="R725:U725" si="237">DATE(YEAR(R722)+1,MONTH(R722),DAY(R722))</f>
        <v>45275</v>
      </c>
      <c r="S725" s="496">
        <f t="shared" si="237"/>
        <v>45275</v>
      </c>
      <c r="T725" s="496">
        <f t="shared" si="237"/>
        <v>45275</v>
      </c>
      <c r="U725" s="496">
        <f t="shared" si="237"/>
        <v>45275</v>
      </c>
      <c r="V725" s="408"/>
      <c r="W725" s="408"/>
      <c r="X725" s="408"/>
      <c r="Y725" s="408"/>
      <c r="Z725" s="408"/>
      <c r="AA725" s="408"/>
      <c r="AB725" s="408"/>
      <c r="AC725" s="1043">
        <f>MIN(363,INT((K725 - DATE(YEAR(K725),1,1))))+364*(YEAR(K725)-i_startyear)</f>
        <v>1804</v>
      </c>
      <c r="AD725" s="1043">
        <f>MIN(363,INT((L725 - DATE(YEAR(L725),1,1))))+364*(YEAR(L725)-i_startyear)</f>
        <v>1804</v>
      </c>
      <c r="AE725" s="1043">
        <f>MIN(363,INT((M725 - DATE(YEAR(M725),1,1))))+364*(YEAR(M725)-i_startyear)</f>
        <v>1804</v>
      </c>
      <c r="AF725" s="408"/>
      <c r="AG725" s="408"/>
      <c r="AH725" s="408"/>
      <c r="AI725" s="408"/>
      <c r="AJ725" s="1043">
        <f t="shared" si="230"/>
        <v>1804</v>
      </c>
      <c r="AK725" s="1043">
        <f t="shared" si="231"/>
        <v>1804</v>
      </c>
      <c r="AL725" s="1043">
        <f t="shared" si="232"/>
        <v>1804</v>
      </c>
      <c r="AM725" s="1043">
        <f t="shared" si="233"/>
        <v>1804</v>
      </c>
      <c r="AN725" s="408"/>
      <c r="AO725" s="403"/>
      <c r="AP725" s="388"/>
      <c r="AQ725" s="376"/>
      <c r="AR725" s="376"/>
      <c r="AS725" s="376"/>
    </row>
    <row r="726" spans="1:45" outlineLevel="3" x14ac:dyDescent="0.25">
      <c r="A726" s="376"/>
      <c r="B726" s="385"/>
      <c r="C726" s="378">
        <f t="shared" si="222"/>
        <v>4</v>
      </c>
      <c r="D726" s="403"/>
      <c r="E726" s="460"/>
      <c r="F726" s="460"/>
      <c r="G726" s="403"/>
      <c r="H726" s="408"/>
      <c r="I726" s="424"/>
      <c r="J726" s="424" t="s">
        <v>641</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38">DATE(YEAR(R723)+1,MONTH(R723),DAY(R723))</f>
        <v>45275</v>
      </c>
      <c r="S726" s="496">
        <f t="shared" si="238"/>
        <v>45275</v>
      </c>
      <c r="T726" s="496">
        <f t="shared" si="238"/>
        <v>45275</v>
      </c>
      <c r="U726" s="496">
        <f t="shared" si="238"/>
        <v>45275</v>
      </c>
      <c r="V726" s="408"/>
      <c r="W726" s="408"/>
      <c r="X726" s="408"/>
      <c r="Y726" s="408"/>
      <c r="Z726" s="408"/>
      <c r="AA726" s="408"/>
      <c r="AB726" s="408"/>
      <c r="AC726" s="408"/>
      <c r="AD726" s="408"/>
      <c r="AE726" s="408"/>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0"/>
        <v>1804</v>
      </c>
      <c r="AK726" s="1043">
        <f t="shared" si="231"/>
        <v>1804</v>
      </c>
      <c r="AL726" s="1043">
        <f t="shared" si="232"/>
        <v>1804</v>
      </c>
      <c r="AM726" s="1043">
        <f t="shared" si="233"/>
        <v>1804</v>
      </c>
      <c r="AN726" s="408"/>
      <c r="AO726" s="403"/>
      <c r="AP726" s="388"/>
      <c r="AQ726" s="376"/>
      <c r="AR726" s="376"/>
      <c r="AS726" s="376"/>
    </row>
    <row r="727" spans="1:45" outlineLevel="3" x14ac:dyDescent="0.25">
      <c r="A727" s="376"/>
      <c r="B727" s="385"/>
      <c r="C727" s="378">
        <f t="shared" si="222"/>
        <v>4</v>
      </c>
      <c r="D727" s="403"/>
      <c r="E727" s="460"/>
      <c r="F727" s="460"/>
      <c r="G727" s="403"/>
      <c r="H727" s="408"/>
      <c r="I727" s="424"/>
      <c r="J727" s="424" t="s">
        <v>642</v>
      </c>
      <c r="K727" s="408"/>
      <c r="L727" s="408"/>
      <c r="M727" s="408"/>
      <c r="N727" s="408"/>
      <c r="O727" s="408"/>
      <c r="P727" s="408"/>
      <c r="Q727" s="408"/>
      <c r="R727" s="496">
        <f t="shared" ref="R727:U727" si="239">DATE(YEAR(R724)+1,MONTH(R724),DAY(R724))</f>
        <v>45275</v>
      </c>
      <c r="S727" s="496">
        <f t="shared" si="239"/>
        <v>45275</v>
      </c>
      <c r="T727" s="496">
        <f t="shared" si="239"/>
        <v>45275</v>
      </c>
      <c r="U727" s="496">
        <f t="shared" si="239"/>
        <v>45275</v>
      </c>
      <c r="V727" s="408"/>
      <c r="W727" s="408"/>
      <c r="X727" s="408"/>
      <c r="Y727" s="408"/>
      <c r="Z727" s="408"/>
      <c r="AA727" s="408"/>
      <c r="AB727" s="408"/>
      <c r="AC727" s="408"/>
      <c r="AD727" s="408"/>
      <c r="AE727" s="408"/>
      <c r="AF727" s="408"/>
      <c r="AG727" s="408"/>
      <c r="AH727" s="408"/>
      <c r="AI727" s="408"/>
      <c r="AJ727" s="1043">
        <f t="shared" si="230"/>
        <v>1804</v>
      </c>
      <c r="AK727" s="1043">
        <f t="shared" si="231"/>
        <v>1804</v>
      </c>
      <c r="AL727" s="1043">
        <f t="shared" si="232"/>
        <v>1804</v>
      </c>
      <c r="AM727" s="1043">
        <f t="shared" si="233"/>
        <v>1804</v>
      </c>
      <c r="AN727" s="408"/>
      <c r="AO727" s="403"/>
      <c r="AP727" s="388"/>
      <c r="AQ727" s="376"/>
      <c r="AR727" s="376"/>
      <c r="AS727" s="376"/>
    </row>
    <row r="728" spans="1:45" outlineLevel="3" x14ac:dyDescent="0.25">
      <c r="A728" s="376"/>
      <c r="B728" s="385"/>
      <c r="C728" s="378">
        <f t="shared" ref="C728:C736" si="240">INT($C$242)+3</f>
        <v>4</v>
      </c>
      <c r="D728" s="403"/>
      <c r="E728" s="460"/>
      <c r="F728" s="460"/>
      <c r="G728" s="403"/>
      <c r="H728" s="408"/>
      <c r="I728" s="424">
        <v>5</v>
      </c>
      <c r="J728" s="424" t="s">
        <v>651</v>
      </c>
      <c r="K728" s="496">
        <f>DATE(YEAR(K725)+1,MONTH(K725),DAY(K725))</f>
        <v>45641</v>
      </c>
      <c r="L728" s="496">
        <f>DATE(YEAR(L725)+1,MONTH(L725),DAY(L725))</f>
        <v>45641</v>
      </c>
      <c r="M728" s="496">
        <f>DATE(YEAR(M725)+1,MONTH(M725),DAY(M725))</f>
        <v>45641</v>
      </c>
      <c r="N728" s="408"/>
      <c r="O728" s="408"/>
      <c r="P728" s="408"/>
      <c r="Q728" s="408"/>
      <c r="R728" s="496">
        <f t="shared" ref="R728:U728" si="241">DATE(YEAR(R725)+1,MONTH(R725),DAY(R725))</f>
        <v>45641</v>
      </c>
      <c r="S728" s="496">
        <f t="shared" si="241"/>
        <v>45641</v>
      </c>
      <c r="T728" s="496">
        <f t="shared" si="241"/>
        <v>45641</v>
      </c>
      <c r="U728" s="496">
        <f t="shared" si="241"/>
        <v>45641</v>
      </c>
      <c r="V728" s="408"/>
      <c r="W728" s="408"/>
      <c r="X728" s="408"/>
      <c r="Y728" s="408"/>
      <c r="Z728" s="408"/>
      <c r="AA728" s="408"/>
      <c r="AB728" s="408"/>
      <c r="AC728" s="1043">
        <f>MIN(363,INT((K728 - DATE(YEAR(K728),1,1))))+364*(YEAR(K728)-i_startyear)</f>
        <v>2169</v>
      </c>
      <c r="AD728" s="1043">
        <f>MIN(363,INT((L728 - DATE(YEAR(L728),1,1))))+364*(YEAR(L728)-i_startyear)</f>
        <v>2169</v>
      </c>
      <c r="AE728" s="1043">
        <f>MIN(363,INT((M728 - DATE(YEAR(M728),1,1))))+364*(YEAR(M728)-i_startyear)</f>
        <v>2169</v>
      </c>
      <c r="AF728" s="408"/>
      <c r="AG728" s="408"/>
      <c r="AH728" s="408"/>
      <c r="AI728" s="408"/>
      <c r="AJ728" s="1043">
        <f t="shared" si="230"/>
        <v>2169</v>
      </c>
      <c r="AK728" s="1043">
        <f t="shared" si="231"/>
        <v>2169</v>
      </c>
      <c r="AL728" s="1043">
        <f t="shared" si="232"/>
        <v>2169</v>
      </c>
      <c r="AM728" s="1043">
        <f t="shared" si="233"/>
        <v>2169</v>
      </c>
      <c r="AN728" s="408"/>
      <c r="AO728" s="403"/>
      <c r="AP728" s="388"/>
      <c r="AQ728" s="376"/>
      <c r="AR728" s="376"/>
      <c r="AS728" s="376"/>
    </row>
    <row r="729" spans="1:45" outlineLevel="3" x14ac:dyDescent="0.25">
      <c r="A729" s="376"/>
      <c r="B729" s="385"/>
      <c r="C729" s="378">
        <f t="shared" si="240"/>
        <v>4</v>
      </c>
      <c r="D729" s="403"/>
      <c r="E729" s="460"/>
      <c r="F729" s="460"/>
      <c r="G729" s="403"/>
      <c r="H729" s="408"/>
      <c r="I729" s="424"/>
      <c r="J729" s="424" t="s">
        <v>641</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2">DATE(YEAR(R726)+1,MONTH(R726),DAY(R726))</f>
        <v>45641</v>
      </c>
      <c r="S729" s="496">
        <f t="shared" si="242"/>
        <v>45641</v>
      </c>
      <c r="T729" s="496">
        <f t="shared" si="242"/>
        <v>45641</v>
      </c>
      <c r="U729" s="496">
        <f t="shared" si="242"/>
        <v>45641</v>
      </c>
      <c r="V729" s="408"/>
      <c r="W729" s="408"/>
      <c r="X729" s="408"/>
      <c r="Y729" s="408"/>
      <c r="Z729" s="408"/>
      <c r="AA729" s="408"/>
      <c r="AB729" s="408"/>
      <c r="AC729" s="408"/>
      <c r="AD729" s="408"/>
      <c r="AE729" s="408"/>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0"/>
        <v>2169</v>
      </c>
      <c r="AK729" s="1043">
        <f t="shared" si="231"/>
        <v>2169</v>
      </c>
      <c r="AL729" s="1043">
        <f t="shared" si="232"/>
        <v>2169</v>
      </c>
      <c r="AM729" s="1043">
        <f t="shared" si="233"/>
        <v>2169</v>
      </c>
      <c r="AN729" s="408"/>
      <c r="AO729" s="403"/>
      <c r="AP729" s="388"/>
      <c r="AQ729" s="376"/>
      <c r="AR729" s="376"/>
      <c r="AS729" s="376"/>
    </row>
    <row r="730" spans="1:45" outlineLevel="3" x14ac:dyDescent="0.25">
      <c r="A730" s="376"/>
      <c r="B730" s="385"/>
      <c r="C730" s="378">
        <f t="shared" si="240"/>
        <v>4</v>
      </c>
      <c r="D730" s="403"/>
      <c r="E730" s="460"/>
      <c r="F730" s="460"/>
      <c r="G730" s="403"/>
      <c r="H730" s="408"/>
      <c r="I730" s="424"/>
      <c r="J730" s="424" t="s">
        <v>642</v>
      </c>
      <c r="K730" s="408"/>
      <c r="L730" s="408"/>
      <c r="M730" s="408"/>
      <c r="N730" s="408"/>
      <c r="O730" s="408"/>
      <c r="P730" s="408"/>
      <c r="Q730" s="408"/>
      <c r="R730" s="496">
        <f t="shared" ref="R730:U730" si="243">DATE(YEAR(R727)+1,MONTH(R727),DAY(R727))</f>
        <v>45641</v>
      </c>
      <c r="S730" s="496">
        <f t="shared" si="243"/>
        <v>45641</v>
      </c>
      <c r="T730" s="496">
        <f t="shared" si="243"/>
        <v>45641</v>
      </c>
      <c r="U730" s="496">
        <f t="shared" si="243"/>
        <v>45641</v>
      </c>
      <c r="V730" s="408"/>
      <c r="W730" s="408"/>
      <c r="X730" s="408"/>
      <c r="Y730" s="408"/>
      <c r="Z730" s="408"/>
      <c r="AA730" s="408"/>
      <c r="AB730" s="408"/>
      <c r="AC730" s="408"/>
      <c r="AD730" s="408"/>
      <c r="AE730" s="408"/>
      <c r="AF730" s="408"/>
      <c r="AG730" s="408"/>
      <c r="AH730" s="408"/>
      <c r="AI730" s="408"/>
      <c r="AJ730" s="1043">
        <f t="shared" si="230"/>
        <v>2169</v>
      </c>
      <c r="AK730" s="1043">
        <f t="shared" si="231"/>
        <v>2169</v>
      </c>
      <c r="AL730" s="1043">
        <f t="shared" si="232"/>
        <v>2169</v>
      </c>
      <c r="AM730" s="1043">
        <f t="shared" si="233"/>
        <v>2169</v>
      </c>
      <c r="AN730" s="408"/>
      <c r="AO730" s="403"/>
      <c r="AP730" s="388"/>
      <c r="AQ730" s="376"/>
      <c r="AR730" s="376"/>
      <c r="AS730" s="376"/>
    </row>
    <row r="731" spans="1:45" outlineLevel="3" x14ac:dyDescent="0.25">
      <c r="A731" s="376"/>
      <c r="B731" s="385"/>
      <c r="C731" s="378">
        <f t="shared" si="240"/>
        <v>4</v>
      </c>
      <c r="D731" s="403"/>
      <c r="E731" s="460"/>
      <c r="F731" s="460"/>
      <c r="G731" s="403"/>
      <c r="H731" s="408"/>
      <c r="I731" s="424">
        <v>6</v>
      </c>
      <c r="J731" s="424" t="s">
        <v>651</v>
      </c>
      <c r="K731" s="496">
        <f>DATE(YEAR(K728)+1,MONTH(K728),DAY(K728))</f>
        <v>46006</v>
      </c>
      <c r="L731" s="496">
        <f>DATE(YEAR(L728)+1,MONTH(L728),DAY(L728))</f>
        <v>46006</v>
      </c>
      <c r="M731" s="496">
        <f>DATE(YEAR(M728)+1,MONTH(M728),DAY(M728))</f>
        <v>46006</v>
      </c>
      <c r="N731" s="408"/>
      <c r="O731" s="408"/>
      <c r="P731" s="408"/>
      <c r="Q731" s="408"/>
      <c r="R731" s="496">
        <f t="shared" ref="R731:U731" si="244">DATE(YEAR(R728)+1,MONTH(R728),DAY(R728))</f>
        <v>46006</v>
      </c>
      <c r="S731" s="496">
        <f t="shared" si="244"/>
        <v>46006</v>
      </c>
      <c r="T731" s="496">
        <f t="shared" si="244"/>
        <v>46006</v>
      </c>
      <c r="U731" s="496">
        <f t="shared" si="244"/>
        <v>46006</v>
      </c>
      <c r="V731" s="408"/>
      <c r="W731" s="408"/>
      <c r="X731" s="408"/>
      <c r="Y731" s="408"/>
      <c r="Z731" s="408"/>
      <c r="AA731" s="408"/>
      <c r="AB731" s="408"/>
      <c r="AC731" s="1043">
        <f>MIN(363,INT((K731 - DATE(YEAR(K731),1,1))))+364*(YEAR(K731)-i_startyear)</f>
        <v>2532</v>
      </c>
      <c r="AD731" s="1043">
        <f>MIN(363,INT((L731 - DATE(YEAR(L731),1,1))))+364*(YEAR(L731)-i_startyear)</f>
        <v>2532</v>
      </c>
      <c r="AE731" s="1043">
        <f>MIN(363,INT((M731 - DATE(YEAR(M731),1,1))))+364*(YEAR(M731)-i_startyear)</f>
        <v>2532</v>
      </c>
      <c r="AF731" s="408"/>
      <c r="AG731" s="408"/>
      <c r="AH731" s="408"/>
      <c r="AI731" s="408"/>
      <c r="AJ731" s="1043">
        <f t="shared" si="230"/>
        <v>2532</v>
      </c>
      <c r="AK731" s="1043">
        <f t="shared" si="231"/>
        <v>2532</v>
      </c>
      <c r="AL731" s="1043">
        <f t="shared" si="232"/>
        <v>2532</v>
      </c>
      <c r="AM731" s="1043">
        <f t="shared" si="233"/>
        <v>2532</v>
      </c>
      <c r="AN731" s="408"/>
      <c r="AO731" s="403"/>
      <c r="AP731" s="388"/>
      <c r="AQ731" s="376"/>
      <c r="AR731" s="376"/>
      <c r="AS731" s="376"/>
    </row>
    <row r="732" spans="1:45" outlineLevel="3" x14ac:dyDescent="0.25">
      <c r="A732" s="376"/>
      <c r="B732" s="385"/>
      <c r="C732" s="378">
        <f t="shared" si="240"/>
        <v>4</v>
      </c>
      <c r="D732" s="403"/>
      <c r="E732" s="460"/>
      <c r="F732" s="460"/>
      <c r="G732" s="403"/>
      <c r="H732" s="408"/>
      <c r="I732" s="424"/>
      <c r="J732" s="424" t="s">
        <v>641</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5">DATE(YEAR(R729)+1,MONTH(R729),DAY(R729))</f>
        <v>46006</v>
      </c>
      <c r="S732" s="496">
        <f t="shared" si="245"/>
        <v>46006</v>
      </c>
      <c r="T732" s="496">
        <f t="shared" si="245"/>
        <v>46006</v>
      </c>
      <c r="U732" s="496">
        <f t="shared" si="245"/>
        <v>46006</v>
      </c>
      <c r="V732" s="408"/>
      <c r="W732" s="408"/>
      <c r="X732" s="408"/>
      <c r="Y732" s="408"/>
      <c r="Z732" s="408"/>
      <c r="AA732" s="408"/>
      <c r="AB732" s="408"/>
      <c r="AC732" s="408"/>
      <c r="AD732" s="408"/>
      <c r="AE732" s="408"/>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0"/>
        <v>2532</v>
      </c>
      <c r="AK732" s="1043">
        <f t="shared" si="231"/>
        <v>2532</v>
      </c>
      <c r="AL732" s="1043">
        <f t="shared" si="232"/>
        <v>2532</v>
      </c>
      <c r="AM732" s="1043">
        <f t="shared" si="233"/>
        <v>2532</v>
      </c>
      <c r="AN732" s="408"/>
      <c r="AO732" s="403"/>
      <c r="AP732" s="388"/>
      <c r="AQ732" s="376"/>
      <c r="AR732" s="376"/>
      <c r="AS732" s="376"/>
    </row>
    <row r="733" spans="1:45" outlineLevel="3" x14ac:dyDescent="0.25">
      <c r="A733" s="376"/>
      <c r="B733" s="385"/>
      <c r="C733" s="378">
        <f t="shared" si="240"/>
        <v>4</v>
      </c>
      <c r="D733" s="403"/>
      <c r="E733" s="460"/>
      <c r="F733" s="460"/>
      <c r="G733" s="403"/>
      <c r="H733" s="408"/>
      <c r="I733" s="424"/>
      <c r="J733" s="424" t="s">
        <v>642</v>
      </c>
      <c r="K733" s="408"/>
      <c r="L733" s="408"/>
      <c r="M733" s="408"/>
      <c r="N733" s="408"/>
      <c r="O733" s="408"/>
      <c r="P733" s="408"/>
      <c r="Q733" s="408"/>
      <c r="R733" s="496">
        <f t="shared" ref="R733:U733" si="246">DATE(YEAR(R730)+1,MONTH(R730),DAY(R730))</f>
        <v>46006</v>
      </c>
      <c r="S733" s="496">
        <f t="shared" si="246"/>
        <v>46006</v>
      </c>
      <c r="T733" s="496">
        <f t="shared" si="246"/>
        <v>46006</v>
      </c>
      <c r="U733" s="496">
        <f t="shared" si="246"/>
        <v>46006</v>
      </c>
      <c r="V733" s="408"/>
      <c r="W733" s="408"/>
      <c r="X733" s="408"/>
      <c r="Y733" s="408"/>
      <c r="Z733" s="408"/>
      <c r="AA733" s="408"/>
      <c r="AB733" s="408"/>
      <c r="AC733" s="408"/>
      <c r="AD733" s="408"/>
      <c r="AE733" s="408"/>
      <c r="AF733" s="408"/>
      <c r="AG733" s="408"/>
      <c r="AH733" s="408"/>
      <c r="AI733" s="408"/>
      <c r="AJ733" s="1043">
        <f t="shared" si="230"/>
        <v>2532</v>
      </c>
      <c r="AK733" s="1043">
        <f t="shared" si="231"/>
        <v>2532</v>
      </c>
      <c r="AL733" s="1043">
        <f t="shared" si="232"/>
        <v>2532</v>
      </c>
      <c r="AM733" s="1043">
        <f t="shared" si="233"/>
        <v>2532</v>
      </c>
      <c r="AN733" s="408"/>
      <c r="AO733" s="403"/>
      <c r="AP733" s="388"/>
      <c r="AQ733" s="376"/>
      <c r="AR733" s="376"/>
      <c r="AS733" s="376"/>
    </row>
    <row r="734" spans="1:45" outlineLevel="3" x14ac:dyDescent="0.25">
      <c r="A734" s="376"/>
      <c r="B734" s="385"/>
      <c r="C734" s="378">
        <f t="shared" si="240"/>
        <v>4</v>
      </c>
      <c r="D734" s="403"/>
      <c r="E734" s="460"/>
      <c r="F734" s="460"/>
      <c r="G734" s="403"/>
      <c r="H734" s="408"/>
      <c r="I734" s="424">
        <v>7</v>
      </c>
      <c r="J734" s="424" t="s">
        <v>651</v>
      </c>
      <c r="K734" s="496">
        <f>DATE(YEAR(K731)+1,MONTH(K731),DAY(K731))</f>
        <v>46371</v>
      </c>
      <c r="L734" s="496">
        <f>DATE(YEAR(L731)+1,MONTH(L731),DAY(L731))</f>
        <v>46371</v>
      </c>
      <c r="M734" s="496">
        <f>DATE(YEAR(M731)+1,MONTH(M731),DAY(M731))</f>
        <v>46371</v>
      </c>
      <c r="N734" s="408"/>
      <c r="O734" s="408"/>
      <c r="P734" s="408"/>
      <c r="Q734" s="408"/>
      <c r="R734" s="496">
        <f t="shared" ref="R734:U734" si="247">DATE(YEAR(R731)+1,MONTH(R731),DAY(R731))</f>
        <v>46371</v>
      </c>
      <c r="S734" s="496">
        <f t="shared" si="247"/>
        <v>46371</v>
      </c>
      <c r="T734" s="496">
        <f t="shared" si="247"/>
        <v>46371</v>
      </c>
      <c r="U734" s="496">
        <f t="shared" si="247"/>
        <v>46371</v>
      </c>
      <c r="V734" s="408"/>
      <c r="W734" s="408"/>
      <c r="X734" s="408"/>
      <c r="Y734" s="408"/>
      <c r="Z734" s="408"/>
      <c r="AA734" s="408"/>
      <c r="AB734" s="408"/>
      <c r="AC734" s="1043">
        <f>MIN(363,INT((K734 - DATE(YEAR(K734),1,1))))+364*(YEAR(K734)-i_startyear)</f>
        <v>2896</v>
      </c>
      <c r="AD734" s="1043">
        <f>MIN(363,INT((L734 - DATE(YEAR(L734),1,1))))+364*(YEAR(L734)-i_startyear)</f>
        <v>2896</v>
      </c>
      <c r="AE734" s="1043">
        <f>MIN(363,INT((M734 - DATE(YEAR(M734),1,1))))+364*(YEAR(M734)-i_startyear)</f>
        <v>2896</v>
      </c>
      <c r="AF734" s="408"/>
      <c r="AG734" s="408"/>
      <c r="AH734" s="408"/>
      <c r="AI734" s="408"/>
      <c r="AJ734" s="1043">
        <f t="shared" si="230"/>
        <v>2896</v>
      </c>
      <c r="AK734" s="1043">
        <f t="shared" si="231"/>
        <v>2896</v>
      </c>
      <c r="AL734" s="1043">
        <f t="shared" si="232"/>
        <v>2896</v>
      </c>
      <c r="AM734" s="1043">
        <f t="shared" si="233"/>
        <v>2896</v>
      </c>
      <c r="AN734" s="408"/>
      <c r="AO734" s="403"/>
      <c r="AP734" s="388"/>
      <c r="AQ734" s="376"/>
      <c r="AR734" s="376"/>
      <c r="AS734" s="376"/>
    </row>
    <row r="735" spans="1:45" outlineLevel="3" x14ac:dyDescent="0.25">
      <c r="A735" s="376"/>
      <c r="B735" s="385"/>
      <c r="C735" s="378">
        <f t="shared" si="240"/>
        <v>4</v>
      </c>
      <c r="D735" s="403"/>
      <c r="E735" s="460"/>
      <c r="F735" s="460"/>
      <c r="G735" s="403"/>
      <c r="H735" s="408"/>
      <c r="I735" s="424"/>
      <c r="J735" s="424" t="s">
        <v>641</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48">DATE(YEAR(R732)+1,MONTH(R732),DAY(R732))</f>
        <v>46371</v>
      </c>
      <c r="S735" s="496">
        <f t="shared" si="248"/>
        <v>46371</v>
      </c>
      <c r="T735" s="496">
        <f t="shared" si="248"/>
        <v>46371</v>
      </c>
      <c r="U735" s="496">
        <f t="shared" si="248"/>
        <v>46371</v>
      </c>
      <c r="V735" s="408"/>
      <c r="W735" s="408"/>
      <c r="X735" s="408"/>
      <c r="Y735" s="408"/>
      <c r="Z735" s="408"/>
      <c r="AA735" s="408"/>
      <c r="AB735" s="408"/>
      <c r="AC735" s="408"/>
      <c r="AD735" s="408"/>
      <c r="AE735" s="408"/>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0"/>
        <v>2896</v>
      </c>
      <c r="AK735" s="1043">
        <f t="shared" si="231"/>
        <v>2896</v>
      </c>
      <c r="AL735" s="1043">
        <f t="shared" si="232"/>
        <v>2896</v>
      </c>
      <c r="AM735" s="1043">
        <f t="shared" si="233"/>
        <v>2896</v>
      </c>
      <c r="AN735" s="408"/>
      <c r="AO735" s="403"/>
      <c r="AP735" s="388"/>
      <c r="AQ735" s="376"/>
      <c r="AR735" s="376"/>
      <c r="AS735" s="376"/>
    </row>
    <row r="736" spans="1:45" outlineLevel="3" x14ac:dyDescent="0.25">
      <c r="A736" s="376"/>
      <c r="B736" s="385"/>
      <c r="C736" s="378">
        <f t="shared" si="240"/>
        <v>4</v>
      </c>
      <c r="D736" s="403"/>
      <c r="E736" s="460"/>
      <c r="F736" s="460"/>
      <c r="G736" s="403"/>
      <c r="H736" s="408"/>
      <c r="I736" s="424"/>
      <c r="J736" s="424" t="s">
        <v>642</v>
      </c>
      <c r="K736" s="408"/>
      <c r="L736" s="408"/>
      <c r="M736" s="408"/>
      <c r="N736" s="408"/>
      <c r="O736" s="408"/>
      <c r="P736" s="408"/>
      <c r="Q736" s="408"/>
      <c r="R736" s="496">
        <f t="shared" ref="R736:U736" si="249">DATE(YEAR(R733)+1,MONTH(R733),DAY(R733))</f>
        <v>46371</v>
      </c>
      <c r="S736" s="496">
        <f t="shared" si="249"/>
        <v>46371</v>
      </c>
      <c r="T736" s="496">
        <f t="shared" si="249"/>
        <v>46371</v>
      </c>
      <c r="U736" s="496">
        <f t="shared" si="249"/>
        <v>46371</v>
      </c>
      <c r="V736" s="408"/>
      <c r="W736" s="408"/>
      <c r="X736" s="408"/>
      <c r="Y736" s="408"/>
      <c r="Z736" s="408"/>
      <c r="AA736" s="408"/>
      <c r="AB736" s="408"/>
      <c r="AC736" s="408"/>
      <c r="AD736" s="408"/>
      <c r="AE736" s="408"/>
      <c r="AF736" s="408"/>
      <c r="AG736" s="408"/>
      <c r="AH736" s="408"/>
      <c r="AI736" s="408"/>
      <c r="AJ736" s="1043">
        <f t="shared" si="230"/>
        <v>2896</v>
      </c>
      <c r="AK736" s="1043">
        <f t="shared" si="231"/>
        <v>2896</v>
      </c>
      <c r="AL736" s="1043">
        <f t="shared" si="232"/>
        <v>2896</v>
      </c>
      <c r="AM736" s="1043">
        <f t="shared" si="233"/>
        <v>2896</v>
      </c>
      <c r="AN736" s="408"/>
      <c r="AO736" s="403"/>
      <c r="AP736" s="388"/>
      <c r="AQ736" s="376"/>
      <c r="AR736" s="376"/>
      <c r="AS736" s="376"/>
    </row>
    <row r="737" spans="1:45" outlineLevel="3" x14ac:dyDescent="0.25">
      <c r="A737" s="376"/>
      <c r="B737" s="385"/>
      <c r="C737" s="378">
        <f t="shared" si="222"/>
        <v>4</v>
      </c>
      <c r="D737" s="403"/>
      <c r="E737" s="460"/>
      <c r="F737" s="460"/>
      <c r="G737" s="403"/>
      <c r="H737" s="424" t="str">
        <f>H$263</f>
        <v>Spr</v>
      </c>
      <c r="I737" s="424">
        <v>0</v>
      </c>
      <c r="J737" s="424" t="s">
        <v>651</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0">R737&lt;(MAX(R$283:R$290)+MAX($I$364*R$364,$I$365*R$365,$I$366*R$366))</f>
        <v>0</v>
      </c>
      <c r="Y737" s="408" t="b">
        <f t="shared" si="250"/>
        <v>0</v>
      </c>
      <c r="Z737" s="408" t="b">
        <f t="shared" si="250"/>
        <v>0</v>
      </c>
      <c r="AA737" s="408" t="b">
        <f t="shared" si="250"/>
        <v>0</v>
      </c>
      <c r="AB737" s="408"/>
      <c r="AC737" s="1043">
        <f>MIN(363,INT((K737 - DATE(YEAR(K737),1,1))))+364*(YEAR(K737)-i_startyear)</f>
        <v>378</v>
      </c>
      <c r="AD737" s="1043">
        <f>MIN(363,INT((L737 - DATE(YEAR(L737),1,1))))+364*(YEAR(L737)-i_startyear)</f>
        <v>378</v>
      </c>
      <c r="AE737" s="1043">
        <f>MIN(363,INT((M737 - DATE(YEAR(M737),1,1))))+364*(YEAR(M737)-i_startyear)</f>
        <v>378</v>
      </c>
      <c r="AF737" s="408"/>
      <c r="AG737" s="408"/>
      <c r="AH737" s="408"/>
      <c r="AI737" s="408"/>
      <c r="AJ737" s="1043">
        <f t="shared" si="230"/>
        <v>378</v>
      </c>
      <c r="AK737" s="1043">
        <f t="shared" si="231"/>
        <v>378</v>
      </c>
      <c r="AL737" s="1043">
        <f t="shared" si="232"/>
        <v>378</v>
      </c>
      <c r="AM737" s="1043">
        <f t="shared" si="233"/>
        <v>378</v>
      </c>
      <c r="AN737" s="408"/>
      <c r="AO737" s="403"/>
      <c r="AP737" s="388"/>
      <c r="AQ737" s="376"/>
      <c r="AR737" s="376"/>
      <c r="AS737" s="376"/>
    </row>
    <row r="738" spans="1:45" outlineLevel="3" x14ac:dyDescent="0.25">
      <c r="A738" s="376"/>
      <c r="B738" s="385"/>
      <c r="C738" s="378">
        <f t="shared" si="222"/>
        <v>4</v>
      </c>
      <c r="D738" s="403"/>
      <c r="E738" s="460"/>
      <c r="F738" s="460"/>
      <c r="G738" s="403"/>
      <c r="H738" s="424"/>
      <c r="I738" s="424"/>
      <c r="J738" s="424" t="s">
        <v>641</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0"/>
        <v>0</v>
      </c>
      <c r="Y738" s="408" t="b">
        <f t="shared" si="250"/>
        <v>0</v>
      </c>
      <c r="Z738" s="408" t="b">
        <f t="shared" si="250"/>
        <v>0</v>
      </c>
      <c r="AA738" s="408" t="b">
        <f t="shared" si="250"/>
        <v>0</v>
      </c>
      <c r="AB738" s="408"/>
      <c r="AC738" s="408"/>
      <c r="AD738" s="408"/>
      <c r="AE738" s="408"/>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0"/>
        <v>378</v>
      </c>
      <c r="AK738" s="1043">
        <f t="shared" si="231"/>
        <v>378</v>
      </c>
      <c r="AL738" s="1043">
        <f t="shared" si="232"/>
        <v>378</v>
      </c>
      <c r="AM738" s="1043">
        <f t="shared" si="233"/>
        <v>378</v>
      </c>
      <c r="AN738" s="408"/>
      <c r="AO738" s="403"/>
      <c r="AP738" s="388"/>
      <c r="AQ738" s="376"/>
      <c r="AR738" s="376"/>
      <c r="AS738" s="376"/>
    </row>
    <row r="739" spans="1:45" outlineLevel="3" x14ac:dyDescent="0.25">
      <c r="A739" s="376"/>
      <c r="B739" s="385"/>
      <c r="C739" s="378">
        <f t="shared" si="222"/>
        <v>4</v>
      </c>
      <c r="D739" s="403"/>
      <c r="E739" s="460"/>
      <c r="F739" s="460"/>
      <c r="G739" s="403"/>
      <c r="H739" s="424"/>
      <c r="I739" s="424"/>
      <c r="J739" s="424" t="s">
        <v>642</v>
      </c>
      <c r="K739" s="408"/>
      <c r="L739" s="408"/>
      <c r="M739" s="408"/>
      <c r="N739" s="408"/>
      <c r="O739" s="408"/>
      <c r="P739" s="408"/>
      <c r="Q739" s="408"/>
      <c r="R739" s="531">
        <v>43845</v>
      </c>
      <c r="S739" s="531">
        <v>43845</v>
      </c>
      <c r="T739" s="531">
        <v>43845</v>
      </c>
      <c r="U739" s="531">
        <v>43845</v>
      </c>
      <c r="V739" s="408"/>
      <c r="W739" s="408"/>
      <c r="X739" s="408" t="b">
        <f t="shared" si="250"/>
        <v>0</v>
      </c>
      <c r="Y739" s="408" t="b">
        <f t="shared" si="250"/>
        <v>0</v>
      </c>
      <c r="Z739" s="408" t="b">
        <f t="shared" si="250"/>
        <v>0</v>
      </c>
      <c r="AA739" s="408" t="b">
        <f t="shared" si="250"/>
        <v>0</v>
      </c>
      <c r="AB739" s="408"/>
      <c r="AC739" s="408"/>
      <c r="AD739" s="408"/>
      <c r="AE739" s="408"/>
      <c r="AF739" s="408"/>
      <c r="AG739" s="408"/>
      <c r="AH739" s="408"/>
      <c r="AI739" s="408"/>
      <c r="AJ739" s="1043">
        <f t="shared" si="230"/>
        <v>378</v>
      </c>
      <c r="AK739" s="1043">
        <f t="shared" si="231"/>
        <v>378</v>
      </c>
      <c r="AL739" s="1043">
        <f t="shared" si="232"/>
        <v>378</v>
      </c>
      <c r="AM739" s="1043">
        <f t="shared" si="233"/>
        <v>378</v>
      </c>
      <c r="AN739" s="408"/>
      <c r="AO739" s="403"/>
      <c r="AP739" s="388"/>
      <c r="AQ739" s="376"/>
      <c r="AR739" s="376"/>
      <c r="AS739" s="376"/>
    </row>
    <row r="740" spans="1:45" outlineLevel="3" x14ac:dyDescent="0.25">
      <c r="A740" s="376"/>
      <c r="B740" s="385"/>
      <c r="C740" s="378">
        <f t="shared" si="222"/>
        <v>4</v>
      </c>
      <c r="D740" s="403"/>
      <c r="E740" s="460"/>
      <c r="F740" s="460"/>
      <c r="G740" s="403"/>
      <c r="H740" s="408"/>
      <c r="I740" s="424">
        <v>1</v>
      </c>
      <c r="J740" s="424" t="s">
        <v>651</v>
      </c>
      <c r="K740" s="496">
        <f>DATE(YEAR(K737)+1,MONTH(K737),DAY(K737))</f>
        <v>44211</v>
      </c>
      <c r="L740" s="496">
        <f>DATE(YEAR(L737)+1,MONTH(L737),DAY(L737))</f>
        <v>44211</v>
      </c>
      <c r="M740" s="496">
        <f>DATE(YEAR(M737)+1,MONTH(M737),DAY(M737))</f>
        <v>44211</v>
      </c>
      <c r="N740" s="408"/>
      <c r="O740" s="408"/>
      <c r="P740" s="408"/>
      <c r="Q740" s="408"/>
      <c r="R740" s="496">
        <f t="shared" ref="R740:U760" si="251">DATE(YEAR(R737)+1,MONTH(R737),DAY(R737))</f>
        <v>44211</v>
      </c>
      <c r="S740" s="496">
        <f t="shared" si="251"/>
        <v>44211</v>
      </c>
      <c r="T740" s="496">
        <f t="shared" si="251"/>
        <v>44211</v>
      </c>
      <c r="U740" s="496">
        <f t="shared" si="251"/>
        <v>44211</v>
      </c>
      <c r="V740" s="408"/>
      <c r="W740" s="408"/>
      <c r="X740" s="408"/>
      <c r="Y740" s="408"/>
      <c r="Z740" s="408"/>
      <c r="AA740" s="408"/>
      <c r="AB740" s="408"/>
      <c r="AC740" s="1043">
        <f>MIN(363,INT((K740 - DATE(YEAR(K740),1,1))))+364*(YEAR(K740)-i_startyear)</f>
        <v>742</v>
      </c>
      <c r="AD740" s="1043">
        <f>MIN(363,INT((L740 - DATE(YEAR(L740),1,1))))+364*(YEAR(L740)-i_startyear)</f>
        <v>742</v>
      </c>
      <c r="AE740" s="1043">
        <f>MIN(363,INT((M740 - DATE(YEAR(M740),1,1))))+364*(YEAR(M740)-i_startyear)</f>
        <v>742</v>
      </c>
      <c r="AF740" s="408"/>
      <c r="AG740" s="408"/>
      <c r="AH740" s="408"/>
      <c r="AI740" s="408"/>
      <c r="AJ740" s="1043">
        <f t="shared" si="230"/>
        <v>742</v>
      </c>
      <c r="AK740" s="1043">
        <f t="shared" si="231"/>
        <v>742</v>
      </c>
      <c r="AL740" s="1043">
        <f t="shared" si="232"/>
        <v>742</v>
      </c>
      <c r="AM740" s="1043">
        <f t="shared" si="233"/>
        <v>742</v>
      </c>
      <c r="AN740" s="408"/>
      <c r="AO740" s="403"/>
      <c r="AP740" s="388"/>
      <c r="AQ740" s="376"/>
      <c r="AR740" s="376"/>
      <c r="AS740" s="376"/>
    </row>
    <row r="741" spans="1:45" outlineLevel="3" x14ac:dyDescent="0.25">
      <c r="A741" s="376"/>
      <c r="B741" s="385"/>
      <c r="C741" s="378">
        <f t="shared" si="222"/>
        <v>4</v>
      </c>
      <c r="D741" s="403"/>
      <c r="E741" s="460"/>
      <c r="F741" s="460"/>
      <c r="G741" s="403"/>
      <c r="H741" s="408"/>
      <c r="I741" s="424"/>
      <c r="J741" s="424" t="s">
        <v>641</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1"/>
        <v>44211</v>
      </c>
      <c r="S741" s="496">
        <f t="shared" si="251"/>
        <v>44211</v>
      </c>
      <c r="T741" s="496">
        <f t="shared" si="251"/>
        <v>44211</v>
      </c>
      <c r="U741" s="496">
        <f t="shared" si="251"/>
        <v>44211</v>
      </c>
      <c r="V741" s="408"/>
      <c r="W741" s="408"/>
      <c r="X741" s="408"/>
      <c r="Y741" s="408"/>
      <c r="Z741" s="408"/>
      <c r="AA741" s="408"/>
      <c r="AB741" s="408"/>
      <c r="AC741" s="408"/>
      <c r="AD741" s="408"/>
      <c r="AE741" s="408"/>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0"/>
        <v>742</v>
      </c>
      <c r="AK741" s="1043">
        <f t="shared" si="231"/>
        <v>742</v>
      </c>
      <c r="AL741" s="1043">
        <f t="shared" si="232"/>
        <v>742</v>
      </c>
      <c r="AM741" s="1043">
        <f t="shared" si="233"/>
        <v>742</v>
      </c>
      <c r="AN741" s="408"/>
      <c r="AO741" s="403"/>
      <c r="AP741" s="388"/>
      <c r="AQ741" s="376"/>
      <c r="AR741" s="376"/>
      <c r="AS741" s="376"/>
    </row>
    <row r="742" spans="1:45" outlineLevel="3" x14ac:dyDescent="0.25">
      <c r="A742" s="376"/>
      <c r="B742" s="385"/>
      <c r="C742" s="378">
        <f t="shared" si="222"/>
        <v>4</v>
      </c>
      <c r="D742" s="403"/>
      <c r="E742" s="460"/>
      <c r="F742" s="460"/>
      <c r="G742" s="403"/>
      <c r="H742" s="408"/>
      <c r="I742" s="424"/>
      <c r="J742" s="424" t="s">
        <v>642</v>
      </c>
      <c r="K742" s="408"/>
      <c r="L742" s="408"/>
      <c r="M742" s="408"/>
      <c r="N742" s="408"/>
      <c r="O742" s="408"/>
      <c r="P742" s="408"/>
      <c r="Q742" s="408"/>
      <c r="R742" s="496">
        <f t="shared" si="251"/>
        <v>44211</v>
      </c>
      <c r="S742" s="496">
        <f t="shared" si="251"/>
        <v>44211</v>
      </c>
      <c r="T742" s="496">
        <f t="shared" si="251"/>
        <v>44211</v>
      </c>
      <c r="U742" s="496">
        <f t="shared" si="251"/>
        <v>44211</v>
      </c>
      <c r="V742" s="408"/>
      <c r="W742" s="408"/>
      <c r="X742" s="408"/>
      <c r="Y742" s="408"/>
      <c r="Z742" s="408"/>
      <c r="AA742" s="408"/>
      <c r="AB742" s="408"/>
      <c r="AC742" s="408"/>
      <c r="AD742" s="408"/>
      <c r="AE742" s="408"/>
      <c r="AF742" s="408"/>
      <c r="AG742" s="408"/>
      <c r="AH742" s="408"/>
      <c r="AI742" s="408"/>
      <c r="AJ742" s="1043">
        <f t="shared" si="230"/>
        <v>742</v>
      </c>
      <c r="AK742" s="1043">
        <f t="shared" si="231"/>
        <v>742</v>
      </c>
      <c r="AL742" s="1043">
        <f t="shared" si="232"/>
        <v>742</v>
      </c>
      <c r="AM742" s="1043">
        <f t="shared" si="233"/>
        <v>742</v>
      </c>
      <c r="AN742" s="408"/>
      <c r="AO742" s="403"/>
      <c r="AP742" s="388"/>
      <c r="AQ742" s="376"/>
      <c r="AR742" s="376"/>
      <c r="AS742" s="376"/>
    </row>
    <row r="743" spans="1:45" outlineLevel="3" x14ac:dyDescent="0.25">
      <c r="A743" s="376"/>
      <c r="B743" s="385"/>
      <c r="C743" s="378">
        <f t="shared" si="222"/>
        <v>4</v>
      </c>
      <c r="D743" s="403"/>
      <c r="E743" s="460"/>
      <c r="F743" s="460"/>
      <c r="G743" s="403"/>
      <c r="H743" s="408"/>
      <c r="I743" s="424">
        <v>2</v>
      </c>
      <c r="J743" s="424" t="s">
        <v>651</v>
      </c>
      <c r="K743" s="496">
        <f>DATE(YEAR(K740)+1,MONTH(K740),DAY(K740))</f>
        <v>44576</v>
      </c>
      <c r="L743" s="496">
        <f>DATE(YEAR(L740)+1,MONTH(L740),DAY(L740))</f>
        <v>44576</v>
      </c>
      <c r="M743" s="496">
        <f>DATE(YEAR(M740)+1,MONTH(M740),DAY(M740))</f>
        <v>44576</v>
      </c>
      <c r="N743" s="408"/>
      <c r="O743" s="408"/>
      <c r="P743" s="408"/>
      <c r="Q743" s="408"/>
      <c r="R743" s="496">
        <f t="shared" si="251"/>
        <v>44576</v>
      </c>
      <c r="S743" s="496">
        <f t="shared" si="251"/>
        <v>44576</v>
      </c>
      <c r="T743" s="496">
        <f t="shared" si="251"/>
        <v>44576</v>
      </c>
      <c r="U743" s="496">
        <f t="shared" si="251"/>
        <v>44576</v>
      </c>
      <c r="V743" s="408"/>
      <c r="W743" s="408"/>
      <c r="X743" s="408"/>
      <c r="Y743" s="408"/>
      <c r="Z743" s="408"/>
      <c r="AA743" s="408"/>
      <c r="AB743" s="408"/>
      <c r="AC743" s="1043">
        <f>MIN(363,INT((K743 - DATE(YEAR(K743),1,1))))+364*(YEAR(K743)-i_startyear)</f>
        <v>1106</v>
      </c>
      <c r="AD743" s="1043">
        <f>MIN(363,INT((L743 - DATE(YEAR(L743),1,1))))+364*(YEAR(L743)-i_startyear)</f>
        <v>1106</v>
      </c>
      <c r="AE743" s="1043">
        <f>MIN(363,INT((M743 - DATE(YEAR(M743),1,1))))+364*(YEAR(M743)-i_startyear)</f>
        <v>1106</v>
      </c>
      <c r="AF743" s="408"/>
      <c r="AG743" s="408"/>
      <c r="AH743" s="408"/>
      <c r="AI743" s="408"/>
      <c r="AJ743" s="1043">
        <f t="shared" si="230"/>
        <v>1106</v>
      </c>
      <c r="AK743" s="1043">
        <f t="shared" si="231"/>
        <v>1106</v>
      </c>
      <c r="AL743" s="1043">
        <f t="shared" si="232"/>
        <v>1106</v>
      </c>
      <c r="AM743" s="1043">
        <f t="shared" si="233"/>
        <v>1106</v>
      </c>
      <c r="AN743" s="408"/>
      <c r="AO743" s="403"/>
      <c r="AP743" s="388"/>
      <c r="AQ743" s="376"/>
      <c r="AR743" s="376"/>
      <c r="AS743" s="376"/>
    </row>
    <row r="744" spans="1:45" outlineLevel="3" x14ac:dyDescent="0.25">
      <c r="A744" s="376"/>
      <c r="B744" s="385"/>
      <c r="C744" s="378">
        <f t="shared" si="222"/>
        <v>4</v>
      </c>
      <c r="D744" s="403"/>
      <c r="E744" s="460"/>
      <c r="F744" s="460"/>
      <c r="G744" s="403"/>
      <c r="H744" s="408"/>
      <c r="I744" s="424"/>
      <c r="J744" s="424" t="s">
        <v>641</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1"/>
        <v>44576</v>
      </c>
      <c r="S744" s="496">
        <f t="shared" si="251"/>
        <v>44576</v>
      </c>
      <c r="T744" s="496">
        <f t="shared" si="251"/>
        <v>44576</v>
      </c>
      <c r="U744" s="496">
        <f t="shared" si="251"/>
        <v>44576</v>
      </c>
      <c r="V744" s="408"/>
      <c r="W744" s="408"/>
      <c r="X744" s="408"/>
      <c r="Y744" s="408"/>
      <c r="Z744" s="408"/>
      <c r="AA744" s="408"/>
      <c r="AB744" s="408"/>
      <c r="AC744" s="408"/>
      <c r="AD744" s="408"/>
      <c r="AE744" s="408"/>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0"/>
        <v>1106</v>
      </c>
      <c r="AK744" s="1043">
        <f t="shared" si="231"/>
        <v>1106</v>
      </c>
      <c r="AL744" s="1043">
        <f t="shared" si="232"/>
        <v>1106</v>
      </c>
      <c r="AM744" s="1043">
        <f t="shared" si="233"/>
        <v>1106</v>
      </c>
      <c r="AN744" s="408"/>
      <c r="AO744" s="403"/>
      <c r="AP744" s="388"/>
      <c r="AQ744" s="376"/>
      <c r="AR744" s="376"/>
      <c r="AS744" s="376"/>
    </row>
    <row r="745" spans="1:45" outlineLevel="3" x14ac:dyDescent="0.25">
      <c r="A745" s="376"/>
      <c r="B745" s="385"/>
      <c r="C745" s="378">
        <f t="shared" si="222"/>
        <v>4</v>
      </c>
      <c r="D745" s="403"/>
      <c r="E745" s="460"/>
      <c r="F745" s="460"/>
      <c r="G745" s="403"/>
      <c r="H745" s="408"/>
      <c r="I745" s="424"/>
      <c r="J745" s="424" t="s">
        <v>642</v>
      </c>
      <c r="K745" s="408"/>
      <c r="L745" s="408"/>
      <c r="M745" s="408"/>
      <c r="N745" s="408"/>
      <c r="O745" s="408"/>
      <c r="P745" s="408"/>
      <c r="Q745" s="408"/>
      <c r="R745" s="496">
        <f t="shared" si="251"/>
        <v>44576</v>
      </c>
      <c r="S745" s="496">
        <f t="shared" si="251"/>
        <v>44576</v>
      </c>
      <c r="T745" s="496">
        <f t="shared" si="251"/>
        <v>44576</v>
      </c>
      <c r="U745" s="496">
        <f t="shared" si="251"/>
        <v>44576</v>
      </c>
      <c r="V745" s="408"/>
      <c r="W745" s="408"/>
      <c r="X745" s="408"/>
      <c r="Y745" s="408"/>
      <c r="Z745" s="408"/>
      <c r="AA745" s="408"/>
      <c r="AB745" s="408"/>
      <c r="AC745" s="408"/>
      <c r="AD745" s="408"/>
      <c r="AE745" s="408"/>
      <c r="AF745" s="408"/>
      <c r="AG745" s="408"/>
      <c r="AH745" s="408"/>
      <c r="AI745" s="408"/>
      <c r="AJ745" s="1043">
        <f t="shared" si="230"/>
        <v>1106</v>
      </c>
      <c r="AK745" s="1043">
        <f t="shared" si="231"/>
        <v>1106</v>
      </c>
      <c r="AL745" s="1043">
        <f t="shared" si="232"/>
        <v>1106</v>
      </c>
      <c r="AM745" s="1043">
        <f t="shared" si="233"/>
        <v>1106</v>
      </c>
      <c r="AN745" s="408"/>
      <c r="AO745" s="403"/>
      <c r="AP745" s="388"/>
      <c r="AQ745" s="376"/>
      <c r="AR745" s="376"/>
      <c r="AS745" s="376"/>
    </row>
    <row r="746" spans="1:45" outlineLevel="3" x14ac:dyDescent="0.25">
      <c r="A746" s="376"/>
      <c r="B746" s="385"/>
      <c r="C746" s="378">
        <f t="shared" si="222"/>
        <v>4</v>
      </c>
      <c r="D746" s="403"/>
      <c r="E746" s="460"/>
      <c r="F746" s="460"/>
      <c r="G746" s="403"/>
      <c r="H746" s="408"/>
      <c r="I746" s="424">
        <v>3</v>
      </c>
      <c r="J746" s="424" t="s">
        <v>651</v>
      </c>
      <c r="K746" s="496">
        <f>DATE(YEAR(K743)+1,MONTH(K743),DAY(K743))</f>
        <v>44941</v>
      </c>
      <c r="L746" s="496">
        <f>DATE(YEAR(L743)+1,MONTH(L743),DAY(L743))</f>
        <v>44941</v>
      </c>
      <c r="M746" s="496">
        <f>DATE(YEAR(M743)+1,MONTH(M743),DAY(M743))</f>
        <v>44941</v>
      </c>
      <c r="N746" s="408"/>
      <c r="O746" s="408"/>
      <c r="P746" s="408"/>
      <c r="Q746" s="408"/>
      <c r="R746" s="496">
        <f t="shared" si="251"/>
        <v>44941</v>
      </c>
      <c r="S746" s="496">
        <f t="shared" si="251"/>
        <v>44941</v>
      </c>
      <c r="T746" s="496">
        <f t="shared" si="251"/>
        <v>44941</v>
      </c>
      <c r="U746" s="496">
        <f t="shared" si="251"/>
        <v>44941</v>
      </c>
      <c r="V746" s="408"/>
      <c r="W746" s="408"/>
      <c r="X746" s="408"/>
      <c r="Y746" s="408"/>
      <c r="Z746" s="408"/>
      <c r="AA746" s="408"/>
      <c r="AB746" s="408"/>
      <c r="AC746" s="1043">
        <f>MIN(363,INT((K746 - DATE(YEAR(K746),1,1))))+364*(YEAR(K746)-i_startyear)</f>
        <v>1470</v>
      </c>
      <c r="AD746" s="1043">
        <f>MIN(363,INT((L746 - DATE(YEAR(L746),1,1))))+364*(YEAR(L746)-i_startyear)</f>
        <v>1470</v>
      </c>
      <c r="AE746" s="1043">
        <f>MIN(363,INT((M746 - DATE(YEAR(M746),1,1))))+364*(YEAR(M746)-i_startyear)</f>
        <v>1470</v>
      </c>
      <c r="AF746" s="408"/>
      <c r="AG746" s="408"/>
      <c r="AH746" s="408"/>
      <c r="AI746" s="408"/>
      <c r="AJ746" s="1043">
        <f t="shared" si="230"/>
        <v>1470</v>
      </c>
      <c r="AK746" s="1043">
        <f t="shared" si="231"/>
        <v>1470</v>
      </c>
      <c r="AL746" s="1043">
        <f t="shared" si="232"/>
        <v>1470</v>
      </c>
      <c r="AM746" s="1043">
        <f t="shared" si="233"/>
        <v>1470</v>
      </c>
      <c r="AN746" s="408"/>
      <c r="AO746" s="403"/>
      <c r="AP746" s="388"/>
      <c r="AQ746" s="376"/>
      <c r="AR746" s="376"/>
      <c r="AS746" s="376"/>
    </row>
    <row r="747" spans="1:45" outlineLevel="3" x14ac:dyDescent="0.25">
      <c r="A747" s="376"/>
      <c r="B747" s="385"/>
      <c r="C747" s="378">
        <f t="shared" si="222"/>
        <v>4</v>
      </c>
      <c r="D747" s="403"/>
      <c r="E747" s="460"/>
      <c r="F747" s="460"/>
      <c r="G747" s="403"/>
      <c r="H747" s="408"/>
      <c r="I747" s="424"/>
      <c r="J747" s="424" t="s">
        <v>641</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1"/>
        <v>44941</v>
      </c>
      <c r="S747" s="496">
        <f t="shared" si="251"/>
        <v>44941</v>
      </c>
      <c r="T747" s="496">
        <f t="shared" si="251"/>
        <v>44941</v>
      </c>
      <c r="U747" s="496">
        <f t="shared" si="251"/>
        <v>44941</v>
      </c>
      <c r="V747" s="408"/>
      <c r="W747" s="408"/>
      <c r="X747" s="408"/>
      <c r="Y747" s="408"/>
      <c r="Z747" s="408"/>
      <c r="AA747" s="408"/>
      <c r="AB747" s="408"/>
      <c r="AC747" s="408"/>
      <c r="AD747" s="408"/>
      <c r="AE747" s="408"/>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0"/>
        <v>1470</v>
      </c>
      <c r="AK747" s="1043">
        <f t="shared" si="231"/>
        <v>1470</v>
      </c>
      <c r="AL747" s="1043">
        <f t="shared" si="232"/>
        <v>1470</v>
      </c>
      <c r="AM747" s="1043">
        <f t="shared" si="233"/>
        <v>1470</v>
      </c>
      <c r="AN747" s="408"/>
      <c r="AO747" s="403"/>
      <c r="AP747" s="388"/>
      <c r="AQ747" s="376"/>
      <c r="AR747" s="376"/>
      <c r="AS747" s="376"/>
    </row>
    <row r="748" spans="1:45" outlineLevel="3" x14ac:dyDescent="0.25">
      <c r="A748" s="376"/>
      <c r="B748" s="385"/>
      <c r="C748" s="378">
        <f t="shared" si="222"/>
        <v>4</v>
      </c>
      <c r="D748" s="403"/>
      <c r="E748" s="460"/>
      <c r="F748" s="460"/>
      <c r="G748" s="403"/>
      <c r="H748" s="408"/>
      <c r="I748" s="424"/>
      <c r="J748" s="424" t="s">
        <v>642</v>
      </c>
      <c r="K748" s="408"/>
      <c r="L748" s="408"/>
      <c r="M748" s="408"/>
      <c r="N748" s="408"/>
      <c r="O748" s="408"/>
      <c r="P748" s="408"/>
      <c r="Q748" s="408"/>
      <c r="R748" s="496">
        <f t="shared" si="251"/>
        <v>44941</v>
      </c>
      <c r="S748" s="496">
        <f t="shared" si="251"/>
        <v>44941</v>
      </c>
      <c r="T748" s="496">
        <f t="shared" si="251"/>
        <v>44941</v>
      </c>
      <c r="U748" s="496">
        <f t="shared" si="251"/>
        <v>44941</v>
      </c>
      <c r="V748" s="408"/>
      <c r="W748" s="408"/>
      <c r="X748" s="408"/>
      <c r="Y748" s="408"/>
      <c r="Z748" s="408"/>
      <c r="AA748" s="408"/>
      <c r="AB748" s="408"/>
      <c r="AC748" s="408"/>
      <c r="AD748" s="408"/>
      <c r="AE748" s="408"/>
      <c r="AF748" s="408"/>
      <c r="AG748" s="408"/>
      <c r="AH748" s="408"/>
      <c r="AI748" s="408"/>
      <c r="AJ748" s="1043">
        <f t="shared" si="230"/>
        <v>1470</v>
      </c>
      <c r="AK748" s="1043">
        <f t="shared" si="231"/>
        <v>1470</v>
      </c>
      <c r="AL748" s="1043">
        <f t="shared" si="232"/>
        <v>1470</v>
      </c>
      <c r="AM748" s="1043">
        <f t="shared" si="233"/>
        <v>1470</v>
      </c>
      <c r="AN748" s="408"/>
      <c r="AO748" s="403"/>
      <c r="AP748" s="388"/>
      <c r="AQ748" s="376"/>
      <c r="AR748" s="376"/>
      <c r="AS748" s="376"/>
    </row>
    <row r="749" spans="1:45" outlineLevel="3" x14ac:dyDescent="0.25">
      <c r="A749" s="376"/>
      <c r="B749" s="385"/>
      <c r="C749" s="378">
        <f t="shared" si="222"/>
        <v>4</v>
      </c>
      <c r="D749" s="403"/>
      <c r="E749" s="460"/>
      <c r="F749" s="460"/>
      <c r="G749" s="403"/>
      <c r="H749" s="408"/>
      <c r="I749" s="424">
        <v>4</v>
      </c>
      <c r="J749" s="424" t="s">
        <v>651</v>
      </c>
      <c r="K749" s="496">
        <f>DATE(YEAR(K746)+1,MONTH(K746),DAY(K746))</f>
        <v>45306</v>
      </c>
      <c r="L749" s="496">
        <f>DATE(YEAR(L746)+1,MONTH(L746),DAY(L746))</f>
        <v>45306</v>
      </c>
      <c r="M749" s="496">
        <f>DATE(YEAR(M746)+1,MONTH(M746),DAY(M746))</f>
        <v>45306</v>
      </c>
      <c r="N749" s="408"/>
      <c r="O749" s="408"/>
      <c r="P749" s="408"/>
      <c r="Q749" s="408"/>
      <c r="R749" s="496">
        <f t="shared" si="251"/>
        <v>45306</v>
      </c>
      <c r="S749" s="496">
        <f t="shared" si="251"/>
        <v>45306</v>
      </c>
      <c r="T749" s="496">
        <f t="shared" si="251"/>
        <v>45306</v>
      </c>
      <c r="U749" s="496">
        <f t="shared" si="251"/>
        <v>45306</v>
      </c>
      <c r="V749" s="408"/>
      <c r="W749" s="408"/>
      <c r="X749" s="408"/>
      <c r="Y749" s="408"/>
      <c r="Z749" s="408"/>
      <c r="AA749" s="408"/>
      <c r="AB749" s="408"/>
      <c r="AC749" s="1043">
        <f>MIN(363,INT((K749 - DATE(YEAR(K749),1,1))))+364*(YEAR(K749)-i_startyear)</f>
        <v>1834</v>
      </c>
      <c r="AD749" s="1043">
        <f>MIN(363,INT((L749 - DATE(YEAR(L749),1,1))))+364*(YEAR(L749)-i_startyear)</f>
        <v>1834</v>
      </c>
      <c r="AE749" s="1043">
        <f>MIN(363,INT((M749 - DATE(YEAR(M749),1,1))))+364*(YEAR(M749)-i_startyear)</f>
        <v>1834</v>
      </c>
      <c r="AF749" s="408"/>
      <c r="AG749" s="408"/>
      <c r="AH749" s="408"/>
      <c r="AI749" s="408"/>
      <c r="AJ749" s="1043">
        <f t="shared" si="230"/>
        <v>1834</v>
      </c>
      <c r="AK749" s="1043">
        <f t="shared" si="231"/>
        <v>1834</v>
      </c>
      <c r="AL749" s="1043">
        <f t="shared" si="232"/>
        <v>1834</v>
      </c>
      <c r="AM749" s="1043">
        <f t="shared" si="233"/>
        <v>1834</v>
      </c>
      <c r="AN749" s="408"/>
      <c r="AO749" s="403"/>
      <c r="AP749" s="388"/>
      <c r="AQ749" s="376"/>
      <c r="AR749" s="376"/>
      <c r="AS749" s="376"/>
    </row>
    <row r="750" spans="1:45" outlineLevel="3" x14ac:dyDescent="0.25">
      <c r="A750" s="376"/>
      <c r="B750" s="385"/>
      <c r="C750" s="378">
        <f t="shared" si="222"/>
        <v>4</v>
      </c>
      <c r="D750" s="403"/>
      <c r="E750" s="460"/>
      <c r="F750" s="460"/>
      <c r="G750" s="403"/>
      <c r="H750" s="408"/>
      <c r="I750" s="424"/>
      <c r="J750" s="424" t="s">
        <v>641</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1"/>
        <v>45306</v>
      </c>
      <c r="S750" s="496">
        <f t="shared" si="251"/>
        <v>45306</v>
      </c>
      <c r="T750" s="496">
        <f t="shared" si="251"/>
        <v>45306</v>
      </c>
      <c r="U750" s="496">
        <f t="shared" si="251"/>
        <v>45306</v>
      </c>
      <c r="V750" s="408"/>
      <c r="W750" s="408"/>
      <c r="X750" s="408"/>
      <c r="Y750" s="408"/>
      <c r="Z750" s="408"/>
      <c r="AA750" s="408"/>
      <c r="AB750" s="408"/>
      <c r="AC750" s="408"/>
      <c r="AD750" s="408"/>
      <c r="AE750" s="408"/>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0"/>
        <v>1834</v>
      </c>
      <c r="AK750" s="1043">
        <f t="shared" si="231"/>
        <v>1834</v>
      </c>
      <c r="AL750" s="1043">
        <f t="shared" si="232"/>
        <v>1834</v>
      </c>
      <c r="AM750" s="1043">
        <f t="shared" si="233"/>
        <v>1834</v>
      </c>
      <c r="AN750" s="408"/>
      <c r="AO750" s="403"/>
      <c r="AP750" s="388"/>
      <c r="AQ750" s="376"/>
      <c r="AR750" s="376"/>
      <c r="AS750" s="376"/>
    </row>
    <row r="751" spans="1:45" outlineLevel="3" x14ac:dyDescent="0.25">
      <c r="A751" s="376"/>
      <c r="B751" s="385"/>
      <c r="C751" s="378">
        <f t="shared" si="222"/>
        <v>4</v>
      </c>
      <c r="D751" s="403"/>
      <c r="E751" s="460"/>
      <c r="F751" s="460"/>
      <c r="G751" s="403"/>
      <c r="H751" s="408"/>
      <c r="I751" s="424"/>
      <c r="J751" s="424" t="s">
        <v>642</v>
      </c>
      <c r="K751" s="408"/>
      <c r="L751" s="408"/>
      <c r="M751" s="408"/>
      <c r="N751" s="408"/>
      <c r="O751" s="408"/>
      <c r="P751" s="408"/>
      <c r="Q751" s="408"/>
      <c r="R751" s="496">
        <f t="shared" si="251"/>
        <v>45306</v>
      </c>
      <c r="S751" s="496">
        <f t="shared" si="251"/>
        <v>45306</v>
      </c>
      <c r="T751" s="496">
        <f t="shared" si="251"/>
        <v>45306</v>
      </c>
      <c r="U751" s="496">
        <f t="shared" si="251"/>
        <v>45306</v>
      </c>
      <c r="V751" s="408"/>
      <c r="W751" s="408"/>
      <c r="X751" s="408"/>
      <c r="Y751" s="408"/>
      <c r="Z751" s="408"/>
      <c r="AA751" s="408"/>
      <c r="AB751" s="408"/>
      <c r="AC751" s="408"/>
      <c r="AD751" s="408"/>
      <c r="AE751" s="408"/>
      <c r="AF751" s="408"/>
      <c r="AG751" s="408"/>
      <c r="AH751" s="408"/>
      <c r="AI751" s="408"/>
      <c r="AJ751" s="1043">
        <f t="shared" si="230"/>
        <v>1834</v>
      </c>
      <c r="AK751" s="1043">
        <f t="shared" si="231"/>
        <v>1834</v>
      </c>
      <c r="AL751" s="1043">
        <f t="shared" si="232"/>
        <v>1834</v>
      </c>
      <c r="AM751" s="1043">
        <f t="shared" si="233"/>
        <v>1834</v>
      </c>
      <c r="AN751" s="408"/>
      <c r="AO751" s="403"/>
      <c r="AP751" s="388"/>
      <c r="AQ751" s="376"/>
      <c r="AR751" s="376"/>
      <c r="AS751" s="376"/>
    </row>
    <row r="752" spans="1:45" outlineLevel="3" x14ac:dyDescent="0.25">
      <c r="A752" s="376"/>
      <c r="B752" s="385"/>
      <c r="C752" s="378">
        <f t="shared" ref="C752:C760" si="252">INT($C$242)+3</f>
        <v>4</v>
      </c>
      <c r="D752" s="403"/>
      <c r="E752" s="460"/>
      <c r="F752" s="460"/>
      <c r="G752" s="403"/>
      <c r="H752" s="408"/>
      <c r="I752" s="424">
        <v>5</v>
      </c>
      <c r="J752" s="424" t="s">
        <v>651</v>
      </c>
      <c r="K752" s="496">
        <f>DATE(YEAR(K749)+1,MONTH(K749),DAY(K749))</f>
        <v>45672</v>
      </c>
      <c r="L752" s="496">
        <f>DATE(YEAR(L749)+1,MONTH(L749),DAY(L749))</f>
        <v>45672</v>
      </c>
      <c r="M752" s="496">
        <f>DATE(YEAR(M749)+1,MONTH(M749),DAY(M749))</f>
        <v>45672</v>
      </c>
      <c r="N752" s="408"/>
      <c r="O752" s="408"/>
      <c r="P752" s="408"/>
      <c r="Q752" s="408"/>
      <c r="R752" s="496">
        <f t="shared" si="251"/>
        <v>45672</v>
      </c>
      <c r="S752" s="496">
        <f t="shared" si="251"/>
        <v>45672</v>
      </c>
      <c r="T752" s="496">
        <f t="shared" si="251"/>
        <v>45672</v>
      </c>
      <c r="U752" s="496">
        <f t="shared" si="251"/>
        <v>45672</v>
      </c>
      <c r="V752" s="408"/>
      <c r="W752" s="408"/>
      <c r="X752" s="408"/>
      <c r="Y752" s="408"/>
      <c r="Z752" s="408"/>
      <c r="AA752" s="408"/>
      <c r="AB752" s="408"/>
      <c r="AC752" s="1043">
        <f>MIN(363,INT((K752 - DATE(YEAR(K752),1,1))))+364*(YEAR(K752)-i_startyear)</f>
        <v>2198</v>
      </c>
      <c r="AD752" s="1043">
        <f>MIN(363,INT((L752 - DATE(YEAR(L752),1,1))))+364*(YEAR(L752)-i_startyear)</f>
        <v>2198</v>
      </c>
      <c r="AE752" s="1043">
        <f>MIN(363,INT((M752 - DATE(YEAR(M752),1,1))))+364*(YEAR(M752)-i_startyear)</f>
        <v>2198</v>
      </c>
      <c r="AF752" s="408"/>
      <c r="AG752" s="408"/>
      <c r="AH752" s="408"/>
      <c r="AI752" s="408"/>
      <c r="AJ752" s="1043">
        <f t="shared" si="230"/>
        <v>2198</v>
      </c>
      <c r="AK752" s="1043">
        <f t="shared" si="231"/>
        <v>2198</v>
      </c>
      <c r="AL752" s="1043">
        <f t="shared" si="232"/>
        <v>2198</v>
      </c>
      <c r="AM752" s="1043">
        <f t="shared" si="233"/>
        <v>2198</v>
      </c>
      <c r="AN752" s="408"/>
      <c r="AO752" s="403"/>
      <c r="AP752" s="388"/>
      <c r="AQ752" s="376"/>
      <c r="AR752" s="376"/>
      <c r="AS752" s="376"/>
    </row>
    <row r="753" spans="1:45" outlineLevel="3" x14ac:dyDescent="0.25">
      <c r="A753" s="376"/>
      <c r="B753" s="385"/>
      <c r="C753" s="378">
        <f t="shared" si="252"/>
        <v>4</v>
      </c>
      <c r="D753" s="403"/>
      <c r="E753" s="460"/>
      <c r="F753" s="460"/>
      <c r="G753" s="403"/>
      <c r="H753" s="408"/>
      <c r="I753" s="424"/>
      <c r="J753" s="424" t="s">
        <v>641</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1"/>
        <v>45672</v>
      </c>
      <c r="S753" s="496">
        <f t="shared" si="251"/>
        <v>45672</v>
      </c>
      <c r="T753" s="496">
        <f t="shared" si="251"/>
        <v>45672</v>
      </c>
      <c r="U753" s="496">
        <f t="shared" si="251"/>
        <v>45672</v>
      </c>
      <c r="V753" s="408"/>
      <c r="W753" s="408"/>
      <c r="X753" s="408"/>
      <c r="Y753" s="408"/>
      <c r="Z753" s="408"/>
      <c r="AA753" s="408"/>
      <c r="AB753" s="408"/>
      <c r="AC753" s="408"/>
      <c r="AD753" s="408"/>
      <c r="AE753" s="408"/>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3">MIN(363,INT((R753 - DATE(YEAR(R753),1,1))))+364*(YEAR(R753)-i_startyear)</f>
        <v>2198</v>
      </c>
      <c r="AK753" s="1043">
        <f t="shared" ref="AK753:AK760" si="254">MIN(363,INT((S753 - DATE(YEAR(S753),1,1))))+364*(YEAR(S753)-i_startyear)</f>
        <v>2198</v>
      </c>
      <c r="AL753" s="1043">
        <f t="shared" ref="AL753:AL760" si="255">MIN(363,INT((T753 - DATE(YEAR(T753),1,1))))+364*(YEAR(T753)-i_startyear)</f>
        <v>2198</v>
      </c>
      <c r="AM753" s="1043">
        <f t="shared" ref="AM753:AM760" si="256">MIN(363,INT((U753 - DATE(YEAR(U753),1,1))))+364*(YEAR(U753)-i_startyear)</f>
        <v>2198</v>
      </c>
      <c r="AN753" s="408"/>
      <c r="AO753" s="403"/>
      <c r="AP753" s="388"/>
      <c r="AQ753" s="376"/>
      <c r="AR753" s="376"/>
      <c r="AS753" s="376"/>
    </row>
    <row r="754" spans="1:45" outlineLevel="3" x14ac:dyDescent="0.25">
      <c r="A754" s="376"/>
      <c r="B754" s="385"/>
      <c r="C754" s="378">
        <f t="shared" si="252"/>
        <v>4</v>
      </c>
      <c r="D754" s="403"/>
      <c r="E754" s="460"/>
      <c r="F754" s="460"/>
      <c r="G754" s="403"/>
      <c r="H754" s="408"/>
      <c r="I754" s="424"/>
      <c r="J754" s="424" t="s">
        <v>642</v>
      </c>
      <c r="K754" s="408"/>
      <c r="L754" s="408"/>
      <c r="M754" s="408"/>
      <c r="N754" s="408"/>
      <c r="O754" s="408"/>
      <c r="P754" s="408"/>
      <c r="Q754" s="408"/>
      <c r="R754" s="496">
        <f t="shared" si="251"/>
        <v>45672</v>
      </c>
      <c r="S754" s="496">
        <f t="shared" si="251"/>
        <v>45672</v>
      </c>
      <c r="T754" s="496">
        <f t="shared" si="251"/>
        <v>45672</v>
      </c>
      <c r="U754" s="496">
        <f t="shared" si="251"/>
        <v>45672</v>
      </c>
      <c r="V754" s="408"/>
      <c r="W754" s="408"/>
      <c r="X754" s="408"/>
      <c r="Y754" s="408"/>
      <c r="Z754" s="408"/>
      <c r="AA754" s="408"/>
      <c r="AB754" s="408"/>
      <c r="AC754" s="408"/>
      <c r="AD754" s="408"/>
      <c r="AE754" s="408"/>
      <c r="AF754" s="408"/>
      <c r="AG754" s="408"/>
      <c r="AH754" s="408"/>
      <c r="AI754" s="408"/>
      <c r="AJ754" s="1043">
        <f t="shared" si="253"/>
        <v>2198</v>
      </c>
      <c r="AK754" s="1043">
        <f t="shared" si="254"/>
        <v>2198</v>
      </c>
      <c r="AL754" s="1043">
        <f t="shared" si="255"/>
        <v>2198</v>
      </c>
      <c r="AM754" s="1043">
        <f t="shared" si="256"/>
        <v>2198</v>
      </c>
      <c r="AN754" s="408"/>
      <c r="AO754" s="403"/>
      <c r="AP754" s="388"/>
      <c r="AQ754" s="376"/>
      <c r="AR754" s="376"/>
      <c r="AS754" s="376"/>
    </row>
    <row r="755" spans="1:45" outlineLevel="3" x14ac:dyDescent="0.25">
      <c r="A755" s="376"/>
      <c r="B755" s="385"/>
      <c r="C755" s="378">
        <f t="shared" si="252"/>
        <v>4</v>
      </c>
      <c r="D755" s="403"/>
      <c r="E755" s="460"/>
      <c r="F755" s="460"/>
      <c r="G755" s="403"/>
      <c r="H755" s="408"/>
      <c r="I755" s="424">
        <v>6</v>
      </c>
      <c r="J755" s="424" t="s">
        <v>651</v>
      </c>
      <c r="K755" s="496">
        <f>DATE(YEAR(K752)+1,MONTH(K752),DAY(K752))</f>
        <v>46037</v>
      </c>
      <c r="L755" s="496">
        <f>DATE(YEAR(L752)+1,MONTH(L752),DAY(L752))</f>
        <v>46037</v>
      </c>
      <c r="M755" s="496">
        <f>DATE(YEAR(M752)+1,MONTH(M752),DAY(M752))</f>
        <v>46037</v>
      </c>
      <c r="N755" s="408"/>
      <c r="O755" s="408"/>
      <c r="P755" s="408"/>
      <c r="Q755" s="408"/>
      <c r="R755" s="496">
        <f t="shared" si="251"/>
        <v>46037</v>
      </c>
      <c r="S755" s="496">
        <f t="shared" si="251"/>
        <v>46037</v>
      </c>
      <c r="T755" s="496">
        <f t="shared" si="251"/>
        <v>46037</v>
      </c>
      <c r="U755" s="496">
        <f t="shared" si="251"/>
        <v>46037</v>
      </c>
      <c r="V755" s="408"/>
      <c r="W755" s="408"/>
      <c r="X755" s="408"/>
      <c r="Y755" s="408"/>
      <c r="Z755" s="408"/>
      <c r="AA755" s="408"/>
      <c r="AB755" s="408"/>
      <c r="AC755" s="1043">
        <f>MIN(363,INT((K755 - DATE(YEAR(K755),1,1))))+364*(YEAR(K755)-i_startyear)</f>
        <v>2562</v>
      </c>
      <c r="AD755" s="1043">
        <f>MIN(363,INT((L755 - DATE(YEAR(L755),1,1))))+364*(YEAR(L755)-i_startyear)</f>
        <v>2562</v>
      </c>
      <c r="AE755" s="1043">
        <f>MIN(363,INT((M755 - DATE(YEAR(M755),1,1))))+364*(YEAR(M755)-i_startyear)</f>
        <v>2562</v>
      </c>
      <c r="AF755" s="408"/>
      <c r="AG755" s="408"/>
      <c r="AH755" s="408"/>
      <c r="AI755" s="408"/>
      <c r="AJ755" s="1043">
        <f t="shared" si="253"/>
        <v>2562</v>
      </c>
      <c r="AK755" s="1043">
        <f t="shared" si="254"/>
        <v>2562</v>
      </c>
      <c r="AL755" s="1043">
        <f t="shared" si="255"/>
        <v>2562</v>
      </c>
      <c r="AM755" s="1043">
        <f t="shared" si="256"/>
        <v>2562</v>
      </c>
      <c r="AN755" s="408"/>
      <c r="AO755" s="403"/>
      <c r="AP755" s="388"/>
      <c r="AQ755" s="376"/>
      <c r="AR755" s="376"/>
      <c r="AS755" s="376"/>
    </row>
    <row r="756" spans="1:45" outlineLevel="3" x14ac:dyDescent="0.25">
      <c r="A756" s="376"/>
      <c r="B756" s="385"/>
      <c r="C756" s="378">
        <f t="shared" si="252"/>
        <v>4</v>
      </c>
      <c r="D756" s="403"/>
      <c r="E756" s="460"/>
      <c r="F756" s="460"/>
      <c r="G756" s="403"/>
      <c r="H756" s="408"/>
      <c r="I756" s="424"/>
      <c r="J756" s="424" t="s">
        <v>641</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1"/>
        <v>46037</v>
      </c>
      <c r="S756" s="496">
        <f t="shared" si="251"/>
        <v>46037</v>
      </c>
      <c r="T756" s="496">
        <f t="shared" si="251"/>
        <v>46037</v>
      </c>
      <c r="U756" s="496">
        <f t="shared" si="251"/>
        <v>46037</v>
      </c>
      <c r="V756" s="408"/>
      <c r="W756" s="408"/>
      <c r="X756" s="408"/>
      <c r="Y756" s="408"/>
      <c r="Z756" s="408"/>
      <c r="AA756" s="408"/>
      <c r="AB756" s="408"/>
      <c r="AC756" s="408"/>
      <c r="AD756" s="408"/>
      <c r="AE756" s="408"/>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3"/>
        <v>2562</v>
      </c>
      <c r="AK756" s="1043">
        <f t="shared" si="254"/>
        <v>2562</v>
      </c>
      <c r="AL756" s="1043">
        <f t="shared" si="255"/>
        <v>2562</v>
      </c>
      <c r="AM756" s="1043">
        <f t="shared" si="256"/>
        <v>2562</v>
      </c>
      <c r="AN756" s="408"/>
      <c r="AO756" s="403"/>
      <c r="AP756" s="388"/>
      <c r="AQ756" s="376"/>
      <c r="AR756" s="376"/>
      <c r="AS756" s="376"/>
    </row>
    <row r="757" spans="1:45" outlineLevel="3" x14ac:dyDescent="0.25">
      <c r="A757" s="376"/>
      <c r="B757" s="385"/>
      <c r="C757" s="378">
        <f t="shared" si="252"/>
        <v>4</v>
      </c>
      <c r="D757" s="403"/>
      <c r="E757" s="460"/>
      <c r="F757" s="460"/>
      <c r="G757" s="403"/>
      <c r="H757" s="408"/>
      <c r="I757" s="424"/>
      <c r="J757" s="424" t="s">
        <v>642</v>
      </c>
      <c r="K757" s="408"/>
      <c r="L757" s="408"/>
      <c r="M757" s="408"/>
      <c r="N757" s="408"/>
      <c r="O757" s="408"/>
      <c r="P757" s="408"/>
      <c r="Q757" s="408"/>
      <c r="R757" s="496">
        <f t="shared" si="251"/>
        <v>46037</v>
      </c>
      <c r="S757" s="496">
        <f t="shared" si="251"/>
        <v>46037</v>
      </c>
      <c r="T757" s="496">
        <f t="shared" si="251"/>
        <v>46037</v>
      </c>
      <c r="U757" s="496">
        <f t="shared" si="251"/>
        <v>46037</v>
      </c>
      <c r="V757" s="408"/>
      <c r="W757" s="408"/>
      <c r="X757" s="408"/>
      <c r="Y757" s="408"/>
      <c r="Z757" s="408"/>
      <c r="AA757" s="408"/>
      <c r="AB757" s="408"/>
      <c r="AC757" s="408"/>
      <c r="AD757" s="408"/>
      <c r="AE757" s="408"/>
      <c r="AF757" s="408"/>
      <c r="AG757" s="408"/>
      <c r="AH757" s="408"/>
      <c r="AI757" s="408"/>
      <c r="AJ757" s="1043">
        <f t="shared" si="253"/>
        <v>2562</v>
      </c>
      <c r="AK757" s="1043">
        <f t="shared" si="254"/>
        <v>2562</v>
      </c>
      <c r="AL757" s="1043">
        <f t="shared" si="255"/>
        <v>2562</v>
      </c>
      <c r="AM757" s="1043">
        <f t="shared" si="256"/>
        <v>2562</v>
      </c>
      <c r="AN757" s="408"/>
      <c r="AO757" s="403"/>
      <c r="AP757" s="388"/>
      <c r="AQ757" s="376"/>
      <c r="AR757" s="376"/>
      <c r="AS757" s="376"/>
    </row>
    <row r="758" spans="1:45" outlineLevel="3" x14ac:dyDescent="0.25">
      <c r="A758" s="376"/>
      <c r="B758" s="385"/>
      <c r="C758" s="378">
        <f t="shared" si="252"/>
        <v>4</v>
      </c>
      <c r="D758" s="403"/>
      <c r="E758" s="460"/>
      <c r="F758" s="460"/>
      <c r="G758" s="403"/>
      <c r="H758" s="408"/>
      <c r="I758" s="424">
        <v>7</v>
      </c>
      <c r="J758" s="424" t="s">
        <v>651</v>
      </c>
      <c r="K758" s="496">
        <f>DATE(YEAR(K755)+1,MONTH(K755),DAY(K755))</f>
        <v>46402</v>
      </c>
      <c r="L758" s="496">
        <f>DATE(YEAR(L755)+1,MONTH(L755),DAY(L755))</f>
        <v>46402</v>
      </c>
      <c r="M758" s="496">
        <f>DATE(YEAR(M755)+1,MONTH(M755),DAY(M755))</f>
        <v>46402</v>
      </c>
      <c r="N758" s="408"/>
      <c r="O758" s="408"/>
      <c r="P758" s="408"/>
      <c r="Q758" s="408"/>
      <c r="R758" s="496">
        <f t="shared" si="251"/>
        <v>46402</v>
      </c>
      <c r="S758" s="496">
        <f t="shared" si="251"/>
        <v>46402</v>
      </c>
      <c r="T758" s="496">
        <f t="shared" si="251"/>
        <v>46402</v>
      </c>
      <c r="U758" s="496">
        <f t="shared" si="251"/>
        <v>46402</v>
      </c>
      <c r="V758" s="408"/>
      <c r="W758" s="408"/>
      <c r="X758" s="408"/>
      <c r="Y758" s="408"/>
      <c r="Z758" s="408"/>
      <c r="AA758" s="408"/>
      <c r="AB758" s="408"/>
      <c r="AC758" s="1043">
        <f>MIN(363,INT((K758 - DATE(YEAR(K758),1,1))))+364*(YEAR(K758)-i_startyear)</f>
        <v>2926</v>
      </c>
      <c r="AD758" s="1043">
        <f>MIN(363,INT((L758 - DATE(YEAR(L758),1,1))))+364*(YEAR(L758)-i_startyear)</f>
        <v>2926</v>
      </c>
      <c r="AE758" s="1043">
        <f>MIN(363,INT((M758 - DATE(YEAR(M758),1,1))))+364*(YEAR(M758)-i_startyear)</f>
        <v>2926</v>
      </c>
      <c r="AF758" s="408"/>
      <c r="AG758" s="408"/>
      <c r="AH758" s="408"/>
      <c r="AI758" s="408"/>
      <c r="AJ758" s="1043">
        <f t="shared" si="253"/>
        <v>2926</v>
      </c>
      <c r="AK758" s="1043">
        <f t="shared" si="254"/>
        <v>2926</v>
      </c>
      <c r="AL758" s="1043">
        <f t="shared" si="255"/>
        <v>2926</v>
      </c>
      <c r="AM758" s="1043">
        <f t="shared" si="256"/>
        <v>2926</v>
      </c>
      <c r="AN758" s="408"/>
      <c r="AO758" s="403"/>
      <c r="AP758" s="388"/>
      <c r="AQ758" s="376"/>
      <c r="AR758" s="376"/>
      <c r="AS758" s="376"/>
    </row>
    <row r="759" spans="1:45" outlineLevel="3" x14ac:dyDescent="0.25">
      <c r="A759" s="376"/>
      <c r="B759" s="385"/>
      <c r="C759" s="378">
        <f t="shared" si="252"/>
        <v>4</v>
      </c>
      <c r="D759" s="403"/>
      <c r="E759" s="460"/>
      <c r="F759" s="460"/>
      <c r="G759" s="403"/>
      <c r="H759" s="408"/>
      <c r="I759" s="424"/>
      <c r="J759" s="424" t="s">
        <v>641</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1"/>
        <v>46402</v>
      </c>
      <c r="S759" s="496">
        <f t="shared" si="251"/>
        <v>46402</v>
      </c>
      <c r="T759" s="496">
        <f t="shared" si="251"/>
        <v>46402</v>
      </c>
      <c r="U759" s="496">
        <f t="shared" si="251"/>
        <v>46402</v>
      </c>
      <c r="V759" s="408"/>
      <c r="W759" s="408"/>
      <c r="X759" s="408"/>
      <c r="Y759" s="408"/>
      <c r="Z759" s="408"/>
      <c r="AA759" s="408"/>
      <c r="AB759" s="408"/>
      <c r="AC759" s="408"/>
      <c r="AD759" s="408"/>
      <c r="AE759" s="408"/>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3"/>
        <v>2926</v>
      </c>
      <c r="AK759" s="1043">
        <f t="shared" si="254"/>
        <v>2926</v>
      </c>
      <c r="AL759" s="1043">
        <f t="shared" si="255"/>
        <v>2926</v>
      </c>
      <c r="AM759" s="1043">
        <f t="shared" si="256"/>
        <v>2926</v>
      </c>
      <c r="AN759" s="408"/>
      <c r="AO759" s="403"/>
      <c r="AP759" s="388"/>
      <c r="AQ759" s="376"/>
      <c r="AR759" s="376"/>
      <c r="AS759" s="376"/>
    </row>
    <row r="760" spans="1:45" outlineLevel="3" x14ac:dyDescent="0.25">
      <c r="A760" s="376"/>
      <c r="B760" s="385"/>
      <c r="C760" s="378">
        <f t="shared" si="252"/>
        <v>4</v>
      </c>
      <c r="D760" s="403"/>
      <c r="E760" s="460"/>
      <c r="F760" s="460"/>
      <c r="G760" s="403"/>
      <c r="H760" s="408"/>
      <c r="I760" s="424"/>
      <c r="J760" s="424" t="s">
        <v>642</v>
      </c>
      <c r="K760" s="408"/>
      <c r="L760" s="408"/>
      <c r="M760" s="408"/>
      <c r="N760" s="408"/>
      <c r="O760" s="408"/>
      <c r="P760" s="408"/>
      <c r="Q760" s="408"/>
      <c r="R760" s="496">
        <f t="shared" si="251"/>
        <v>46402</v>
      </c>
      <c r="S760" s="496">
        <f t="shared" si="251"/>
        <v>46402</v>
      </c>
      <c r="T760" s="496">
        <f t="shared" si="251"/>
        <v>46402</v>
      </c>
      <c r="U760" s="496">
        <f t="shared" si="251"/>
        <v>46402</v>
      </c>
      <c r="V760" s="408"/>
      <c r="W760" s="408"/>
      <c r="X760" s="408"/>
      <c r="Y760" s="408"/>
      <c r="Z760" s="408"/>
      <c r="AA760" s="408"/>
      <c r="AB760" s="408"/>
      <c r="AC760" s="408"/>
      <c r="AD760" s="408"/>
      <c r="AE760" s="408"/>
      <c r="AF760" s="408"/>
      <c r="AG760" s="408"/>
      <c r="AH760" s="408"/>
      <c r="AI760" s="408"/>
      <c r="AJ760" s="1043">
        <f t="shared" si="253"/>
        <v>2926</v>
      </c>
      <c r="AK760" s="1043">
        <f t="shared" si="254"/>
        <v>2926</v>
      </c>
      <c r="AL760" s="1043">
        <f t="shared" si="255"/>
        <v>2926</v>
      </c>
      <c r="AM760" s="1043">
        <f t="shared" si="256"/>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442</v>
      </c>
      <c r="AP761" s="388"/>
      <c r="AQ761" s="376"/>
      <c r="AR761" s="376"/>
      <c r="AS761" s="376"/>
    </row>
    <row r="762" spans="1:45" s="688" customFormat="1" outlineLevel="2" x14ac:dyDescent="0.25">
      <c r="A762" s="376"/>
      <c r="B762" s="385"/>
      <c r="C762" s="378">
        <f>INT($C$242)+2</f>
        <v>3</v>
      </c>
      <c r="D762" s="403"/>
      <c r="E762" s="460"/>
      <c r="F762" s="460"/>
      <c r="G762" s="403"/>
      <c r="H762" s="1004" t="s">
        <v>1131</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57">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442</v>
      </c>
      <c r="AP764" s="388"/>
      <c r="AQ764" s="376"/>
      <c r="AR764" s="376"/>
      <c r="AS764" s="376"/>
    </row>
    <row r="765" spans="1:45" outlineLevel="2" x14ac:dyDescent="0.25">
      <c r="A765" s="376"/>
      <c r="B765" s="385"/>
      <c r="C765" s="378">
        <f>INT($C$242)+2</f>
        <v>3</v>
      </c>
      <c r="D765" s="403"/>
      <c r="E765" s="460"/>
      <c r="F765" s="460"/>
      <c r="G765" s="403"/>
      <c r="H765" s="473"/>
      <c r="I765" s="431" t="s">
        <v>646</v>
      </c>
      <c r="J765" s="431"/>
      <c r="K765" s="431" t="s">
        <v>652</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58">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58"/>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58"/>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58"/>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58"/>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58"/>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58"/>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58"/>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442</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429</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431</v>
      </c>
      <c r="F784" s="457">
        <v>1</v>
      </c>
      <c r="G784" s="394"/>
      <c r="H784" s="395" t="s">
        <v>653</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472</v>
      </c>
      <c r="L788" s="461"/>
      <c r="M788" s="461"/>
      <c r="N788" s="461" t="s">
        <v>473</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541</v>
      </c>
      <c r="M789" s="450" t="s">
        <v>4</v>
      </c>
      <c r="N789" s="450" t="s">
        <v>563</v>
      </c>
      <c r="O789" s="450" t="s">
        <v>564</v>
      </c>
      <c r="P789" s="450" t="s">
        <v>565</v>
      </c>
      <c r="Q789" s="450" t="s">
        <v>566</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435</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436</v>
      </c>
      <c r="C792" s="378">
        <f>INT(MAX($C$794:$C$818))+1</f>
        <v>5</v>
      </c>
      <c r="D792" s="403" t="s">
        <v>437</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654</v>
      </c>
      <c r="I793" s="421" t="s">
        <v>655</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438</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656</v>
      </c>
      <c r="I795" s="410"/>
      <c r="J795" s="408"/>
      <c r="K795" s="1004" t="s">
        <v>472</v>
      </c>
      <c r="L795" s="430"/>
      <c r="M795" s="430"/>
      <c r="N795" s="410" t="s">
        <v>473</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442</v>
      </c>
      <c r="AP796" s="388"/>
      <c r="AQ796" s="376"/>
      <c r="AR796" s="376"/>
      <c r="AS796" s="376"/>
    </row>
    <row r="797" spans="1:45" outlineLevel="1" x14ac:dyDescent="0.25">
      <c r="A797" s="376"/>
      <c r="B797" s="385"/>
      <c r="C797" s="378">
        <f>INT($C$783)+1</f>
        <v>2</v>
      </c>
      <c r="D797" s="403"/>
      <c r="E797" s="460"/>
      <c r="F797" s="460"/>
      <c r="G797" s="403"/>
      <c r="H797" s="463" t="s">
        <v>657</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438</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620</v>
      </c>
      <c r="I799" s="431" t="s">
        <v>658</v>
      </c>
      <c r="J799" s="431"/>
      <c r="K799" s="431" t="s">
        <v>659</v>
      </c>
      <c r="L799" s="431"/>
      <c r="M799" s="431"/>
      <c r="N799" s="524"/>
      <c r="O799" s="524" t="s">
        <v>1160</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59">INT($C$783)+3</f>
        <v>4</v>
      </c>
      <c r="D800" s="403"/>
      <c r="E800" s="460">
        <v>0</v>
      </c>
      <c r="F800" s="460"/>
      <c r="G800" s="403"/>
      <c r="H800" s="424" t="str">
        <f>H$261</f>
        <v>Aut</v>
      </c>
      <c r="I800" s="537">
        <v>2</v>
      </c>
      <c r="J800" s="537"/>
      <c r="K800" s="496">
        <f t="shared" ref="K800:M802" si="260">INDEX($K$689:$M$760,($E800*i_s_len+$I800)*i_x_len+1,0)</f>
        <v>44515</v>
      </c>
      <c r="L800" s="496">
        <f t="shared" si="260"/>
        <v>44515</v>
      </c>
      <c r="M800" s="496">
        <f t="shared" si="260"/>
        <v>44515</v>
      </c>
      <c r="N800" s="408"/>
      <c r="O800" s="1043">
        <f t="shared" ref="O800:Q802" si="261">MIN(363,INT((K800 - DATE(YEAR(K800),1,1))))+364*(YEAR(K800)-i_startyear)</f>
        <v>1046</v>
      </c>
      <c r="P800" s="1043">
        <f t="shared" si="261"/>
        <v>1046</v>
      </c>
      <c r="Q800" s="1043">
        <f t="shared" si="261"/>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59"/>
        <v>4</v>
      </c>
      <c r="D801" s="403"/>
      <c r="E801" s="460">
        <v>1</v>
      </c>
      <c r="F801" s="460"/>
      <c r="G801" s="403"/>
      <c r="H801" s="424" t="str">
        <f>H$262</f>
        <v>Win</v>
      </c>
      <c r="I801" s="537">
        <v>2</v>
      </c>
      <c r="J801" s="537"/>
      <c r="K801" s="496">
        <f t="shared" si="260"/>
        <v>44545</v>
      </c>
      <c r="L801" s="496">
        <f t="shared" si="260"/>
        <v>44545</v>
      </c>
      <c r="M801" s="496">
        <f t="shared" si="260"/>
        <v>44545</v>
      </c>
      <c r="N801" s="408"/>
      <c r="O801" s="1043">
        <f t="shared" si="261"/>
        <v>1076</v>
      </c>
      <c r="P801" s="1043">
        <f t="shared" si="261"/>
        <v>1076</v>
      </c>
      <c r="Q801" s="1043">
        <f t="shared" si="261"/>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59"/>
        <v>4</v>
      </c>
      <c r="D802" s="403"/>
      <c r="E802" s="460">
        <v>2</v>
      </c>
      <c r="F802" s="460"/>
      <c r="G802" s="403"/>
      <c r="H802" s="424" t="str">
        <f>H$263</f>
        <v>Spr</v>
      </c>
      <c r="I802" s="537">
        <v>2</v>
      </c>
      <c r="J802" s="537"/>
      <c r="K802" s="496">
        <f t="shared" si="260"/>
        <v>44576</v>
      </c>
      <c r="L802" s="496">
        <f t="shared" si="260"/>
        <v>44576</v>
      </c>
      <c r="M802" s="496">
        <f t="shared" si="260"/>
        <v>44576</v>
      </c>
      <c r="N802" s="408"/>
      <c r="O802" s="1043">
        <f t="shared" si="261"/>
        <v>1106</v>
      </c>
      <c r="P802" s="1043">
        <f t="shared" si="261"/>
        <v>1106</v>
      </c>
      <c r="Q802" s="1043">
        <f t="shared" si="261"/>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59"/>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59"/>
        <v>4</v>
      </c>
      <c r="D804" s="403"/>
      <c r="E804" s="460"/>
      <c r="F804" s="460"/>
      <c r="G804" s="403"/>
      <c r="H804" s="408"/>
      <c r="I804" s="431" t="s">
        <v>660</v>
      </c>
      <c r="J804" s="430"/>
      <c r="K804" s="431" t="s">
        <v>661</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59"/>
        <v>4</v>
      </c>
      <c r="D805" s="403"/>
      <c r="E805" s="460">
        <v>0</v>
      </c>
      <c r="F805" s="460"/>
      <c r="G805" s="403"/>
      <c r="H805" s="424" t="str">
        <f>H$261</f>
        <v>Aut</v>
      </c>
      <c r="I805" s="537">
        <v>5</v>
      </c>
      <c r="J805" s="537"/>
      <c r="K805" s="496">
        <f t="shared" ref="K805:M807" si="262">INDEX($K$689:$M$760,($E805*i_s_len+$I805)*i_x_len+1,0)</f>
        <v>45611</v>
      </c>
      <c r="L805" s="496">
        <f t="shared" si="262"/>
        <v>45611</v>
      </c>
      <c r="M805" s="496">
        <f t="shared" si="262"/>
        <v>45611</v>
      </c>
      <c r="N805" s="408"/>
      <c r="O805" s="1043">
        <f t="shared" ref="O805:Q807" si="263">MIN(363,INT((K805 - DATE(YEAR(K805),1,1))))+364*(YEAR(K805)-i_startyear)</f>
        <v>2139</v>
      </c>
      <c r="P805" s="1043">
        <f t="shared" si="263"/>
        <v>2139</v>
      </c>
      <c r="Q805" s="1043">
        <f t="shared" si="263"/>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59"/>
        <v>4</v>
      </c>
      <c r="D806" s="403"/>
      <c r="E806" s="460">
        <v>1</v>
      </c>
      <c r="F806" s="460"/>
      <c r="G806" s="403"/>
      <c r="H806" s="424" t="str">
        <f>H$262</f>
        <v>Win</v>
      </c>
      <c r="I806" s="537">
        <v>5</v>
      </c>
      <c r="J806" s="537"/>
      <c r="K806" s="496">
        <f t="shared" si="262"/>
        <v>45641</v>
      </c>
      <c r="L806" s="496">
        <f t="shared" si="262"/>
        <v>45641</v>
      </c>
      <c r="M806" s="496">
        <f t="shared" si="262"/>
        <v>45641</v>
      </c>
      <c r="N806" s="408"/>
      <c r="O806" s="1043">
        <f t="shared" si="263"/>
        <v>2169</v>
      </c>
      <c r="P806" s="1043">
        <f t="shared" si="263"/>
        <v>2169</v>
      </c>
      <c r="Q806" s="1043">
        <f t="shared" si="263"/>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59"/>
        <v>4</v>
      </c>
      <c r="D807" s="403"/>
      <c r="E807" s="460">
        <v>2</v>
      </c>
      <c r="F807" s="460"/>
      <c r="G807" s="403"/>
      <c r="H807" s="424" t="str">
        <f>H$263</f>
        <v>Spr</v>
      </c>
      <c r="I807" s="537">
        <v>5</v>
      </c>
      <c r="J807" s="537"/>
      <c r="K807" s="496">
        <f t="shared" si="262"/>
        <v>45672</v>
      </c>
      <c r="L807" s="496">
        <f t="shared" si="262"/>
        <v>45672</v>
      </c>
      <c r="M807" s="496">
        <f t="shared" si="262"/>
        <v>45672</v>
      </c>
      <c r="N807" s="408"/>
      <c r="O807" s="1043">
        <f t="shared" si="263"/>
        <v>2198</v>
      </c>
      <c r="P807" s="1043">
        <f t="shared" si="263"/>
        <v>2198</v>
      </c>
      <c r="Q807" s="1043">
        <f t="shared" si="263"/>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59"/>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59"/>
        <v>4</v>
      </c>
      <c r="D809" s="403"/>
      <c r="E809" s="460"/>
      <c r="F809" s="460"/>
      <c r="G809" s="403"/>
      <c r="H809" s="408"/>
      <c r="I809" s="408"/>
      <c r="J809" s="408"/>
      <c r="K809" s="431" t="s">
        <v>774</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59"/>
        <v>4</v>
      </c>
      <c r="D810" s="403"/>
      <c r="E810" s="460"/>
      <c r="F810" s="460"/>
      <c r="G810" s="403"/>
      <c r="H810" s="424" t="str">
        <f>H$261</f>
        <v>Aut</v>
      </c>
      <c r="I810" s="408"/>
      <c r="J810" s="408"/>
      <c r="K810" s="600">
        <v>1550</v>
      </c>
      <c r="L810" s="600">
        <v>1550</v>
      </c>
      <c r="M810" s="600">
        <v>1550</v>
      </c>
      <c r="N810" s="408"/>
      <c r="O810" s="408" t="s">
        <v>784</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59"/>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59"/>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59"/>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59"/>
        <v>4</v>
      </c>
      <c r="D814" s="403"/>
      <c r="E814" s="460"/>
      <c r="F814" s="460"/>
      <c r="G814" s="403"/>
      <c r="H814" s="408"/>
      <c r="I814" s="408"/>
      <c r="J814" s="408"/>
      <c r="K814" s="431" t="s">
        <v>662</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59"/>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59"/>
        <v>4</v>
      </c>
      <c r="D816" s="403"/>
      <c r="E816" s="460"/>
      <c r="F816" s="460"/>
      <c r="G816" s="403"/>
      <c r="H816" s="424" t="str">
        <f>H$262</f>
        <v>Win</v>
      </c>
      <c r="I816" s="408"/>
      <c r="J816" s="408"/>
      <c r="K816" s="538">
        <f t="shared" ref="K816:M817" si="264">(K806-K801)/30.5</f>
        <v>35.934426229508198</v>
      </c>
      <c r="L816" s="538">
        <f t="shared" si="264"/>
        <v>35.934426229508198</v>
      </c>
      <c r="M816" s="538">
        <f t="shared" si="264"/>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59"/>
        <v>4</v>
      </c>
      <c r="D817" s="403"/>
      <c r="E817" s="460"/>
      <c r="F817" s="460"/>
      <c r="G817" s="403"/>
      <c r="H817" s="424" t="str">
        <f>H$263</f>
        <v>Spr</v>
      </c>
      <c r="I817" s="408"/>
      <c r="J817" s="408"/>
      <c r="K817" s="538">
        <f t="shared" si="264"/>
        <v>35.934426229508198</v>
      </c>
      <c r="L817" s="538">
        <f t="shared" si="264"/>
        <v>35.934426229508198</v>
      </c>
      <c r="M817" s="538">
        <f t="shared" si="264"/>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442</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429</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431</v>
      </c>
      <c r="F828" s="457">
        <v>1</v>
      </c>
      <c r="G828" s="394"/>
      <c r="H828" s="539" t="s">
        <v>663</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475</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542</v>
      </c>
      <c r="L833" s="450" t="s">
        <v>543</v>
      </c>
      <c r="M833" s="450" t="s">
        <v>544</v>
      </c>
      <c r="N833" s="450" t="s">
        <v>545</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5">L833</f>
        <v>BBM</v>
      </c>
      <c r="AA833" s="401" t="str">
        <f t="shared" si="265"/>
        <v>BBT</v>
      </c>
      <c r="AB833" s="401" t="str">
        <f t="shared" si="265"/>
        <v>BMT</v>
      </c>
      <c r="AC833" s="401" t="str">
        <f t="shared" si="265"/>
        <v>BBB</v>
      </c>
      <c r="AD833" s="401" t="str">
        <f t="shared" si="265"/>
        <v>BBM</v>
      </c>
      <c r="AE833" s="401" t="str">
        <f t="shared" si="265"/>
        <v>BBT</v>
      </c>
      <c r="AF833" s="401" t="str">
        <f t="shared" si="265"/>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435</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436</v>
      </c>
      <c r="C836" s="378">
        <f>INT(MAX($C$846:$C$876))+1</f>
        <v>6</v>
      </c>
      <c r="D836" s="403" t="s">
        <v>437</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664</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438</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1133</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666</v>
      </c>
      <c r="J840" s="506" t="s">
        <v>667</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669</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670</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671</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442</v>
      </c>
      <c r="AP844" s="388"/>
      <c r="AQ844" s="376"/>
      <c r="AR844" s="376"/>
      <c r="AS844" s="376"/>
    </row>
    <row r="845" spans="1:45" outlineLevel="1" x14ac:dyDescent="0.25">
      <c r="A845" s="376"/>
      <c r="B845" s="385"/>
      <c r="C845" s="378">
        <f>INT($C$827)+1</f>
        <v>2</v>
      </c>
      <c r="D845" s="403"/>
      <c r="E845" s="460"/>
      <c r="F845" s="460"/>
      <c r="G845" s="403"/>
      <c r="H845" s="463" t="s">
        <v>672</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438</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1134</v>
      </c>
      <c r="I847" s="408"/>
      <c r="J847" s="408"/>
      <c r="K847" s="424">
        <f>i_s_len</f>
        <v>8</v>
      </c>
      <c r="L847" s="411">
        <v>3</v>
      </c>
      <c r="M847" s="408"/>
      <c r="N847" s="409" t="s">
        <v>673</v>
      </c>
      <c r="O847" s="408"/>
      <c r="P847" s="408"/>
      <c r="Q847" s="408"/>
      <c r="R847" s="408"/>
      <c r="S847" s="408"/>
      <c r="T847" s="408"/>
      <c r="U847" s="408"/>
      <c r="V847" s="408"/>
      <c r="W847" s="408"/>
      <c r="X847" s="408"/>
      <c r="Y847" s="540" t="s">
        <v>665</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674</v>
      </c>
      <c r="I848" s="506" t="s">
        <v>666</v>
      </c>
      <c r="J848" s="506" t="s">
        <v>667</v>
      </c>
      <c r="K848" s="474" t="s">
        <v>1135</v>
      </c>
      <c r="L848" s="474"/>
      <c r="M848" s="474"/>
      <c r="N848" s="474"/>
      <c r="O848" s="474" t="s">
        <v>668</v>
      </c>
      <c r="P848" s="474"/>
      <c r="Q848" s="474"/>
      <c r="R848" s="474"/>
      <c r="S848" s="408"/>
      <c r="T848" s="408"/>
      <c r="U848" s="408"/>
      <c r="V848" s="408"/>
      <c r="W848" s="408"/>
      <c r="X848" s="408"/>
      <c r="Y848" s="545" t="s">
        <v>1135</v>
      </c>
      <c r="Z848" s="545"/>
      <c r="AA848" s="545"/>
      <c r="AB848" s="545"/>
      <c r="AC848" s="545" t="s">
        <v>668</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6">INT($C$827)+4</f>
        <v>5</v>
      </c>
      <c r="D849" s="403"/>
      <c r="E849" s="460"/>
      <c r="F849" s="460"/>
      <c r="G849" s="403"/>
      <c r="H849" s="542" t="s">
        <v>675</v>
      </c>
      <c r="I849" s="543">
        <v>0</v>
      </c>
      <c r="J849" s="543" t="s">
        <v>676</v>
      </c>
      <c r="K849" s="546"/>
      <c r="L849" s="546"/>
      <c r="M849" s="546"/>
      <c r="N849" s="546"/>
      <c r="O849" s="547"/>
      <c r="P849" s="547"/>
      <c r="Q849" s="547"/>
      <c r="R849" s="547"/>
      <c r="S849" s="1005" t="s">
        <v>1136</v>
      </c>
      <c r="T849" s="408"/>
      <c r="U849" s="408"/>
      <c r="V849" s="408"/>
      <c r="W849" s="408"/>
      <c r="X849" s="408"/>
      <c r="Y849" s="548">
        <f t="shared" ref="Y849:AB857" si="267">IF(K849="",520,K849)</f>
        <v>520</v>
      </c>
      <c r="Z849" s="548">
        <f t="shared" si="267"/>
        <v>520</v>
      </c>
      <c r="AA849" s="548">
        <f t="shared" si="267"/>
        <v>520</v>
      </c>
      <c r="AB849" s="548">
        <f t="shared" si="267"/>
        <v>520</v>
      </c>
      <c r="AC849" s="548">
        <f t="shared" ref="AC849:AF875" si="268">IF(O849="",1000,O849)</f>
        <v>1000</v>
      </c>
      <c r="AD849" s="548">
        <f t="shared" si="268"/>
        <v>1000</v>
      </c>
      <c r="AE849" s="548">
        <f t="shared" si="268"/>
        <v>1000</v>
      </c>
      <c r="AF849" s="548">
        <f t="shared" si="268"/>
        <v>1000</v>
      </c>
      <c r="AG849" s="548"/>
      <c r="AH849" s="548"/>
      <c r="AI849" s="548"/>
      <c r="AJ849" s="548"/>
      <c r="AK849" s="1042"/>
      <c r="AL849" s="1042"/>
      <c r="AM849" s="1042"/>
      <c r="AN849" s="1042"/>
      <c r="AO849" s="403"/>
      <c r="AP849" s="388"/>
      <c r="AQ849" s="376"/>
      <c r="AR849" s="376"/>
      <c r="AS849" s="376"/>
    </row>
    <row r="850" spans="1:45" outlineLevel="4" x14ac:dyDescent="0.25">
      <c r="A850" s="376"/>
      <c r="B850" s="385"/>
      <c r="C850" s="378">
        <f t="shared" si="266"/>
        <v>5</v>
      </c>
      <c r="D850" s="403"/>
      <c r="E850" s="460"/>
      <c r="F850" s="460"/>
      <c r="G850" s="403"/>
      <c r="H850" s="424" t="s">
        <v>677</v>
      </c>
      <c r="I850" s="430"/>
      <c r="J850" s="424" t="s">
        <v>678</v>
      </c>
      <c r="K850" s="536"/>
      <c r="L850" s="536"/>
      <c r="M850" s="536"/>
      <c r="N850" s="536"/>
      <c r="O850" s="536"/>
      <c r="P850" s="536"/>
      <c r="Q850" s="536"/>
      <c r="R850" s="536"/>
      <c r="S850" s="408"/>
      <c r="T850" s="408"/>
      <c r="U850" s="408"/>
      <c r="V850" s="408"/>
      <c r="W850" s="408"/>
      <c r="X850" s="408"/>
      <c r="Y850" s="544">
        <f t="shared" si="267"/>
        <v>520</v>
      </c>
      <c r="Z850" s="544">
        <f t="shared" si="267"/>
        <v>520</v>
      </c>
      <c r="AA850" s="544">
        <f t="shared" si="267"/>
        <v>520</v>
      </c>
      <c r="AB850" s="544">
        <f t="shared" si="267"/>
        <v>520</v>
      </c>
      <c r="AC850" s="544">
        <f t="shared" si="268"/>
        <v>1000</v>
      </c>
      <c r="AD850" s="544">
        <f t="shared" si="268"/>
        <v>1000</v>
      </c>
      <c r="AE850" s="544">
        <f t="shared" si="268"/>
        <v>1000</v>
      </c>
      <c r="AF850" s="544">
        <f t="shared" si="26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6"/>
        <v>5</v>
      </c>
      <c r="D851" s="403"/>
      <c r="E851" s="460"/>
      <c r="F851" s="460"/>
      <c r="G851" s="403"/>
      <c r="H851" s="424" t="s">
        <v>679</v>
      </c>
      <c r="I851" s="430"/>
      <c r="J851" s="424" t="s">
        <v>678</v>
      </c>
      <c r="K851" s="536"/>
      <c r="L851" s="536"/>
      <c r="M851" s="536"/>
      <c r="N851" s="536"/>
      <c r="O851" s="536"/>
      <c r="P851" s="536"/>
      <c r="Q851" s="536"/>
      <c r="R851" s="536"/>
      <c r="S851" s="408"/>
      <c r="T851" s="408"/>
      <c r="U851" s="408"/>
      <c r="V851" s="408"/>
      <c r="W851" s="408"/>
      <c r="X851" s="408"/>
      <c r="Y851" s="544">
        <f t="shared" si="267"/>
        <v>520</v>
      </c>
      <c r="Z851" s="544">
        <f t="shared" si="267"/>
        <v>520</v>
      </c>
      <c r="AA851" s="544">
        <f t="shared" si="267"/>
        <v>520</v>
      </c>
      <c r="AB851" s="544">
        <f t="shared" si="267"/>
        <v>520</v>
      </c>
      <c r="AC851" s="544">
        <f t="shared" si="268"/>
        <v>1000</v>
      </c>
      <c r="AD851" s="544">
        <f t="shared" si="268"/>
        <v>1000</v>
      </c>
      <c r="AE851" s="544">
        <f t="shared" si="268"/>
        <v>1000</v>
      </c>
      <c r="AF851" s="544">
        <f t="shared" si="26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6"/>
        <v>5</v>
      </c>
      <c r="D852" s="403"/>
      <c r="E852" s="460"/>
      <c r="F852" s="460"/>
      <c r="G852" s="403"/>
      <c r="H852" s="424">
        <v>3</v>
      </c>
      <c r="I852" s="430"/>
      <c r="J852" s="424" t="s">
        <v>678</v>
      </c>
      <c r="K852" s="536"/>
      <c r="L852" s="536"/>
      <c r="M852" s="536"/>
      <c r="N852" s="536"/>
      <c r="O852" s="536"/>
      <c r="P852" s="536"/>
      <c r="Q852" s="536"/>
      <c r="R852" s="536"/>
      <c r="S852" s="408"/>
      <c r="T852" s="408"/>
      <c r="U852" s="408"/>
      <c r="V852" s="408"/>
      <c r="W852" s="408"/>
      <c r="X852" s="408"/>
      <c r="Y852" s="544">
        <f t="shared" si="267"/>
        <v>520</v>
      </c>
      <c r="Z852" s="544">
        <f t="shared" si="267"/>
        <v>520</v>
      </c>
      <c r="AA852" s="544">
        <f t="shared" si="267"/>
        <v>520</v>
      </c>
      <c r="AB852" s="544">
        <f t="shared" si="267"/>
        <v>520</v>
      </c>
      <c r="AC852" s="544">
        <f t="shared" si="268"/>
        <v>1000</v>
      </c>
      <c r="AD852" s="544">
        <f t="shared" si="268"/>
        <v>1000</v>
      </c>
      <c r="AE852" s="544">
        <f t="shared" si="268"/>
        <v>1000</v>
      </c>
      <c r="AF852" s="544">
        <f t="shared" si="26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6"/>
        <v>5</v>
      </c>
      <c r="D853" s="403"/>
      <c r="E853" s="460"/>
      <c r="F853" s="460"/>
      <c r="G853" s="403"/>
      <c r="H853" s="424">
        <v>4</v>
      </c>
      <c r="I853" s="430"/>
      <c r="J853" s="424" t="s">
        <v>678</v>
      </c>
      <c r="K853" s="536"/>
      <c r="L853" s="536"/>
      <c r="M853" s="536"/>
      <c r="N853" s="536"/>
      <c r="O853" s="536"/>
      <c r="P853" s="536"/>
      <c r="Q853" s="536"/>
      <c r="R853" s="536"/>
      <c r="S853" s="408"/>
      <c r="T853" s="408"/>
      <c r="U853" s="408"/>
      <c r="V853" s="408"/>
      <c r="W853" s="408"/>
      <c r="X853" s="408"/>
      <c r="Y853" s="544">
        <f t="shared" si="267"/>
        <v>520</v>
      </c>
      <c r="Z853" s="544">
        <f t="shared" si="267"/>
        <v>520</v>
      </c>
      <c r="AA853" s="544">
        <f t="shared" si="267"/>
        <v>520</v>
      </c>
      <c r="AB853" s="544">
        <f t="shared" si="267"/>
        <v>520</v>
      </c>
      <c r="AC853" s="544">
        <f t="shared" si="268"/>
        <v>1000</v>
      </c>
      <c r="AD853" s="544">
        <f t="shared" si="268"/>
        <v>1000</v>
      </c>
      <c r="AE853" s="544">
        <f t="shared" si="268"/>
        <v>1000</v>
      </c>
      <c r="AF853" s="544">
        <f t="shared" si="26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6"/>
        <v>5</v>
      </c>
      <c r="D854" s="403"/>
      <c r="E854" s="460"/>
      <c r="F854" s="460"/>
      <c r="G854" s="403"/>
      <c r="H854" s="424">
        <v>5</v>
      </c>
      <c r="I854" s="430"/>
      <c r="J854" s="424" t="s">
        <v>678</v>
      </c>
      <c r="K854" s="536"/>
      <c r="L854" s="536"/>
      <c r="M854" s="536"/>
      <c r="N854" s="536"/>
      <c r="O854" s="536"/>
      <c r="P854" s="536"/>
      <c r="Q854" s="536"/>
      <c r="R854" s="536"/>
      <c r="S854" s="408"/>
      <c r="T854" s="408"/>
      <c r="U854" s="408"/>
      <c r="V854" s="408"/>
      <c r="W854" s="408"/>
      <c r="X854" s="408"/>
      <c r="Y854" s="544">
        <f t="shared" si="267"/>
        <v>520</v>
      </c>
      <c r="Z854" s="544">
        <f t="shared" si="267"/>
        <v>520</v>
      </c>
      <c r="AA854" s="544">
        <f t="shared" si="267"/>
        <v>520</v>
      </c>
      <c r="AB854" s="544">
        <f t="shared" si="267"/>
        <v>520</v>
      </c>
      <c r="AC854" s="544">
        <f t="shared" si="268"/>
        <v>1000</v>
      </c>
      <c r="AD854" s="544">
        <f t="shared" si="268"/>
        <v>1000</v>
      </c>
      <c r="AE854" s="544">
        <f t="shared" si="268"/>
        <v>1000</v>
      </c>
      <c r="AF854" s="544">
        <f t="shared" si="26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6"/>
        <v>5</v>
      </c>
      <c r="D855" s="403"/>
      <c r="E855" s="460"/>
      <c r="F855" s="460"/>
      <c r="G855" s="403"/>
      <c r="H855" s="424">
        <v>6</v>
      </c>
      <c r="I855" s="430"/>
      <c r="J855" s="424" t="s">
        <v>678</v>
      </c>
      <c r="K855" s="536"/>
      <c r="L855" s="536"/>
      <c r="M855" s="536"/>
      <c r="N855" s="536"/>
      <c r="O855" s="536"/>
      <c r="P855" s="536"/>
      <c r="Q855" s="536"/>
      <c r="R855" s="536"/>
      <c r="S855" s="408"/>
      <c r="T855" s="408"/>
      <c r="U855" s="408"/>
      <c r="V855" s="408"/>
      <c r="W855" s="408"/>
      <c r="X855" s="408"/>
      <c r="Y855" s="544">
        <f t="shared" si="267"/>
        <v>520</v>
      </c>
      <c r="Z855" s="544">
        <f t="shared" si="267"/>
        <v>520</v>
      </c>
      <c r="AA855" s="544">
        <f t="shared" si="267"/>
        <v>520</v>
      </c>
      <c r="AB855" s="544">
        <f t="shared" si="267"/>
        <v>520</v>
      </c>
      <c r="AC855" s="544">
        <f t="shared" si="268"/>
        <v>1000</v>
      </c>
      <c r="AD855" s="544">
        <f t="shared" si="268"/>
        <v>1000</v>
      </c>
      <c r="AE855" s="544">
        <f t="shared" si="268"/>
        <v>1000</v>
      </c>
      <c r="AF855" s="544">
        <f t="shared" si="26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6"/>
        <v>5</v>
      </c>
      <c r="D856" s="403"/>
      <c r="E856" s="460"/>
      <c r="F856" s="460"/>
      <c r="G856" s="403"/>
      <c r="H856" s="424">
        <v>7</v>
      </c>
      <c r="I856" s="430"/>
      <c r="J856" s="424" t="s">
        <v>678</v>
      </c>
      <c r="K856" s="536"/>
      <c r="L856" s="536"/>
      <c r="M856" s="536"/>
      <c r="N856" s="536"/>
      <c r="O856" s="536"/>
      <c r="P856" s="536"/>
      <c r="Q856" s="536"/>
      <c r="R856" s="536"/>
      <c r="S856" s="408"/>
      <c r="T856" s="408"/>
      <c r="U856" s="408"/>
      <c r="V856" s="408"/>
      <c r="W856" s="408"/>
      <c r="X856" s="408"/>
      <c r="Y856" s="544">
        <f t="shared" si="267"/>
        <v>520</v>
      </c>
      <c r="Z856" s="544">
        <f t="shared" si="267"/>
        <v>520</v>
      </c>
      <c r="AA856" s="544">
        <f t="shared" si="267"/>
        <v>520</v>
      </c>
      <c r="AB856" s="544">
        <f t="shared" si="267"/>
        <v>520</v>
      </c>
      <c r="AC856" s="544">
        <f t="shared" si="268"/>
        <v>1000</v>
      </c>
      <c r="AD856" s="544">
        <f t="shared" si="268"/>
        <v>1000</v>
      </c>
      <c r="AE856" s="544">
        <f t="shared" si="268"/>
        <v>1000</v>
      </c>
      <c r="AF856" s="544">
        <f t="shared" si="26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6"/>
        <v>5</v>
      </c>
      <c r="D857" s="403"/>
      <c r="E857" s="460"/>
      <c r="F857" s="460"/>
      <c r="G857" s="403"/>
      <c r="H857" s="550">
        <v>8</v>
      </c>
      <c r="I857" s="551"/>
      <c r="J857" s="550" t="s">
        <v>678</v>
      </c>
      <c r="K857" s="552"/>
      <c r="L857" s="552"/>
      <c r="M857" s="552"/>
      <c r="N857" s="552"/>
      <c r="O857" s="553"/>
      <c r="P857" s="553"/>
      <c r="Q857" s="553"/>
      <c r="R857" s="553"/>
      <c r="S857" s="408"/>
      <c r="T857" s="408"/>
      <c r="U857" s="408"/>
      <c r="V857" s="408"/>
      <c r="W857" s="408"/>
      <c r="X857" s="408"/>
      <c r="Y857" s="554">
        <f t="shared" si="267"/>
        <v>520</v>
      </c>
      <c r="Z857" s="554">
        <f t="shared" si="267"/>
        <v>520</v>
      </c>
      <c r="AA857" s="554">
        <f t="shared" si="267"/>
        <v>520</v>
      </c>
      <c r="AB857" s="554">
        <f t="shared" si="267"/>
        <v>520</v>
      </c>
      <c r="AC857" s="554">
        <f t="shared" si="268"/>
        <v>1000</v>
      </c>
      <c r="AD857" s="554">
        <f t="shared" si="268"/>
        <v>1000</v>
      </c>
      <c r="AE857" s="554">
        <f t="shared" si="268"/>
        <v>1000</v>
      </c>
      <c r="AF857" s="554">
        <f t="shared" si="268"/>
        <v>1000</v>
      </c>
      <c r="AG857" s="554"/>
      <c r="AH857" s="554"/>
      <c r="AI857" s="554"/>
      <c r="AJ857" s="554"/>
      <c r="AK857" s="1042"/>
      <c r="AL857" s="1042"/>
      <c r="AM857" s="1042"/>
      <c r="AN857" s="1042"/>
      <c r="AO857" s="403"/>
      <c r="AP857" s="388"/>
      <c r="AQ857" s="376"/>
      <c r="AR857" s="376"/>
      <c r="AS857" s="376"/>
    </row>
    <row r="858" spans="1:45" ht="22.5" customHeight="1" outlineLevel="3" x14ac:dyDescent="0.25">
      <c r="A858" s="376"/>
      <c r="B858" s="385"/>
      <c r="C858" s="378">
        <f t="shared" ref="C858:C875" si="269">INT($C$827)+3</f>
        <v>4</v>
      </c>
      <c r="D858" s="403"/>
      <c r="E858" s="460"/>
      <c r="F858" s="460"/>
      <c r="G858" s="403"/>
      <c r="H858" s="542" t="s">
        <v>675</v>
      </c>
      <c r="I858" s="543">
        <v>1</v>
      </c>
      <c r="J858" s="430" t="s">
        <v>680</v>
      </c>
      <c r="K858" s="549">
        <f>INT(4*30.4/7)</f>
        <v>17</v>
      </c>
      <c r="L858" s="549">
        <v>17</v>
      </c>
      <c r="M858" s="549">
        <v>17</v>
      </c>
      <c r="N858" s="549">
        <v>17</v>
      </c>
      <c r="O858" s="549"/>
      <c r="P858" s="549"/>
      <c r="Q858" s="549"/>
      <c r="R858" s="549"/>
      <c r="S858" s="1097" t="s">
        <v>1137</v>
      </c>
      <c r="T858" s="1098"/>
      <c r="U858" s="1098"/>
      <c r="V858" s="1098"/>
      <c r="W858" s="1099"/>
      <c r="X858" s="408"/>
      <c r="Y858" s="555">
        <f t="shared" ref="Y858:AB866" si="270">IF(K858="",0,K858)</f>
        <v>17</v>
      </c>
      <c r="Z858" s="555">
        <f t="shared" si="270"/>
        <v>17</v>
      </c>
      <c r="AA858" s="555">
        <f t="shared" si="270"/>
        <v>17</v>
      </c>
      <c r="AB858" s="555">
        <f t="shared" si="270"/>
        <v>17</v>
      </c>
      <c r="AC858" s="548">
        <f t="shared" si="268"/>
        <v>1000</v>
      </c>
      <c r="AD858" s="548">
        <f t="shared" si="268"/>
        <v>1000</v>
      </c>
      <c r="AE858" s="548">
        <f t="shared" si="268"/>
        <v>1000</v>
      </c>
      <c r="AF858" s="548">
        <f t="shared" si="268"/>
        <v>1000</v>
      </c>
      <c r="AG858" s="548"/>
      <c r="AH858" s="548"/>
      <c r="AI858" s="548"/>
      <c r="AJ858" s="548"/>
      <c r="AK858" s="1042"/>
      <c r="AL858" s="1042"/>
      <c r="AM858" s="1042"/>
      <c r="AN858" s="1042"/>
      <c r="AO858" s="403"/>
      <c r="AP858" s="388"/>
      <c r="AQ858" s="376"/>
      <c r="AR858" s="376"/>
      <c r="AS858" s="376"/>
    </row>
    <row r="859" spans="1:45" outlineLevel="3" x14ac:dyDescent="0.25">
      <c r="A859" s="376"/>
      <c r="B859" s="385"/>
      <c r="C859" s="378">
        <f t="shared" si="269"/>
        <v>4</v>
      </c>
      <c r="D859" s="403"/>
      <c r="E859" s="460"/>
      <c r="F859" s="460"/>
      <c r="G859" s="403"/>
      <c r="H859" s="424" t="s">
        <v>677</v>
      </c>
      <c r="I859" s="430"/>
      <c r="J859" s="424" t="s">
        <v>678</v>
      </c>
      <c r="K859" s="549">
        <v>52</v>
      </c>
      <c r="L859" s="549">
        <v>52</v>
      </c>
      <c r="M859" s="549">
        <v>52</v>
      </c>
      <c r="N859" s="549">
        <v>52</v>
      </c>
      <c r="O859" s="549"/>
      <c r="P859" s="549"/>
      <c r="Q859" s="549"/>
      <c r="R859" s="549"/>
      <c r="S859" s="1100"/>
      <c r="T859" s="1101"/>
      <c r="U859" s="1101"/>
      <c r="V859" s="1101"/>
      <c r="W859" s="1102"/>
      <c r="X859" s="408"/>
      <c r="Y859" s="555">
        <f t="shared" si="270"/>
        <v>52</v>
      </c>
      <c r="Z859" s="555">
        <f t="shared" si="270"/>
        <v>52</v>
      </c>
      <c r="AA859" s="555">
        <f t="shared" si="270"/>
        <v>52</v>
      </c>
      <c r="AB859" s="555">
        <f t="shared" si="270"/>
        <v>52</v>
      </c>
      <c r="AC859" s="544">
        <f t="shared" si="268"/>
        <v>1000</v>
      </c>
      <c r="AD859" s="544">
        <f t="shared" si="268"/>
        <v>1000</v>
      </c>
      <c r="AE859" s="544">
        <f t="shared" si="268"/>
        <v>1000</v>
      </c>
      <c r="AF859" s="544">
        <f t="shared" si="26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69"/>
        <v>4</v>
      </c>
      <c r="D860" s="403"/>
      <c r="E860" s="460"/>
      <c r="F860" s="460"/>
      <c r="G860" s="403"/>
      <c r="H860" s="424" t="s">
        <v>679</v>
      </c>
      <c r="I860" s="430"/>
      <c r="J860" s="424" t="s">
        <v>678</v>
      </c>
      <c r="K860" s="549">
        <f>52*2</f>
        <v>104</v>
      </c>
      <c r="L860" s="549">
        <v>104</v>
      </c>
      <c r="M860" s="549">
        <v>104</v>
      </c>
      <c r="N860" s="549">
        <v>104</v>
      </c>
      <c r="O860" s="549"/>
      <c r="P860" s="549"/>
      <c r="Q860" s="549"/>
      <c r="R860" s="549"/>
      <c r="S860" s="1100"/>
      <c r="T860" s="1101"/>
      <c r="U860" s="1101"/>
      <c r="V860" s="1101"/>
      <c r="W860" s="1102"/>
      <c r="X860" s="408"/>
      <c r="Y860" s="555">
        <f t="shared" si="270"/>
        <v>104</v>
      </c>
      <c r="Z860" s="555">
        <f t="shared" si="270"/>
        <v>104</v>
      </c>
      <c r="AA860" s="555">
        <f t="shared" si="270"/>
        <v>104</v>
      </c>
      <c r="AB860" s="555">
        <f t="shared" si="270"/>
        <v>104</v>
      </c>
      <c r="AC860" s="544">
        <f t="shared" si="268"/>
        <v>1000</v>
      </c>
      <c r="AD860" s="544">
        <f t="shared" si="268"/>
        <v>1000</v>
      </c>
      <c r="AE860" s="544">
        <f t="shared" si="268"/>
        <v>1000</v>
      </c>
      <c r="AF860" s="544">
        <f t="shared" si="26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69"/>
        <v>4</v>
      </c>
      <c r="D861" s="403"/>
      <c r="E861" s="460"/>
      <c r="F861" s="460"/>
      <c r="G861" s="403"/>
      <c r="H861" s="424">
        <v>3</v>
      </c>
      <c r="I861" s="430"/>
      <c r="J861" s="424" t="s">
        <v>678</v>
      </c>
      <c r="K861" s="549">
        <f>52*3</f>
        <v>156</v>
      </c>
      <c r="L861" s="549">
        <v>156</v>
      </c>
      <c r="M861" s="549">
        <v>156</v>
      </c>
      <c r="N861" s="549">
        <v>156</v>
      </c>
      <c r="O861" s="549"/>
      <c r="P861" s="549"/>
      <c r="Q861" s="549"/>
      <c r="R861" s="549"/>
      <c r="S861" s="1100"/>
      <c r="T861" s="1101"/>
      <c r="U861" s="1101"/>
      <c r="V861" s="1101"/>
      <c r="W861" s="1102"/>
      <c r="X861" s="408"/>
      <c r="Y861" s="555">
        <f t="shared" si="270"/>
        <v>156</v>
      </c>
      <c r="Z861" s="555">
        <f t="shared" si="270"/>
        <v>156</v>
      </c>
      <c r="AA861" s="555">
        <f t="shared" si="270"/>
        <v>156</v>
      </c>
      <c r="AB861" s="555">
        <f t="shared" si="270"/>
        <v>156</v>
      </c>
      <c r="AC861" s="544">
        <f t="shared" si="268"/>
        <v>1000</v>
      </c>
      <c r="AD861" s="544">
        <f t="shared" si="268"/>
        <v>1000</v>
      </c>
      <c r="AE861" s="544">
        <f t="shared" si="268"/>
        <v>1000</v>
      </c>
      <c r="AF861" s="544">
        <f t="shared" si="26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69"/>
        <v>4</v>
      </c>
      <c r="D862" s="403"/>
      <c r="E862" s="460"/>
      <c r="F862" s="460"/>
      <c r="G862" s="403"/>
      <c r="H862" s="424">
        <v>4</v>
      </c>
      <c r="I862" s="430"/>
      <c r="J862" s="424" t="s">
        <v>678</v>
      </c>
      <c r="K862" s="549">
        <f>52*4</f>
        <v>208</v>
      </c>
      <c r="L862" s="549">
        <v>208</v>
      </c>
      <c r="M862" s="549">
        <v>208</v>
      </c>
      <c r="N862" s="549">
        <v>208</v>
      </c>
      <c r="O862" s="549"/>
      <c r="P862" s="549"/>
      <c r="Q862" s="549"/>
      <c r="R862" s="549"/>
      <c r="S862" s="1100"/>
      <c r="T862" s="1101"/>
      <c r="U862" s="1101"/>
      <c r="V862" s="1101"/>
      <c r="W862" s="1102"/>
      <c r="X862" s="408"/>
      <c r="Y862" s="555">
        <f t="shared" si="270"/>
        <v>208</v>
      </c>
      <c r="Z862" s="555">
        <f t="shared" si="270"/>
        <v>208</v>
      </c>
      <c r="AA862" s="555">
        <f t="shared" si="270"/>
        <v>208</v>
      </c>
      <c r="AB862" s="555">
        <f t="shared" si="270"/>
        <v>208</v>
      </c>
      <c r="AC862" s="544">
        <f t="shared" si="268"/>
        <v>1000</v>
      </c>
      <c r="AD862" s="544">
        <f t="shared" si="268"/>
        <v>1000</v>
      </c>
      <c r="AE862" s="544">
        <f t="shared" si="268"/>
        <v>1000</v>
      </c>
      <c r="AF862" s="544">
        <f t="shared" si="26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69"/>
        <v>4</v>
      </c>
      <c r="D863" s="403"/>
      <c r="E863" s="460"/>
      <c r="F863" s="460"/>
      <c r="G863" s="403"/>
      <c r="H863" s="424">
        <v>5</v>
      </c>
      <c r="I863" s="430"/>
      <c r="J863" s="424" t="s">
        <v>678</v>
      </c>
      <c r="K863" s="549">
        <f>52*5</f>
        <v>260</v>
      </c>
      <c r="L863" s="549">
        <v>260</v>
      </c>
      <c r="M863" s="549">
        <v>260</v>
      </c>
      <c r="N863" s="549">
        <v>260</v>
      </c>
      <c r="O863" s="549"/>
      <c r="P863" s="549"/>
      <c r="Q863" s="549"/>
      <c r="R863" s="549"/>
      <c r="S863" s="1100"/>
      <c r="T863" s="1101"/>
      <c r="U863" s="1101"/>
      <c r="V863" s="1101"/>
      <c r="W863" s="1102"/>
      <c r="X863" s="408"/>
      <c r="Y863" s="555">
        <f t="shared" si="270"/>
        <v>260</v>
      </c>
      <c r="Z863" s="555">
        <f t="shared" si="270"/>
        <v>260</v>
      </c>
      <c r="AA863" s="555">
        <f t="shared" si="270"/>
        <v>260</v>
      </c>
      <c r="AB863" s="555">
        <f t="shared" si="270"/>
        <v>260</v>
      </c>
      <c r="AC863" s="544">
        <f t="shared" si="268"/>
        <v>1000</v>
      </c>
      <c r="AD863" s="544">
        <f t="shared" si="268"/>
        <v>1000</v>
      </c>
      <c r="AE863" s="544">
        <f t="shared" si="268"/>
        <v>1000</v>
      </c>
      <c r="AF863" s="544">
        <f t="shared" si="26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69"/>
        <v>4</v>
      </c>
      <c r="D864" s="403"/>
      <c r="E864" s="460"/>
      <c r="F864" s="460"/>
      <c r="G864" s="403"/>
      <c r="H864" s="424">
        <v>6</v>
      </c>
      <c r="I864" s="430"/>
      <c r="J864" s="424" t="s">
        <v>678</v>
      </c>
      <c r="K864" s="549">
        <f>52*6</f>
        <v>312</v>
      </c>
      <c r="L864" s="549">
        <v>312</v>
      </c>
      <c r="M864" s="549">
        <v>312</v>
      </c>
      <c r="N864" s="549">
        <v>312</v>
      </c>
      <c r="O864" s="549"/>
      <c r="P864" s="549"/>
      <c r="Q864" s="549"/>
      <c r="R864" s="549"/>
      <c r="S864" s="1100"/>
      <c r="T864" s="1101"/>
      <c r="U864" s="1101"/>
      <c r="V864" s="1101"/>
      <c r="W864" s="1102"/>
      <c r="X864" s="408"/>
      <c r="Y864" s="555">
        <f t="shared" si="270"/>
        <v>312</v>
      </c>
      <c r="Z864" s="555">
        <f t="shared" si="270"/>
        <v>312</v>
      </c>
      <c r="AA864" s="555">
        <f t="shared" si="270"/>
        <v>312</v>
      </c>
      <c r="AB864" s="555">
        <f t="shared" si="270"/>
        <v>312</v>
      </c>
      <c r="AC864" s="544">
        <f t="shared" si="268"/>
        <v>1000</v>
      </c>
      <c r="AD864" s="544">
        <f t="shared" si="268"/>
        <v>1000</v>
      </c>
      <c r="AE864" s="544">
        <f t="shared" si="268"/>
        <v>1000</v>
      </c>
      <c r="AF864" s="544">
        <f t="shared" si="26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69"/>
        <v>4</v>
      </c>
      <c r="D865" s="403"/>
      <c r="E865" s="460"/>
      <c r="F865" s="460"/>
      <c r="G865" s="403"/>
      <c r="H865" s="424">
        <v>7</v>
      </c>
      <c r="I865" s="430"/>
      <c r="J865" s="424" t="s">
        <v>678</v>
      </c>
      <c r="K865" s="549">
        <f>52*7</f>
        <v>364</v>
      </c>
      <c r="L865" s="549">
        <v>364</v>
      </c>
      <c r="M865" s="549">
        <v>364</v>
      </c>
      <c r="N865" s="549">
        <v>364</v>
      </c>
      <c r="O865" s="549"/>
      <c r="P865" s="549"/>
      <c r="Q865" s="549"/>
      <c r="R865" s="549"/>
      <c r="S865" s="1100"/>
      <c r="T865" s="1101"/>
      <c r="U865" s="1101"/>
      <c r="V865" s="1101"/>
      <c r="W865" s="1102"/>
      <c r="X865" s="408"/>
      <c r="Y865" s="555">
        <f t="shared" si="270"/>
        <v>364</v>
      </c>
      <c r="Z865" s="555">
        <f t="shared" si="270"/>
        <v>364</v>
      </c>
      <c r="AA865" s="555">
        <f t="shared" si="270"/>
        <v>364</v>
      </c>
      <c r="AB865" s="555">
        <f t="shared" si="270"/>
        <v>364</v>
      </c>
      <c r="AC865" s="544">
        <f t="shared" si="268"/>
        <v>1000</v>
      </c>
      <c r="AD865" s="544">
        <f t="shared" si="268"/>
        <v>1000</v>
      </c>
      <c r="AE865" s="544">
        <f t="shared" si="268"/>
        <v>1000</v>
      </c>
      <c r="AF865" s="544">
        <f t="shared" si="26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69"/>
        <v>4</v>
      </c>
      <c r="D866" s="403"/>
      <c r="E866" s="460"/>
      <c r="F866" s="460"/>
      <c r="G866" s="403"/>
      <c r="H866" s="550">
        <v>8</v>
      </c>
      <c r="I866" s="551"/>
      <c r="J866" s="550" t="s">
        <v>678</v>
      </c>
      <c r="K866" s="549">
        <f>52*8</f>
        <v>416</v>
      </c>
      <c r="L866" s="549">
        <v>416</v>
      </c>
      <c r="M866" s="549">
        <v>416</v>
      </c>
      <c r="N866" s="549">
        <v>416</v>
      </c>
      <c r="O866" s="549"/>
      <c r="P866" s="549"/>
      <c r="Q866" s="549"/>
      <c r="R866" s="549"/>
      <c r="S866" s="1100"/>
      <c r="T866" s="1101"/>
      <c r="U866" s="1101"/>
      <c r="V866" s="1101"/>
      <c r="W866" s="1102"/>
      <c r="X866" s="408"/>
      <c r="Y866" s="555">
        <f t="shared" si="270"/>
        <v>416</v>
      </c>
      <c r="Z866" s="555">
        <f t="shared" si="270"/>
        <v>416</v>
      </c>
      <c r="AA866" s="555">
        <f t="shared" si="270"/>
        <v>416</v>
      </c>
      <c r="AB866" s="555">
        <f t="shared" si="270"/>
        <v>416</v>
      </c>
      <c r="AC866" s="554">
        <f t="shared" si="268"/>
        <v>1000</v>
      </c>
      <c r="AD866" s="554">
        <f t="shared" si="268"/>
        <v>1000</v>
      </c>
      <c r="AE866" s="554">
        <f t="shared" si="268"/>
        <v>1000</v>
      </c>
      <c r="AF866" s="554">
        <f t="shared" si="268"/>
        <v>1000</v>
      </c>
      <c r="AG866" s="554"/>
      <c r="AH866" s="554"/>
      <c r="AI866" s="554"/>
      <c r="AJ866" s="554"/>
      <c r="AK866" s="1042"/>
      <c r="AL866" s="1042"/>
      <c r="AM866" s="1042"/>
      <c r="AN866" s="1042"/>
      <c r="AO866" s="403"/>
      <c r="AP866" s="388"/>
      <c r="AQ866" s="376"/>
      <c r="AR866" s="376"/>
      <c r="AS866" s="376"/>
    </row>
    <row r="867" spans="1:45" outlineLevel="3" x14ac:dyDescent="0.25">
      <c r="A867" s="376"/>
      <c r="B867" s="385"/>
      <c r="C867" s="378">
        <f t="shared" si="269"/>
        <v>4</v>
      </c>
      <c r="D867" s="403"/>
      <c r="E867" s="460"/>
      <c r="F867" s="460"/>
      <c r="G867" s="403"/>
      <c r="H867" s="542" t="s">
        <v>675</v>
      </c>
      <c r="I867" s="543">
        <v>2</v>
      </c>
      <c r="J867" s="543" t="s">
        <v>681</v>
      </c>
      <c r="K867" s="549"/>
      <c r="L867" s="549"/>
      <c r="M867" s="549"/>
      <c r="N867" s="549"/>
      <c r="O867" s="549">
        <v>45</v>
      </c>
      <c r="P867" s="549">
        <v>45</v>
      </c>
      <c r="Q867" s="549">
        <v>45</v>
      </c>
      <c r="R867" s="549">
        <v>47</v>
      </c>
      <c r="S867" s="1100"/>
      <c r="T867" s="1101"/>
      <c r="U867" s="1101"/>
      <c r="V867" s="1101"/>
      <c r="W867" s="1102"/>
      <c r="X867" s="408"/>
      <c r="Y867" s="556">
        <f t="shared" ref="Y867:AB875" si="271">IF(K867="",520,K867)</f>
        <v>520</v>
      </c>
      <c r="Z867" s="556">
        <f t="shared" si="271"/>
        <v>520</v>
      </c>
      <c r="AA867" s="556">
        <f t="shared" si="271"/>
        <v>520</v>
      </c>
      <c r="AB867" s="556">
        <f t="shared" si="271"/>
        <v>520</v>
      </c>
      <c r="AC867" s="548">
        <f t="shared" si="268"/>
        <v>45</v>
      </c>
      <c r="AD867" s="548">
        <f t="shared" si="268"/>
        <v>45</v>
      </c>
      <c r="AE867" s="548">
        <f t="shared" si="268"/>
        <v>45</v>
      </c>
      <c r="AF867" s="548">
        <f t="shared" si="268"/>
        <v>47</v>
      </c>
      <c r="AG867" s="548"/>
      <c r="AH867" s="548"/>
      <c r="AI867" s="548"/>
      <c r="AJ867" s="548"/>
      <c r="AK867" s="1042"/>
      <c r="AL867" s="1042"/>
      <c r="AM867" s="1042"/>
      <c r="AN867" s="1042"/>
      <c r="AO867" s="403"/>
      <c r="AP867" s="388"/>
      <c r="AQ867" s="376"/>
      <c r="AR867" s="376"/>
      <c r="AS867" s="376"/>
    </row>
    <row r="868" spans="1:45" outlineLevel="3" x14ac:dyDescent="0.25">
      <c r="A868" s="376"/>
      <c r="B868" s="385"/>
      <c r="C868" s="378">
        <f t="shared" si="269"/>
        <v>4</v>
      </c>
      <c r="D868" s="403"/>
      <c r="E868" s="460"/>
      <c r="F868" s="460"/>
      <c r="G868" s="403"/>
      <c r="H868" s="424" t="s">
        <v>677</v>
      </c>
      <c r="I868" s="430"/>
      <c r="J868" s="430" t="s">
        <v>681</v>
      </c>
      <c r="K868" s="549">
        <f>INT(15*30.4/7)</f>
        <v>65</v>
      </c>
      <c r="L868" s="549">
        <f t="shared" ref="L868:N868" si="272">INT(15*30.4/7)</f>
        <v>65</v>
      </c>
      <c r="M868" s="549">
        <f t="shared" si="272"/>
        <v>65</v>
      </c>
      <c r="N868" s="549">
        <f t="shared" si="272"/>
        <v>65</v>
      </c>
      <c r="O868" s="549">
        <v>45</v>
      </c>
      <c r="P868" s="549">
        <v>45</v>
      </c>
      <c r="Q868" s="549">
        <v>45</v>
      </c>
      <c r="R868" s="549">
        <v>47</v>
      </c>
      <c r="S868" s="1100"/>
      <c r="T868" s="1101"/>
      <c r="U868" s="1101"/>
      <c r="V868" s="1101"/>
      <c r="W868" s="1102"/>
      <c r="X868" s="408"/>
      <c r="Y868" s="556">
        <f t="shared" si="271"/>
        <v>65</v>
      </c>
      <c r="Z868" s="556">
        <f t="shared" si="271"/>
        <v>65</v>
      </c>
      <c r="AA868" s="556">
        <f t="shared" si="271"/>
        <v>65</v>
      </c>
      <c r="AB868" s="556">
        <f t="shared" si="271"/>
        <v>65</v>
      </c>
      <c r="AC868" s="544">
        <f t="shared" si="268"/>
        <v>45</v>
      </c>
      <c r="AD868" s="544">
        <f t="shared" si="268"/>
        <v>45</v>
      </c>
      <c r="AE868" s="544">
        <f t="shared" si="268"/>
        <v>45</v>
      </c>
      <c r="AF868" s="544">
        <f t="shared" si="26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69"/>
        <v>4</v>
      </c>
      <c r="D869" s="403"/>
      <c r="E869" s="460"/>
      <c r="F869" s="460"/>
      <c r="G869" s="403"/>
      <c r="H869" s="424" t="s">
        <v>679</v>
      </c>
      <c r="I869" s="430"/>
      <c r="J869" s="430" t="s">
        <v>1138</v>
      </c>
      <c r="K869" s="549"/>
      <c r="L869" s="549"/>
      <c r="M869" s="549"/>
      <c r="N869" s="549"/>
      <c r="O869" s="549"/>
      <c r="P869" s="549"/>
      <c r="Q869" s="549"/>
      <c r="R869" s="549"/>
      <c r="S869" s="1100"/>
      <c r="T869" s="1101"/>
      <c r="U869" s="1101"/>
      <c r="V869" s="1101"/>
      <c r="W869" s="1102"/>
      <c r="X869" s="408"/>
      <c r="Y869" s="556">
        <f t="shared" si="271"/>
        <v>520</v>
      </c>
      <c r="Z869" s="556">
        <f t="shared" si="271"/>
        <v>520</v>
      </c>
      <c r="AA869" s="556">
        <f t="shared" si="271"/>
        <v>520</v>
      </c>
      <c r="AB869" s="556">
        <f t="shared" si="271"/>
        <v>520</v>
      </c>
      <c r="AC869" s="544">
        <f t="shared" si="268"/>
        <v>1000</v>
      </c>
      <c r="AD869" s="544">
        <f t="shared" si="268"/>
        <v>1000</v>
      </c>
      <c r="AE869" s="544">
        <f t="shared" si="268"/>
        <v>1000</v>
      </c>
      <c r="AF869" s="544">
        <f t="shared" si="26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69"/>
        <v>4</v>
      </c>
      <c r="D870" s="403"/>
      <c r="E870" s="460"/>
      <c r="F870" s="460"/>
      <c r="G870" s="403"/>
      <c r="H870" s="424">
        <v>3</v>
      </c>
      <c r="I870" s="430"/>
      <c r="J870" s="424" t="s">
        <v>678</v>
      </c>
      <c r="K870" s="549"/>
      <c r="L870" s="549"/>
      <c r="M870" s="549"/>
      <c r="N870" s="549"/>
      <c r="O870" s="549"/>
      <c r="P870" s="549"/>
      <c r="Q870" s="549"/>
      <c r="R870" s="549"/>
      <c r="S870" s="1100"/>
      <c r="T870" s="1101"/>
      <c r="U870" s="1101"/>
      <c r="V870" s="1101"/>
      <c r="W870" s="1102"/>
      <c r="X870" s="408"/>
      <c r="Y870" s="556">
        <f t="shared" si="271"/>
        <v>520</v>
      </c>
      <c r="Z870" s="556">
        <f t="shared" si="271"/>
        <v>520</v>
      </c>
      <c r="AA870" s="556">
        <f t="shared" si="271"/>
        <v>520</v>
      </c>
      <c r="AB870" s="556">
        <f t="shared" si="271"/>
        <v>520</v>
      </c>
      <c r="AC870" s="544">
        <f t="shared" si="268"/>
        <v>1000</v>
      </c>
      <c r="AD870" s="544">
        <f t="shared" si="268"/>
        <v>1000</v>
      </c>
      <c r="AE870" s="544">
        <f t="shared" si="268"/>
        <v>1000</v>
      </c>
      <c r="AF870" s="544">
        <f t="shared" si="26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69"/>
        <v>4</v>
      </c>
      <c r="D871" s="403"/>
      <c r="E871" s="460"/>
      <c r="F871" s="460"/>
      <c r="G871" s="403"/>
      <c r="H871" s="424">
        <v>4</v>
      </c>
      <c r="I871" s="430"/>
      <c r="J871" s="424" t="s">
        <v>678</v>
      </c>
      <c r="K871" s="549"/>
      <c r="L871" s="549"/>
      <c r="M871" s="549"/>
      <c r="N871" s="549"/>
      <c r="O871" s="549"/>
      <c r="P871" s="549"/>
      <c r="Q871" s="549"/>
      <c r="R871" s="549"/>
      <c r="S871" s="1100"/>
      <c r="T871" s="1101"/>
      <c r="U871" s="1101"/>
      <c r="V871" s="1101"/>
      <c r="W871" s="1102"/>
      <c r="X871" s="408"/>
      <c r="Y871" s="556">
        <f t="shared" si="271"/>
        <v>520</v>
      </c>
      <c r="Z871" s="556">
        <f t="shared" si="271"/>
        <v>520</v>
      </c>
      <c r="AA871" s="556">
        <f t="shared" si="271"/>
        <v>520</v>
      </c>
      <c r="AB871" s="556">
        <f t="shared" si="271"/>
        <v>520</v>
      </c>
      <c r="AC871" s="544">
        <f t="shared" si="268"/>
        <v>1000</v>
      </c>
      <c r="AD871" s="544">
        <f t="shared" si="268"/>
        <v>1000</v>
      </c>
      <c r="AE871" s="544">
        <f t="shared" si="268"/>
        <v>1000</v>
      </c>
      <c r="AF871" s="544">
        <f t="shared" si="26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69"/>
        <v>4</v>
      </c>
      <c r="D872" s="403"/>
      <c r="E872" s="460"/>
      <c r="F872" s="460"/>
      <c r="G872" s="403"/>
      <c r="H872" s="424">
        <v>5</v>
      </c>
      <c r="I872" s="430"/>
      <c r="J872" s="424" t="s">
        <v>678</v>
      </c>
      <c r="K872" s="549"/>
      <c r="L872" s="549"/>
      <c r="M872" s="549"/>
      <c r="N872" s="549"/>
      <c r="O872" s="549"/>
      <c r="P872" s="549"/>
      <c r="Q872" s="549"/>
      <c r="R872" s="549"/>
      <c r="S872" s="1100"/>
      <c r="T872" s="1101"/>
      <c r="U872" s="1101"/>
      <c r="V872" s="1101"/>
      <c r="W872" s="1102"/>
      <c r="X872" s="408"/>
      <c r="Y872" s="556">
        <f t="shared" si="271"/>
        <v>520</v>
      </c>
      <c r="Z872" s="556">
        <f t="shared" si="271"/>
        <v>520</v>
      </c>
      <c r="AA872" s="556">
        <f t="shared" si="271"/>
        <v>520</v>
      </c>
      <c r="AB872" s="556">
        <f t="shared" si="271"/>
        <v>520</v>
      </c>
      <c r="AC872" s="544">
        <f t="shared" si="268"/>
        <v>1000</v>
      </c>
      <c r="AD872" s="544">
        <f t="shared" si="268"/>
        <v>1000</v>
      </c>
      <c r="AE872" s="544">
        <f t="shared" si="268"/>
        <v>1000</v>
      </c>
      <c r="AF872" s="544">
        <f t="shared" si="26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69"/>
        <v>4</v>
      </c>
      <c r="D873" s="403"/>
      <c r="E873" s="460"/>
      <c r="F873" s="460"/>
      <c r="G873" s="403"/>
      <c r="H873" s="424">
        <v>6</v>
      </c>
      <c r="I873" s="430"/>
      <c r="J873" s="424" t="s">
        <v>678</v>
      </c>
      <c r="K873" s="549"/>
      <c r="L873" s="549"/>
      <c r="M873" s="549"/>
      <c r="N873" s="549"/>
      <c r="O873" s="549"/>
      <c r="P873" s="549"/>
      <c r="Q873" s="549"/>
      <c r="R873" s="549"/>
      <c r="S873" s="1100"/>
      <c r="T873" s="1101"/>
      <c r="U873" s="1101"/>
      <c r="V873" s="1101"/>
      <c r="W873" s="1102"/>
      <c r="X873" s="408"/>
      <c r="Y873" s="556">
        <f t="shared" si="271"/>
        <v>520</v>
      </c>
      <c r="Z873" s="556">
        <f t="shared" si="271"/>
        <v>520</v>
      </c>
      <c r="AA873" s="556">
        <f t="shared" si="271"/>
        <v>520</v>
      </c>
      <c r="AB873" s="556">
        <f t="shared" si="271"/>
        <v>520</v>
      </c>
      <c r="AC873" s="544">
        <f t="shared" si="268"/>
        <v>1000</v>
      </c>
      <c r="AD873" s="544">
        <f t="shared" si="268"/>
        <v>1000</v>
      </c>
      <c r="AE873" s="544">
        <f t="shared" si="268"/>
        <v>1000</v>
      </c>
      <c r="AF873" s="544">
        <f t="shared" si="26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69"/>
        <v>4</v>
      </c>
      <c r="D874" s="403"/>
      <c r="E874" s="460"/>
      <c r="F874" s="460"/>
      <c r="G874" s="403"/>
      <c r="H874" s="424">
        <v>7</v>
      </c>
      <c r="I874" s="430"/>
      <c r="J874" s="424" t="s">
        <v>678</v>
      </c>
      <c r="K874" s="549"/>
      <c r="L874" s="549"/>
      <c r="M874" s="549"/>
      <c r="N874" s="549"/>
      <c r="O874" s="549"/>
      <c r="P874" s="549"/>
      <c r="Q874" s="549"/>
      <c r="R874" s="549"/>
      <c r="S874" s="1100"/>
      <c r="T874" s="1101"/>
      <c r="U874" s="1101"/>
      <c r="V874" s="1101"/>
      <c r="W874" s="1102"/>
      <c r="X874" s="408"/>
      <c r="Y874" s="556">
        <f t="shared" si="271"/>
        <v>520</v>
      </c>
      <c r="Z874" s="556">
        <f t="shared" si="271"/>
        <v>520</v>
      </c>
      <c r="AA874" s="556">
        <f t="shared" si="271"/>
        <v>520</v>
      </c>
      <c r="AB874" s="556">
        <f t="shared" si="271"/>
        <v>520</v>
      </c>
      <c r="AC874" s="544">
        <f t="shared" si="268"/>
        <v>1000</v>
      </c>
      <c r="AD874" s="544">
        <f t="shared" si="268"/>
        <v>1000</v>
      </c>
      <c r="AE874" s="544">
        <f t="shared" si="268"/>
        <v>1000</v>
      </c>
      <c r="AF874" s="544">
        <f t="shared" si="26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69"/>
        <v>4</v>
      </c>
      <c r="D875" s="403"/>
      <c r="E875" s="460"/>
      <c r="F875" s="460"/>
      <c r="G875" s="403"/>
      <c r="H875" s="550">
        <v>8</v>
      </c>
      <c r="I875" s="551"/>
      <c r="J875" s="550" t="s">
        <v>678</v>
      </c>
      <c r="K875" s="549"/>
      <c r="L875" s="549"/>
      <c r="M875" s="549"/>
      <c r="N875" s="549"/>
      <c r="O875" s="549"/>
      <c r="P875" s="549"/>
      <c r="Q875" s="549"/>
      <c r="R875" s="549"/>
      <c r="S875" s="1103"/>
      <c r="T875" s="1104"/>
      <c r="U875" s="1104"/>
      <c r="V875" s="1104"/>
      <c r="W875" s="1105"/>
      <c r="X875" s="408"/>
      <c r="Y875" s="556">
        <f t="shared" si="271"/>
        <v>520</v>
      </c>
      <c r="Z875" s="556">
        <f t="shared" si="271"/>
        <v>520</v>
      </c>
      <c r="AA875" s="556">
        <f t="shared" si="271"/>
        <v>520</v>
      </c>
      <c r="AB875" s="556">
        <f t="shared" si="271"/>
        <v>520</v>
      </c>
      <c r="AC875" s="554">
        <f t="shared" si="268"/>
        <v>1000</v>
      </c>
      <c r="AD875" s="554">
        <f t="shared" si="268"/>
        <v>1000</v>
      </c>
      <c r="AE875" s="554">
        <f t="shared" si="268"/>
        <v>1000</v>
      </c>
      <c r="AF875" s="554">
        <f t="shared" si="268"/>
        <v>1000</v>
      </c>
      <c r="AG875" s="554"/>
      <c r="AH875" s="554"/>
      <c r="AI875" s="554"/>
      <c r="AJ875" s="554"/>
      <c r="AK875" s="1042"/>
      <c r="AL875" s="1042"/>
      <c r="AM875" s="1042"/>
      <c r="AN875" s="1042"/>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442</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429</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431</v>
      </c>
      <c r="F886" s="457">
        <v>1</v>
      </c>
      <c r="G886" s="394"/>
      <c r="H886" s="395" t="s">
        <v>682</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683</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684</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685</v>
      </c>
      <c r="I891" s="401"/>
      <c r="J891" s="401" t="s">
        <v>686</v>
      </c>
      <c r="K891" s="401" t="s">
        <v>166</v>
      </c>
      <c r="L891" s="401" t="s">
        <v>687</v>
      </c>
      <c r="M891" s="401" t="s">
        <v>688</v>
      </c>
      <c r="N891" s="401" t="s">
        <v>689</v>
      </c>
      <c r="O891" s="401" t="s">
        <v>690</v>
      </c>
      <c r="P891" s="401" t="s">
        <v>691</v>
      </c>
      <c r="Q891" s="557" t="s">
        <v>692</v>
      </c>
      <c r="R891" s="401" t="s">
        <v>693</v>
      </c>
      <c r="S891" s="401" t="s">
        <v>694</v>
      </c>
      <c r="T891" s="401" t="s">
        <v>949</v>
      </c>
      <c r="U891" s="401" t="s">
        <v>647</v>
      </c>
      <c r="V891" s="401" t="s">
        <v>695</v>
      </c>
      <c r="W891" s="401" t="s">
        <v>696</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435</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436</v>
      </c>
      <c r="C894" s="378">
        <f>INT(MAX($C$895:$C$1005))+1</f>
        <v>5</v>
      </c>
      <c r="D894" s="403" t="s">
        <v>437</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438</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697</v>
      </c>
      <c r="F896" s="454" t="s">
        <v>698</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3">COUNTIFS($L897:$W897,"-")&lt;&gt;COUNTA($L897:$W897)</f>
        <v>1</v>
      </c>
      <c r="G897" s="403"/>
      <c r="H897" s="561" t="s">
        <v>699</v>
      </c>
      <c r="I897" s="561"/>
      <c r="J897" s="542" t="s">
        <v>700</v>
      </c>
      <c r="K897" s="562" t="str">
        <f>IF(L897&lt;0,"-",IFERROR(DATE(2019,1,($L897)*7+1),"-"))</f>
        <v>-</v>
      </c>
      <c r="L897" s="563" t="s">
        <v>701</v>
      </c>
      <c r="M897" s="563" t="s">
        <v>701</v>
      </c>
      <c r="N897" s="563" t="s">
        <v>701</v>
      </c>
      <c r="O897" s="563" t="s">
        <v>701</v>
      </c>
      <c r="P897" s="563" t="s">
        <v>701</v>
      </c>
      <c r="Q897" s="563" t="s">
        <v>701</v>
      </c>
      <c r="R897" s="563" t="s">
        <v>701</v>
      </c>
      <c r="S897" s="563" t="s">
        <v>701</v>
      </c>
      <c r="T897" s="563" t="s">
        <v>701</v>
      </c>
      <c r="U897" s="563" t="s">
        <v>701</v>
      </c>
      <c r="V897" s="563" t="s">
        <v>701</v>
      </c>
      <c r="W897" s="563" t="s">
        <v>701</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3"/>
        <v>1</v>
      </c>
      <c r="G898" s="403"/>
      <c r="H898" s="1063" t="s">
        <v>702</v>
      </c>
      <c r="I898" s="1064"/>
      <c r="J898" s="565" t="s">
        <v>703</v>
      </c>
      <c r="K898" s="566">
        <f t="shared" ref="K898:K961" si="274">IF(L898&lt;0,"-",IFERROR(DATE(2019,1,($L898)*7+1),"-"))</f>
        <v>43802</v>
      </c>
      <c r="L898" s="450">
        <v>48</v>
      </c>
      <c r="M898" s="567" t="s">
        <v>701</v>
      </c>
      <c r="N898" s="567" t="s">
        <v>701</v>
      </c>
      <c r="O898" s="567" t="s">
        <v>701</v>
      </c>
      <c r="P898" s="567" t="s">
        <v>701</v>
      </c>
      <c r="Q898" s="567" t="s">
        <v>701</v>
      </c>
      <c r="R898" s="567" t="s">
        <v>701</v>
      </c>
      <c r="S898" s="567" t="s">
        <v>701</v>
      </c>
      <c r="T898" s="567" t="s">
        <v>701</v>
      </c>
      <c r="U898" s="567" t="s">
        <v>701</v>
      </c>
      <c r="V898" s="567" t="s">
        <v>701</v>
      </c>
      <c r="W898" s="567" t="s">
        <v>701</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3"/>
        <v>1</v>
      </c>
      <c r="G899" s="403"/>
      <c r="H899" s="1065"/>
      <c r="I899" s="1066"/>
      <c r="J899" s="565" t="s">
        <v>704</v>
      </c>
      <c r="K899" s="566" t="str">
        <f t="shared" si="274"/>
        <v>-</v>
      </c>
      <c r="L899" s="567" t="s">
        <v>705</v>
      </c>
      <c r="M899" s="450">
        <v>26</v>
      </c>
      <c r="N899" s="567" t="s">
        <v>705</v>
      </c>
      <c r="O899" s="567" t="s">
        <v>705</v>
      </c>
      <c r="P899" s="567" t="s">
        <v>705</v>
      </c>
      <c r="Q899" s="567" t="s">
        <v>705</v>
      </c>
      <c r="R899" s="567" t="s">
        <v>705</v>
      </c>
      <c r="S899" s="567" t="s">
        <v>705</v>
      </c>
      <c r="T899" s="567" t="s">
        <v>705</v>
      </c>
      <c r="U899" s="567" t="s">
        <v>705</v>
      </c>
      <c r="V899" s="567" t="s">
        <v>705</v>
      </c>
      <c r="W899" s="567" t="s">
        <v>705</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3"/>
        <v>1</v>
      </c>
      <c r="G900" s="403"/>
      <c r="H900" s="1067"/>
      <c r="I900" s="1068"/>
      <c r="J900" s="550" t="s">
        <v>706</v>
      </c>
      <c r="K900" s="568" t="str">
        <f t="shared" si="274"/>
        <v>-</v>
      </c>
      <c r="L900" s="565" t="s">
        <v>701</v>
      </c>
      <c r="M900" s="565" t="s">
        <v>701</v>
      </c>
      <c r="N900" s="565" t="s">
        <v>701</v>
      </c>
      <c r="O900" s="565" t="s">
        <v>701</v>
      </c>
      <c r="P900" s="565" t="s">
        <v>701</v>
      </c>
      <c r="Q900" s="565" t="s">
        <v>701</v>
      </c>
      <c r="R900" s="565" t="s">
        <v>701</v>
      </c>
      <c r="S900" s="565" t="s">
        <v>701</v>
      </c>
      <c r="T900" s="565" t="s">
        <v>701</v>
      </c>
      <c r="U900" s="565" t="s">
        <v>701</v>
      </c>
      <c r="V900" s="569" t="s">
        <v>701</v>
      </c>
      <c r="W900" s="569" t="s">
        <v>701</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5">INT($C$885)+3</f>
        <v>4</v>
      </c>
      <c r="D901" s="403"/>
      <c r="E901" s="460">
        <v>1</v>
      </c>
      <c r="F901" s="454" t="b">
        <f t="shared" si="273"/>
        <v>1</v>
      </c>
      <c r="G901" s="403"/>
      <c r="H901" s="561" t="s">
        <v>707</v>
      </c>
      <c r="I901" s="561"/>
      <c r="J901" s="542" t="s">
        <v>700</v>
      </c>
      <c r="K901" s="562" t="str">
        <f t="shared" si="274"/>
        <v>-</v>
      </c>
      <c r="L901" s="563" t="s">
        <v>701</v>
      </c>
      <c r="M901" s="563" t="s">
        <v>701</v>
      </c>
      <c r="N901" s="563" t="s">
        <v>701</v>
      </c>
      <c r="O901" s="563" t="s">
        <v>701</v>
      </c>
      <c r="P901" s="563" t="s">
        <v>701</v>
      </c>
      <c r="Q901" s="563" t="s">
        <v>701</v>
      </c>
      <c r="R901" s="563" t="s">
        <v>701</v>
      </c>
      <c r="S901" s="563" t="s">
        <v>701</v>
      </c>
      <c r="T901" s="563" t="s">
        <v>701</v>
      </c>
      <c r="U901" s="563" t="s">
        <v>701</v>
      </c>
      <c r="V901" s="563" t="s">
        <v>701</v>
      </c>
      <c r="W901" s="563" t="s">
        <v>701</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5"/>
        <v>4</v>
      </c>
      <c r="D902" s="403"/>
      <c r="E902" s="564">
        <f>E901</f>
        <v>1</v>
      </c>
      <c r="F902" s="454" t="b">
        <f t="shared" si="273"/>
        <v>1</v>
      </c>
      <c r="G902" s="403"/>
      <c r="H902" s="1063" t="s">
        <v>708</v>
      </c>
      <c r="I902" s="1064"/>
      <c r="J902" s="565" t="s">
        <v>703</v>
      </c>
      <c r="K902" s="566">
        <f t="shared" si="274"/>
        <v>43536</v>
      </c>
      <c r="L902" s="450">
        <v>10</v>
      </c>
      <c r="M902" s="567" t="s">
        <v>701</v>
      </c>
      <c r="N902" s="567" t="s">
        <v>701</v>
      </c>
      <c r="O902" s="567" t="s">
        <v>701</v>
      </c>
      <c r="P902" s="567" t="s">
        <v>701</v>
      </c>
      <c r="Q902" s="567" t="s">
        <v>701</v>
      </c>
      <c r="R902" s="567" t="s">
        <v>701</v>
      </c>
      <c r="S902" s="450" t="b">
        <v>1</v>
      </c>
      <c r="T902" s="567" t="s">
        <v>701</v>
      </c>
      <c r="U902" s="567" t="s">
        <v>701</v>
      </c>
      <c r="V902" s="567" t="s">
        <v>701</v>
      </c>
      <c r="W902" s="567" t="s">
        <v>701</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5"/>
        <v>4</v>
      </c>
      <c r="D903" s="403"/>
      <c r="E903" s="564">
        <f>E902</f>
        <v>1</v>
      </c>
      <c r="F903" s="454" t="b">
        <f t="shared" si="273"/>
        <v>1</v>
      </c>
      <c r="G903" s="403"/>
      <c r="H903" s="1065"/>
      <c r="I903" s="1066"/>
      <c r="J903" s="565" t="s">
        <v>704</v>
      </c>
      <c r="K903" s="566" t="str">
        <f t="shared" si="274"/>
        <v>-</v>
      </c>
      <c r="L903" s="567" t="s">
        <v>705</v>
      </c>
      <c r="M903" s="567" t="s">
        <v>705</v>
      </c>
      <c r="N903" s="567" t="s">
        <v>705</v>
      </c>
      <c r="O903" s="567" t="s">
        <v>705</v>
      </c>
      <c r="P903" s="567" t="s">
        <v>705</v>
      </c>
      <c r="Q903" s="567" t="s">
        <v>705</v>
      </c>
      <c r="R903" s="567" t="s">
        <v>705</v>
      </c>
      <c r="S903" s="567" t="s">
        <v>705</v>
      </c>
      <c r="T903" s="567" t="s">
        <v>705</v>
      </c>
      <c r="U903" s="567" t="s">
        <v>705</v>
      </c>
      <c r="V903" s="567" t="s">
        <v>705</v>
      </c>
      <c r="W903" s="567" t="s">
        <v>705</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5"/>
        <v>4</v>
      </c>
      <c r="D904" s="403"/>
      <c r="E904" s="564">
        <f>E903</f>
        <v>1</v>
      </c>
      <c r="F904" s="454" t="b">
        <f t="shared" si="273"/>
        <v>1</v>
      </c>
      <c r="G904" s="403"/>
      <c r="H904" s="1067"/>
      <c r="I904" s="1068"/>
      <c r="J904" s="550" t="s">
        <v>706</v>
      </c>
      <c r="K904" s="568" t="str">
        <f t="shared" si="274"/>
        <v>-</v>
      </c>
      <c r="L904" s="565" t="s">
        <v>701</v>
      </c>
      <c r="M904" s="565" t="s">
        <v>701</v>
      </c>
      <c r="N904" s="565" t="s">
        <v>701</v>
      </c>
      <c r="O904" s="565" t="s">
        <v>701</v>
      </c>
      <c r="P904" s="565" t="s">
        <v>701</v>
      </c>
      <c r="Q904" s="565" t="s">
        <v>701</v>
      </c>
      <c r="R904" s="565" t="s">
        <v>701</v>
      </c>
      <c r="S904" s="565" t="s">
        <v>701</v>
      </c>
      <c r="T904" s="565" t="s">
        <v>701</v>
      </c>
      <c r="U904" s="565" t="s">
        <v>701</v>
      </c>
      <c r="V904" s="569" t="s">
        <v>701</v>
      </c>
      <c r="W904" s="569" t="s">
        <v>701</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5"/>
        <v>4</v>
      </c>
      <c r="D905" s="403"/>
      <c r="E905" s="460">
        <v>2</v>
      </c>
      <c r="F905" s="454" t="b">
        <f t="shared" si="273"/>
        <v>1</v>
      </c>
      <c r="G905" s="403"/>
      <c r="H905" s="561" t="s">
        <v>709</v>
      </c>
      <c r="I905" s="561"/>
      <c r="J905" s="542" t="s">
        <v>700</v>
      </c>
      <c r="K905" s="562" t="str">
        <f t="shared" si="274"/>
        <v>-</v>
      </c>
      <c r="L905" s="563" t="s">
        <v>701</v>
      </c>
      <c r="M905" s="570">
        <v>42</v>
      </c>
      <c r="N905" s="563" t="s">
        <v>701</v>
      </c>
      <c r="O905" s="563" t="s">
        <v>701</v>
      </c>
      <c r="P905" s="563" t="s">
        <v>701</v>
      </c>
      <c r="Q905" s="563" t="s">
        <v>701</v>
      </c>
      <c r="R905" s="563" t="s">
        <v>701</v>
      </c>
      <c r="S905" s="563" t="s">
        <v>701</v>
      </c>
      <c r="T905" s="563" t="s">
        <v>701</v>
      </c>
      <c r="U905" s="563" t="s">
        <v>701</v>
      </c>
      <c r="V905" s="563" t="s">
        <v>701</v>
      </c>
      <c r="W905" s="563" t="s">
        <v>701</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5"/>
        <v>4</v>
      </c>
      <c r="D906" s="403"/>
      <c r="E906" s="564">
        <f>E905</f>
        <v>2</v>
      </c>
      <c r="F906" s="454" t="b">
        <f t="shared" si="273"/>
        <v>1</v>
      </c>
      <c r="G906" s="403"/>
      <c r="H906" s="1063" t="s">
        <v>710</v>
      </c>
      <c r="I906" s="1064"/>
      <c r="J906" s="565" t="s">
        <v>703</v>
      </c>
      <c r="K906" s="566">
        <f t="shared" si="274"/>
        <v>43536</v>
      </c>
      <c r="L906" s="450">
        <v>10</v>
      </c>
      <c r="M906" s="567" t="s">
        <v>701</v>
      </c>
      <c r="N906" s="567" t="s">
        <v>701</v>
      </c>
      <c r="O906" s="567" t="s">
        <v>701</v>
      </c>
      <c r="P906" s="567" t="s">
        <v>701</v>
      </c>
      <c r="Q906" s="567" t="s">
        <v>701</v>
      </c>
      <c r="R906" s="567" t="s">
        <v>701</v>
      </c>
      <c r="S906" s="567" t="s">
        <v>701</v>
      </c>
      <c r="T906" s="567" t="s">
        <v>701</v>
      </c>
      <c r="U906" s="567" t="s">
        <v>701</v>
      </c>
      <c r="V906" s="567" t="s">
        <v>701</v>
      </c>
      <c r="W906" s="567" t="s">
        <v>701</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5"/>
        <v>4</v>
      </c>
      <c r="D907" s="403"/>
      <c r="E907" s="564">
        <f>E906</f>
        <v>2</v>
      </c>
      <c r="F907" s="454" t="b">
        <f t="shared" si="273"/>
        <v>1</v>
      </c>
      <c r="G907" s="403"/>
      <c r="H907" s="1065"/>
      <c r="I907" s="1066"/>
      <c r="J907" s="565" t="s">
        <v>704</v>
      </c>
      <c r="K907" s="566" t="str">
        <f t="shared" si="274"/>
        <v>-</v>
      </c>
      <c r="L907" s="567" t="s">
        <v>705</v>
      </c>
      <c r="M907" s="567" t="s">
        <v>705</v>
      </c>
      <c r="N907" s="567" t="s">
        <v>705</v>
      </c>
      <c r="O907" s="567" t="s">
        <v>705</v>
      </c>
      <c r="P907" s="567" t="s">
        <v>705</v>
      </c>
      <c r="Q907" s="567" t="s">
        <v>705</v>
      </c>
      <c r="R907" s="567" t="s">
        <v>705</v>
      </c>
      <c r="S907" s="567" t="s">
        <v>705</v>
      </c>
      <c r="T907" s="567" t="s">
        <v>705</v>
      </c>
      <c r="U907" s="567" t="s">
        <v>705</v>
      </c>
      <c r="V907" s="567" t="s">
        <v>705</v>
      </c>
      <c r="W907" s="567" t="s">
        <v>705</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5"/>
        <v>4</v>
      </c>
      <c r="D908" s="403"/>
      <c r="E908" s="564">
        <f>E907</f>
        <v>2</v>
      </c>
      <c r="F908" s="454" t="b">
        <f t="shared" si="273"/>
        <v>1</v>
      </c>
      <c r="G908" s="403"/>
      <c r="H908" s="1067"/>
      <c r="I908" s="1068"/>
      <c r="J908" s="550" t="s">
        <v>706</v>
      </c>
      <c r="K908" s="568" t="str">
        <f t="shared" si="274"/>
        <v>-</v>
      </c>
      <c r="L908" s="565" t="s">
        <v>701</v>
      </c>
      <c r="M908" s="565" t="s">
        <v>701</v>
      </c>
      <c r="N908" s="565" t="s">
        <v>701</v>
      </c>
      <c r="O908" s="565" t="s">
        <v>701</v>
      </c>
      <c r="P908" s="565" t="s">
        <v>701</v>
      </c>
      <c r="Q908" s="565" t="s">
        <v>701</v>
      </c>
      <c r="R908" s="565" t="s">
        <v>701</v>
      </c>
      <c r="S908" s="565" t="s">
        <v>701</v>
      </c>
      <c r="T908" s="565" t="s">
        <v>701</v>
      </c>
      <c r="U908" s="565" t="s">
        <v>701</v>
      </c>
      <c r="V908" s="569" t="s">
        <v>701</v>
      </c>
      <c r="W908" s="569" t="s">
        <v>701</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5"/>
        <v>4</v>
      </c>
      <c r="D909" s="403"/>
      <c r="E909" s="460">
        <v>3</v>
      </c>
      <c r="F909" s="454" t="b">
        <f t="shared" si="273"/>
        <v>1</v>
      </c>
      <c r="G909" s="403"/>
      <c r="H909" s="561" t="s">
        <v>711</v>
      </c>
      <c r="I909" s="561"/>
      <c r="J909" s="542" t="s">
        <v>700</v>
      </c>
      <c r="K909" s="562" t="str">
        <f t="shared" si="274"/>
        <v>-</v>
      </c>
      <c r="L909" s="563" t="s">
        <v>701</v>
      </c>
      <c r="M909" s="563" t="s">
        <v>701</v>
      </c>
      <c r="N909" s="563" t="s">
        <v>701</v>
      </c>
      <c r="O909" s="563" t="s">
        <v>701</v>
      </c>
      <c r="P909" s="563" t="s">
        <v>701</v>
      </c>
      <c r="Q909" s="563" t="s">
        <v>701</v>
      </c>
      <c r="R909" s="563" t="s">
        <v>701</v>
      </c>
      <c r="S909" s="563" t="s">
        <v>701</v>
      </c>
      <c r="T909" s="563" t="s">
        <v>701</v>
      </c>
      <c r="U909" s="563" t="s">
        <v>701</v>
      </c>
      <c r="V909" s="563" t="s">
        <v>701</v>
      </c>
      <c r="W909" s="563" t="s">
        <v>701</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5"/>
        <v>4</v>
      </c>
      <c r="D910" s="403"/>
      <c r="E910" s="564">
        <f>E909</f>
        <v>3</v>
      </c>
      <c r="F910" s="454" t="b">
        <f t="shared" si="273"/>
        <v>1</v>
      </c>
      <c r="G910" s="403"/>
      <c r="H910" s="1063" t="s">
        <v>712</v>
      </c>
      <c r="I910" s="1064"/>
      <c r="J910" s="565" t="s">
        <v>703</v>
      </c>
      <c r="K910" s="566">
        <f t="shared" si="274"/>
        <v>43802</v>
      </c>
      <c r="L910" s="450">
        <v>48</v>
      </c>
      <c r="M910" s="567" t="s">
        <v>701</v>
      </c>
      <c r="N910" s="567" t="s">
        <v>701</v>
      </c>
      <c r="O910" s="567" t="s">
        <v>701</v>
      </c>
      <c r="P910" s="567" t="s">
        <v>701</v>
      </c>
      <c r="Q910" s="567" t="s">
        <v>701</v>
      </c>
      <c r="R910" s="567" t="s">
        <v>701</v>
      </c>
      <c r="S910" s="567" t="s">
        <v>701</v>
      </c>
      <c r="T910" s="567" t="s">
        <v>701</v>
      </c>
      <c r="U910" s="567" t="s">
        <v>701</v>
      </c>
      <c r="V910" s="567" t="s">
        <v>701</v>
      </c>
      <c r="W910" s="567" t="s">
        <v>701</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5"/>
        <v>4</v>
      </c>
      <c r="D911" s="403"/>
      <c r="E911" s="564">
        <f>E910</f>
        <v>3</v>
      </c>
      <c r="F911" s="454" t="b">
        <f t="shared" si="273"/>
        <v>1</v>
      </c>
      <c r="G911" s="403"/>
      <c r="H911" s="1065"/>
      <c r="I911" s="1066"/>
      <c r="J911" s="565" t="s">
        <v>704</v>
      </c>
      <c r="K911" s="566" t="str">
        <f t="shared" si="274"/>
        <v>-</v>
      </c>
      <c r="L911" s="567" t="s">
        <v>705</v>
      </c>
      <c r="M911" s="450">
        <v>26</v>
      </c>
      <c r="N911" s="567" t="s">
        <v>705</v>
      </c>
      <c r="O911" s="567" t="s">
        <v>705</v>
      </c>
      <c r="P911" s="567" t="s">
        <v>705</v>
      </c>
      <c r="Q911" s="567" t="s">
        <v>705</v>
      </c>
      <c r="R911" s="567" t="s">
        <v>705</v>
      </c>
      <c r="S911" s="567" t="s">
        <v>705</v>
      </c>
      <c r="T911" s="567" t="s">
        <v>705</v>
      </c>
      <c r="U911" s="567" t="s">
        <v>705</v>
      </c>
      <c r="V911" s="567" t="s">
        <v>705</v>
      </c>
      <c r="W911" s="567" t="s">
        <v>705</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5"/>
        <v>4</v>
      </c>
      <c r="D912" s="403"/>
      <c r="E912" s="564">
        <f>E911</f>
        <v>3</v>
      </c>
      <c r="F912" s="454" t="b">
        <f t="shared" si="273"/>
        <v>1</v>
      </c>
      <c r="G912" s="403"/>
      <c r="H912" s="1067"/>
      <c r="I912" s="1068"/>
      <c r="J912" s="550" t="s">
        <v>706</v>
      </c>
      <c r="K912" s="568" t="str">
        <f t="shared" si="274"/>
        <v>-</v>
      </c>
      <c r="L912" s="565" t="s">
        <v>701</v>
      </c>
      <c r="M912" s="565" t="s">
        <v>701</v>
      </c>
      <c r="N912" s="565" t="s">
        <v>701</v>
      </c>
      <c r="O912" s="565" t="s">
        <v>701</v>
      </c>
      <c r="P912" s="565" t="s">
        <v>701</v>
      </c>
      <c r="Q912" s="565" t="s">
        <v>701</v>
      </c>
      <c r="R912" s="565" t="s">
        <v>701</v>
      </c>
      <c r="S912" s="565" t="s">
        <v>701</v>
      </c>
      <c r="T912" s="565" t="s">
        <v>701</v>
      </c>
      <c r="U912" s="565" t="s">
        <v>701</v>
      </c>
      <c r="V912" s="569" t="s">
        <v>701</v>
      </c>
      <c r="W912" s="569" t="s">
        <v>701</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5"/>
        <v>4</v>
      </c>
      <c r="D913" s="403"/>
      <c r="E913" s="460">
        <v>4</v>
      </c>
      <c r="F913" s="454" t="b">
        <f t="shared" si="273"/>
        <v>1</v>
      </c>
      <c r="G913" s="403"/>
      <c r="H913" s="561" t="s">
        <v>713</v>
      </c>
      <c r="I913" s="561"/>
      <c r="J913" s="542" t="s">
        <v>700</v>
      </c>
      <c r="K913" s="562" t="str">
        <f t="shared" si="274"/>
        <v>-</v>
      </c>
      <c r="L913" s="563" t="s">
        <v>701</v>
      </c>
      <c r="M913" s="563" t="s">
        <v>701</v>
      </c>
      <c r="N913" s="563" t="s">
        <v>701</v>
      </c>
      <c r="O913" s="563" t="s">
        <v>701</v>
      </c>
      <c r="P913" s="563" t="s">
        <v>701</v>
      </c>
      <c r="Q913" s="563" t="s">
        <v>701</v>
      </c>
      <c r="R913" s="563" t="s">
        <v>701</v>
      </c>
      <c r="S913" s="563" t="s">
        <v>701</v>
      </c>
      <c r="T913" s="563" t="s">
        <v>701</v>
      </c>
      <c r="U913" s="563" t="s">
        <v>701</v>
      </c>
      <c r="V913" s="563" t="s">
        <v>701</v>
      </c>
      <c r="W913" s="563" t="s">
        <v>701</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5"/>
        <v>4</v>
      </c>
      <c r="D914" s="403"/>
      <c r="E914" s="564">
        <f>E913</f>
        <v>4</v>
      </c>
      <c r="F914" s="454" t="b">
        <f t="shared" si="273"/>
        <v>1</v>
      </c>
      <c r="G914" s="403"/>
      <c r="H914" s="1063" t="s">
        <v>714</v>
      </c>
      <c r="I914" s="1064"/>
      <c r="J914" s="565" t="s">
        <v>703</v>
      </c>
      <c r="K914" s="566">
        <f t="shared" si="274"/>
        <v>43802</v>
      </c>
      <c r="L914" s="450">
        <v>48</v>
      </c>
      <c r="M914" s="567" t="s">
        <v>701</v>
      </c>
      <c r="N914" s="567" t="s">
        <v>701</v>
      </c>
      <c r="O914" s="567" t="s">
        <v>701</v>
      </c>
      <c r="P914" s="567" t="s">
        <v>701</v>
      </c>
      <c r="Q914" s="567" t="s">
        <v>701</v>
      </c>
      <c r="R914" s="567" t="s">
        <v>701</v>
      </c>
      <c r="S914" s="567" t="s">
        <v>701</v>
      </c>
      <c r="T914" s="567" t="s">
        <v>701</v>
      </c>
      <c r="U914" s="567" t="s">
        <v>701</v>
      </c>
      <c r="V914" s="567" t="s">
        <v>701</v>
      </c>
      <c r="W914" s="567" t="s">
        <v>701</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5"/>
        <v>4</v>
      </c>
      <c r="D915" s="403"/>
      <c r="E915" s="564">
        <f>E914</f>
        <v>4</v>
      </c>
      <c r="F915" s="454" t="b">
        <f t="shared" si="273"/>
        <v>1</v>
      </c>
      <c r="G915" s="403"/>
      <c r="H915" s="1065"/>
      <c r="I915" s="1066"/>
      <c r="J915" s="565" t="s">
        <v>704</v>
      </c>
      <c r="K915" s="566" t="str">
        <f t="shared" si="274"/>
        <v>-</v>
      </c>
      <c r="L915" s="567" t="s">
        <v>705</v>
      </c>
      <c r="M915" s="450">
        <v>34</v>
      </c>
      <c r="N915" s="567" t="s">
        <v>705</v>
      </c>
      <c r="O915" s="567" t="s">
        <v>705</v>
      </c>
      <c r="P915" s="567" t="s">
        <v>705</v>
      </c>
      <c r="Q915" s="567" t="s">
        <v>705</v>
      </c>
      <c r="R915" s="567" t="s">
        <v>705</v>
      </c>
      <c r="S915" s="567" t="s">
        <v>705</v>
      </c>
      <c r="T915" s="567" t="s">
        <v>705</v>
      </c>
      <c r="U915" s="567" t="s">
        <v>705</v>
      </c>
      <c r="V915" s="567" t="s">
        <v>705</v>
      </c>
      <c r="W915" s="567" t="s">
        <v>705</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5"/>
        <v>4</v>
      </c>
      <c r="D916" s="403"/>
      <c r="E916" s="564">
        <f>E915</f>
        <v>4</v>
      </c>
      <c r="F916" s="454" t="b">
        <f t="shared" si="273"/>
        <v>1</v>
      </c>
      <c r="G916" s="403"/>
      <c r="H916" s="1067"/>
      <c r="I916" s="1068"/>
      <c r="J916" s="550" t="s">
        <v>706</v>
      </c>
      <c r="K916" s="568" t="str">
        <f t="shared" si="274"/>
        <v>-</v>
      </c>
      <c r="L916" s="565" t="s">
        <v>701</v>
      </c>
      <c r="M916" s="565" t="s">
        <v>701</v>
      </c>
      <c r="N916" s="565" t="s">
        <v>701</v>
      </c>
      <c r="O916" s="565" t="s">
        <v>701</v>
      </c>
      <c r="P916" s="565" t="s">
        <v>701</v>
      </c>
      <c r="Q916" s="565" t="s">
        <v>701</v>
      </c>
      <c r="R916" s="565" t="s">
        <v>701</v>
      </c>
      <c r="S916" s="565" t="s">
        <v>701</v>
      </c>
      <c r="T916" s="565" t="s">
        <v>701</v>
      </c>
      <c r="U916" s="565" t="s">
        <v>701</v>
      </c>
      <c r="V916" s="569" t="s">
        <v>701</v>
      </c>
      <c r="W916" s="569" t="s">
        <v>701</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5"/>
        <v>4</v>
      </c>
      <c r="D917" s="403"/>
      <c r="E917" s="460">
        <v>5</v>
      </c>
      <c r="F917" s="454" t="b">
        <f t="shared" si="273"/>
        <v>1</v>
      </c>
      <c r="G917" s="403"/>
      <c r="H917" s="561" t="s">
        <v>715</v>
      </c>
      <c r="I917" s="561"/>
      <c r="J917" s="542" t="s">
        <v>700</v>
      </c>
      <c r="K917" s="562" t="str">
        <f t="shared" si="274"/>
        <v>-</v>
      </c>
      <c r="L917" s="571">
        <v>-1</v>
      </c>
      <c r="M917" s="563" t="s">
        <v>701</v>
      </c>
      <c r="N917" s="563" t="s">
        <v>701</v>
      </c>
      <c r="O917" s="563" t="s">
        <v>701</v>
      </c>
      <c r="P917" s="563" t="s">
        <v>701</v>
      </c>
      <c r="Q917" s="563" t="s">
        <v>701</v>
      </c>
      <c r="R917" s="563" t="s">
        <v>701</v>
      </c>
      <c r="S917" s="563" t="s">
        <v>701</v>
      </c>
      <c r="T917" s="563" t="s">
        <v>701</v>
      </c>
      <c r="U917" s="563" t="s">
        <v>701</v>
      </c>
      <c r="V917" s="563" t="s">
        <v>701</v>
      </c>
      <c r="W917" s="563" t="s">
        <v>701</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5"/>
        <v>4</v>
      </c>
      <c r="D918" s="403"/>
      <c r="E918" s="564">
        <f>E917</f>
        <v>5</v>
      </c>
      <c r="F918" s="454" t="b">
        <f t="shared" si="273"/>
        <v>1</v>
      </c>
      <c r="G918" s="403"/>
      <c r="H918" s="1063"/>
      <c r="I918" s="1064"/>
      <c r="J918" s="565" t="s">
        <v>703</v>
      </c>
      <c r="K918" s="566" t="str">
        <f t="shared" si="274"/>
        <v>-</v>
      </c>
      <c r="L918" s="567" t="s">
        <v>701</v>
      </c>
      <c r="M918" s="567" t="s">
        <v>701</v>
      </c>
      <c r="N918" s="567" t="s">
        <v>701</v>
      </c>
      <c r="O918" s="567" t="s">
        <v>701</v>
      </c>
      <c r="P918" s="567" t="s">
        <v>701</v>
      </c>
      <c r="Q918" s="567" t="s">
        <v>701</v>
      </c>
      <c r="R918" s="567" t="s">
        <v>701</v>
      </c>
      <c r="S918" s="567" t="s">
        <v>701</v>
      </c>
      <c r="T918" s="567" t="s">
        <v>701</v>
      </c>
      <c r="U918" s="567" t="s">
        <v>701</v>
      </c>
      <c r="V918" s="567" t="s">
        <v>701</v>
      </c>
      <c r="W918" s="567" t="s">
        <v>701</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5"/>
        <v>4</v>
      </c>
      <c r="D919" s="403"/>
      <c r="E919" s="564">
        <f>E918</f>
        <v>5</v>
      </c>
      <c r="F919" s="454" t="b">
        <f t="shared" si="273"/>
        <v>1</v>
      </c>
      <c r="G919" s="403"/>
      <c r="H919" s="1065"/>
      <c r="I919" s="1066"/>
      <c r="J919" s="565" t="s">
        <v>704</v>
      </c>
      <c r="K919" s="566" t="str">
        <f t="shared" si="274"/>
        <v>-</v>
      </c>
      <c r="L919" s="567" t="s">
        <v>705</v>
      </c>
      <c r="M919" s="567" t="s">
        <v>705</v>
      </c>
      <c r="N919" s="567" t="s">
        <v>705</v>
      </c>
      <c r="O919" s="567" t="s">
        <v>705</v>
      </c>
      <c r="P919" s="567" t="s">
        <v>705</v>
      </c>
      <c r="Q919" s="567" t="s">
        <v>705</v>
      </c>
      <c r="R919" s="567" t="s">
        <v>705</v>
      </c>
      <c r="S919" s="567" t="s">
        <v>705</v>
      </c>
      <c r="T919" s="567" t="s">
        <v>705</v>
      </c>
      <c r="U919" s="567" t="s">
        <v>705</v>
      </c>
      <c r="V919" s="567" t="s">
        <v>705</v>
      </c>
      <c r="W919" s="567" t="s">
        <v>705</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5"/>
        <v>4</v>
      </c>
      <c r="D920" s="403"/>
      <c r="E920" s="564">
        <f>E919</f>
        <v>5</v>
      </c>
      <c r="F920" s="454" t="b">
        <f t="shared" si="273"/>
        <v>1</v>
      </c>
      <c r="G920" s="403"/>
      <c r="H920" s="1067"/>
      <c r="I920" s="1068"/>
      <c r="J920" s="550" t="s">
        <v>706</v>
      </c>
      <c r="K920" s="568" t="str">
        <f t="shared" si="274"/>
        <v>-</v>
      </c>
      <c r="L920" s="565" t="s">
        <v>701</v>
      </c>
      <c r="M920" s="565" t="s">
        <v>701</v>
      </c>
      <c r="N920" s="565" t="s">
        <v>701</v>
      </c>
      <c r="O920" s="565" t="s">
        <v>701</v>
      </c>
      <c r="P920" s="565" t="s">
        <v>701</v>
      </c>
      <c r="Q920" s="565" t="s">
        <v>701</v>
      </c>
      <c r="R920" s="565" t="s">
        <v>701</v>
      </c>
      <c r="S920" s="565" t="s">
        <v>701</v>
      </c>
      <c r="T920" s="565" t="s">
        <v>701</v>
      </c>
      <c r="U920" s="565" t="s">
        <v>701</v>
      </c>
      <c r="V920" s="569" t="s">
        <v>701</v>
      </c>
      <c r="W920" s="569" t="s">
        <v>701</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5"/>
        <v>4</v>
      </c>
      <c r="D921" s="403"/>
      <c r="E921" s="460">
        <v>6</v>
      </c>
      <c r="F921" s="454" t="b">
        <f t="shared" si="273"/>
        <v>1</v>
      </c>
      <c r="G921" s="403"/>
      <c r="H921" s="561" t="s">
        <v>716</v>
      </c>
      <c r="I921" s="561"/>
      <c r="J921" s="542" t="s">
        <v>700</v>
      </c>
      <c r="K921" s="562" t="str">
        <f t="shared" si="274"/>
        <v>-</v>
      </c>
      <c r="L921" s="571">
        <v>-1</v>
      </c>
      <c r="M921" s="563" t="s">
        <v>701</v>
      </c>
      <c r="N921" s="563" t="s">
        <v>701</v>
      </c>
      <c r="O921" s="563" t="s">
        <v>701</v>
      </c>
      <c r="P921" s="563" t="s">
        <v>701</v>
      </c>
      <c r="Q921" s="563" t="s">
        <v>701</v>
      </c>
      <c r="R921" s="563" t="s">
        <v>701</v>
      </c>
      <c r="S921" s="563" t="s">
        <v>701</v>
      </c>
      <c r="T921" s="563" t="s">
        <v>701</v>
      </c>
      <c r="U921" s="563" t="s">
        <v>701</v>
      </c>
      <c r="V921" s="563" t="s">
        <v>701</v>
      </c>
      <c r="W921" s="563" t="s">
        <v>701</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5"/>
        <v>4</v>
      </c>
      <c r="D922" s="403"/>
      <c r="E922" s="564">
        <f>E921</f>
        <v>6</v>
      </c>
      <c r="F922" s="454" t="b">
        <f t="shared" si="273"/>
        <v>1</v>
      </c>
      <c r="G922" s="403"/>
      <c r="H922" s="1063"/>
      <c r="I922" s="1064"/>
      <c r="J922" s="565" t="s">
        <v>703</v>
      </c>
      <c r="K922" s="566" t="str">
        <f t="shared" si="274"/>
        <v>-</v>
      </c>
      <c r="L922" s="567" t="s">
        <v>701</v>
      </c>
      <c r="M922" s="567" t="s">
        <v>701</v>
      </c>
      <c r="N922" s="567" t="s">
        <v>701</v>
      </c>
      <c r="O922" s="567" t="s">
        <v>701</v>
      </c>
      <c r="P922" s="567" t="s">
        <v>701</v>
      </c>
      <c r="Q922" s="567" t="s">
        <v>701</v>
      </c>
      <c r="R922" s="567" t="s">
        <v>701</v>
      </c>
      <c r="S922" s="567" t="s">
        <v>701</v>
      </c>
      <c r="T922" s="567" t="s">
        <v>701</v>
      </c>
      <c r="U922" s="567" t="s">
        <v>701</v>
      </c>
      <c r="V922" s="567" t="s">
        <v>701</v>
      </c>
      <c r="W922" s="567" t="s">
        <v>701</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5"/>
        <v>4</v>
      </c>
      <c r="D923" s="403"/>
      <c r="E923" s="564">
        <f>E922</f>
        <v>6</v>
      </c>
      <c r="F923" s="454" t="b">
        <f t="shared" si="273"/>
        <v>1</v>
      </c>
      <c r="G923" s="403"/>
      <c r="H923" s="1065"/>
      <c r="I923" s="1066"/>
      <c r="J923" s="565" t="s">
        <v>704</v>
      </c>
      <c r="K923" s="566" t="str">
        <f t="shared" si="274"/>
        <v>-</v>
      </c>
      <c r="L923" s="567" t="s">
        <v>705</v>
      </c>
      <c r="M923" s="567" t="s">
        <v>705</v>
      </c>
      <c r="N923" s="567" t="s">
        <v>705</v>
      </c>
      <c r="O923" s="567" t="s">
        <v>705</v>
      </c>
      <c r="P923" s="567" t="s">
        <v>705</v>
      </c>
      <c r="Q923" s="567" t="s">
        <v>705</v>
      </c>
      <c r="R923" s="567" t="s">
        <v>705</v>
      </c>
      <c r="S923" s="567" t="s">
        <v>705</v>
      </c>
      <c r="T923" s="567" t="s">
        <v>705</v>
      </c>
      <c r="U923" s="567" t="s">
        <v>705</v>
      </c>
      <c r="V923" s="567" t="s">
        <v>705</v>
      </c>
      <c r="W923" s="567" t="s">
        <v>705</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5"/>
        <v>4</v>
      </c>
      <c r="D924" s="403"/>
      <c r="E924" s="564">
        <f>E923</f>
        <v>6</v>
      </c>
      <c r="F924" s="454" t="b">
        <f t="shared" si="273"/>
        <v>1</v>
      </c>
      <c r="G924" s="403"/>
      <c r="H924" s="1067"/>
      <c r="I924" s="1068"/>
      <c r="J924" s="550" t="s">
        <v>706</v>
      </c>
      <c r="K924" s="568" t="str">
        <f t="shared" si="274"/>
        <v>-</v>
      </c>
      <c r="L924" s="565" t="s">
        <v>701</v>
      </c>
      <c r="M924" s="565" t="s">
        <v>701</v>
      </c>
      <c r="N924" s="565" t="s">
        <v>701</v>
      </c>
      <c r="O924" s="565" t="s">
        <v>701</v>
      </c>
      <c r="P924" s="565" t="s">
        <v>701</v>
      </c>
      <c r="Q924" s="565" t="s">
        <v>701</v>
      </c>
      <c r="R924" s="565" t="s">
        <v>701</v>
      </c>
      <c r="S924" s="565" t="s">
        <v>701</v>
      </c>
      <c r="T924" s="565" t="s">
        <v>701</v>
      </c>
      <c r="U924" s="565" t="s">
        <v>701</v>
      </c>
      <c r="V924" s="569" t="s">
        <v>701</v>
      </c>
      <c r="W924" s="569" t="s">
        <v>701</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5"/>
        <v>4</v>
      </c>
      <c r="D925" s="403"/>
      <c r="E925" s="460">
        <v>7</v>
      </c>
      <c r="F925" s="454" t="b">
        <f t="shared" si="273"/>
        <v>1</v>
      </c>
      <c r="G925" s="403"/>
      <c r="H925" s="561" t="s">
        <v>717</v>
      </c>
      <c r="I925" s="561"/>
      <c r="J925" s="542" t="s">
        <v>700</v>
      </c>
      <c r="K925" s="562" t="str">
        <f t="shared" si="274"/>
        <v>-</v>
      </c>
      <c r="L925" s="571">
        <v>-1</v>
      </c>
      <c r="M925" s="563" t="s">
        <v>701</v>
      </c>
      <c r="N925" s="563" t="s">
        <v>701</v>
      </c>
      <c r="O925" s="563" t="s">
        <v>701</v>
      </c>
      <c r="P925" s="563" t="s">
        <v>701</v>
      </c>
      <c r="Q925" s="563" t="s">
        <v>701</v>
      </c>
      <c r="R925" s="563" t="s">
        <v>701</v>
      </c>
      <c r="S925" s="563" t="s">
        <v>701</v>
      </c>
      <c r="T925" s="563" t="s">
        <v>701</v>
      </c>
      <c r="U925" s="563" t="s">
        <v>701</v>
      </c>
      <c r="V925" s="563" t="s">
        <v>701</v>
      </c>
      <c r="W925" s="563" t="s">
        <v>701</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5"/>
        <v>4</v>
      </c>
      <c r="D926" s="403"/>
      <c r="E926" s="564">
        <f>E925</f>
        <v>7</v>
      </c>
      <c r="F926" s="454" t="b">
        <f t="shared" si="273"/>
        <v>1</v>
      </c>
      <c r="G926" s="403"/>
      <c r="H926" s="1063"/>
      <c r="I926" s="1064"/>
      <c r="J926" s="565" t="s">
        <v>703</v>
      </c>
      <c r="K926" s="566" t="str">
        <f t="shared" si="274"/>
        <v>-</v>
      </c>
      <c r="L926" s="567" t="s">
        <v>701</v>
      </c>
      <c r="M926" s="567" t="s">
        <v>701</v>
      </c>
      <c r="N926" s="567" t="s">
        <v>701</v>
      </c>
      <c r="O926" s="567" t="s">
        <v>701</v>
      </c>
      <c r="P926" s="567" t="s">
        <v>701</v>
      </c>
      <c r="Q926" s="567" t="s">
        <v>701</v>
      </c>
      <c r="R926" s="567" t="s">
        <v>701</v>
      </c>
      <c r="S926" s="567" t="s">
        <v>701</v>
      </c>
      <c r="T926" s="567" t="s">
        <v>701</v>
      </c>
      <c r="U926" s="567" t="s">
        <v>701</v>
      </c>
      <c r="V926" s="567" t="s">
        <v>701</v>
      </c>
      <c r="W926" s="567" t="s">
        <v>701</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5"/>
        <v>4</v>
      </c>
      <c r="D927" s="403"/>
      <c r="E927" s="564">
        <f>E926</f>
        <v>7</v>
      </c>
      <c r="F927" s="454" t="b">
        <f t="shared" si="273"/>
        <v>1</v>
      </c>
      <c r="G927" s="403"/>
      <c r="H927" s="1065"/>
      <c r="I927" s="1066"/>
      <c r="J927" s="565" t="s">
        <v>704</v>
      </c>
      <c r="K927" s="566" t="str">
        <f t="shared" si="274"/>
        <v>-</v>
      </c>
      <c r="L927" s="567" t="s">
        <v>705</v>
      </c>
      <c r="M927" s="567" t="s">
        <v>705</v>
      </c>
      <c r="N927" s="567" t="s">
        <v>705</v>
      </c>
      <c r="O927" s="567" t="s">
        <v>705</v>
      </c>
      <c r="P927" s="567" t="s">
        <v>705</v>
      </c>
      <c r="Q927" s="567" t="s">
        <v>705</v>
      </c>
      <c r="R927" s="567" t="s">
        <v>705</v>
      </c>
      <c r="S927" s="567" t="s">
        <v>705</v>
      </c>
      <c r="T927" s="567" t="s">
        <v>705</v>
      </c>
      <c r="U927" s="567" t="s">
        <v>705</v>
      </c>
      <c r="V927" s="567" t="s">
        <v>705</v>
      </c>
      <c r="W927" s="567" t="s">
        <v>705</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5"/>
        <v>4</v>
      </c>
      <c r="D928" s="403"/>
      <c r="E928" s="564">
        <f>E927</f>
        <v>7</v>
      </c>
      <c r="F928" s="454" t="b">
        <f t="shared" si="273"/>
        <v>1</v>
      </c>
      <c r="G928" s="403"/>
      <c r="H928" s="1067"/>
      <c r="I928" s="1068"/>
      <c r="J928" s="550" t="s">
        <v>706</v>
      </c>
      <c r="K928" s="568" t="str">
        <f t="shared" si="274"/>
        <v>-</v>
      </c>
      <c r="L928" s="565" t="s">
        <v>701</v>
      </c>
      <c r="M928" s="565" t="s">
        <v>701</v>
      </c>
      <c r="N928" s="565" t="s">
        <v>701</v>
      </c>
      <c r="O928" s="565" t="s">
        <v>701</v>
      </c>
      <c r="P928" s="565" t="s">
        <v>701</v>
      </c>
      <c r="Q928" s="565" t="s">
        <v>701</v>
      </c>
      <c r="R928" s="565" t="s">
        <v>701</v>
      </c>
      <c r="S928" s="565" t="s">
        <v>701</v>
      </c>
      <c r="T928" s="565" t="s">
        <v>701</v>
      </c>
      <c r="U928" s="565" t="s">
        <v>701</v>
      </c>
      <c r="V928" s="569" t="s">
        <v>701</v>
      </c>
      <c r="W928" s="569" t="s">
        <v>701</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5"/>
        <v>4</v>
      </c>
      <c r="D929" s="403"/>
      <c r="E929" s="460">
        <v>8</v>
      </c>
      <c r="F929" s="454" t="b">
        <f t="shared" ref="F929:F960" si="276">COUNTIFS($L929:$W929,"-")&lt;&gt;COUNTA($L929:$W929)</f>
        <v>1</v>
      </c>
      <c r="G929" s="403"/>
      <c r="H929" s="561" t="s">
        <v>1104</v>
      </c>
      <c r="I929" s="561"/>
      <c r="J929" s="542" t="s">
        <v>700</v>
      </c>
      <c r="K929" s="562" t="str">
        <f t="shared" si="274"/>
        <v>-</v>
      </c>
      <c r="L929" s="563" t="s">
        <v>701</v>
      </c>
      <c r="M929" s="563" t="s">
        <v>701</v>
      </c>
      <c r="N929" s="563" t="s">
        <v>701</v>
      </c>
      <c r="O929" s="563" t="s">
        <v>701</v>
      </c>
      <c r="P929" s="563" t="s">
        <v>701</v>
      </c>
      <c r="Q929" s="563" t="s">
        <v>701</v>
      </c>
      <c r="R929" s="563" t="s">
        <v>701</v>
      </c>
      <c r="S929" s="563" t="s">
        <v>701</v>
      </c>
      <c r="T929" s="563" t="s">
        <v>701</v>
      </c>
      <c r="U929" s="563" t="s">
        <v>701</v>
      </c>
      <c r="V929" s="563" t="s">
        <v>701</v>
      </c>
      <c r="W929" s="563" t="s">
        <v>701</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5"/>
        <v>4</v>
      </c>
      <c r="D930" s="403"/>
      <c r="E930" s="564">
        <f>E929</f>
        <v>8</v>
      </c>
      <c r="F930" s="454" t="b">
        <f t="shared" si="276"/>
        <v>1</v>
      </c>
      <c r="G930" s="403"/>
      <c r="H930" s="1063" t="s">
        <v>1105</v>
      </c>
      <c r="I930" s="1064"/>
      <c r="J930" s="565" t="s">
        <v>703</v>
      </c>
      <c r="K930" s="566" t="str">
        <f t="shared" si="274"/>
        <v>-</v>
      </c>
      <c r="L930" s="567" t="s">
        <v>701</v>
      </c>
      <c r="M930" s="567" t="s">
        <v>701</v>
      </c>
      <c r="N930" s="567" t="s">
        <v>701</v>
      </c>
      <c r="O930" s="567" t="s">
        <v>701</v>
      </c>
      <c r="P930" s="567" t="s">
        <v>701</v>
      </c>
      <c r="Q930" s="450">
        <v>0</v>
      </c>
      <c r="R930" s="567" t="s">
        <v>701</v>
      </c>
      <c r="S930" s="450" t="b">
        <v>1</v>
      </c>
      <c r="T930" s="567" t="s">
        <v>701</v>
      </c>
      <c r="U930" s="567" t="s">
        <v>701</v>
      </c>
      <c r="V930" s="567" t="s">
        <v>701</v>
      </c>
      <c r="W930" s="567" t="s">
        <v>701</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5"/>
        <v>4</v>
      </c>
      <c r="D931" s="403"/>
      <c r="E931" s="564">
        <f>E930</f>
        <v>8</v>
      </c>
      <c r="F931" s="454" t="b">
        <f t="shared" si="276"/>
        <v>1</v>
      </c>
      <c r="G931" s="403"/>
      <c r="H931" s="1065"/>
      <c r="I931" s="1066"/>
      <c r="J931" s="565" t="s">
        <v>704</v>
      </c>
      <c r="K931" s="566" t="str">
        <f t="shared" si="274"/>
        <v>-</v>
      </c>
      <c r="L931" s="567" t="s">
        <v>705</v>
      </c>
      <c r="M931" s="567" t="s">
        <v>705</v>
      </c>
      <c r="N931" s="567" t="s">
        <v>705</v>
      </c>
      <c r="O931" s="567" t="s">
        <v>705</v>
      </c>
      <c r="P931" s="567" t="s">
        <v>705</v>
      </c>
      <c r="Q931" s="567" t="s">
        <v>705</v>
      </c>
      <c r="R931" s="567" t="s">
        <v>705</v>
      </c>
      <c r="S931" s="567" t="s">
        <v>705</v>
      </c>
      <c r="T931" s="567" t="s">
        <v>705</v>
      </c>
      <c r="U931" s="567" t="s">
        <v>705</v>
      </c>
      <c r="V931" s="567" t="s">
        <v>705</v>
      </c>
      <c r="W931" s="567" t="s">
        <v>705</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5"/>
        <v>4</v>
      </c>
      <c r="D932" s="403"/>
      <c r="E932" s="564">
        <f>E931</f>
        <v>8</v>
      </c>
      <c r="F932" s="454" t="b">
        <f t="shared" si="276"/>
        <v>1</v>
      </c>
      <c r="G932" s="403"/>
      <c r="H932" s="1067"/>
      <c r="I932" s="1068"/>
      <c r="J932" s="550" t="s">
        <v>706</v>
      </c>
      <c r="K932" s="568" t="str">
        <f t="shared" si="274"/>
        <v>-</v>
      </c>
      <c r="L932" s="565" t="s">
        <v>701</v>
      </c>
      <c r="M932" s="565" t="s">
        <v>701</v>
      </c>
      <c r="N932" s="565" t="s">
        <v>701</v>
      </c>
      <c r="O932" s="565" t="s">
        <v>701</v>
      </c>
      <c r="P932" s="565" t="s">
        <v>701</v>
      </c>
      <c r="Q932" s="565" t="s">
        <v>701</v>
      </c>
      <c r="R932" s="565" t="s">
        <v>701</v>
      </c>
      <c r="S932" s="565" t="s">
        <v>701</v>
      </c>
      <c r="T932" s="565" t="s">
        <v>701</v>
      </c>
      <c r="U932" s="565" t="s">
        <v>701</v>
      </c>
      <c r="V932" s="569" t="s">
        <v>701</v>
      </c>
      <c r="W932" s="569" t="s">
        <v>701</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77">INT($C$885)+3</f>
        <v>4</v>
      </c>
      <c r="D933" s="403"/>
      <c r="E933" s="460">
        <v>9</v>
      </c>
      <c r="F933" s="454" t="b">
        <f t="shared" si="276"/>
        <v>1</v>
      </c>
      <c r="G933" s="403"/>
      <c r="H933" s="561" t="s">
        <v>718</v>
      </c>
      <c r="I933" s="561"/>
      <c r="J933" s="542" t="s">
        <v>700</v>
      </c>
      <c r="K933" s="562" t="str">
        <f t="shared" si="274"/>
        <v>-</v>
      </c>
      <c r="L933" s="563" t="s">
        <v>701</v>
      </c>
      <c r="M933" s="563" t="s">
        <v>701</v>
      </c>
      <c r="N933" s="563" t="s">
        <v>701</v>
      </c>
      <c r="O933" s="563" t="s">
        <v>701</v>
      </c>
      <c r="P933" s="563" t="s">
        <v>701</v>
      </c>
      <c r="Q933" s="563" t="s">
        <v>701</v>
      </c>
      <c r="R933" s="563" t="s">
        <v>701</v>
      </c>
      <c r="S933" s="563" t="s">
        <v>701</v>
      </c>
      <c r="T933" s="563" t="s">
        <v>701</v>
      </c>
      <c r="U933" s="563" t="s">
        <v>701</v>
      </c>
      <c r="V933" s="563" t="s">
        <v>701</v>
      </c>
      <c r="W933" s="563" t="s">
        <v>701</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77"/>
        <v>4</v>
      </c>
      <c r="D934" s="403"/>
      <c r="E934" s="564">
        <f>E933</f>
        <v>9</v>
      </c>
      <c r="F934" s="454" t="b">
        <f t="shared" si="276"/>
        <v>1</v>
      </c>
      <c r="G934" s="403"/>
      <c r="H934" s="1063" t="s">
        <v>1106</v>
      </c>
      <c r="I934" s="1064"/>
      <c r="J934" s="565" t="s">
        <v>703</v>
      </c>
      <c r="K934" s="566" t="str">
        <f t="shared" si="274"/>
        <v>-</v>
      </c>
      <c r="L934" s="567" t="s">
        <v>701</v>
      </c>
      <c r="M934" s="567" t="s">
        <v>701</v>
      </c>
      <c r="N934" s="567" t="s">
        <v>701</v>
      </c>
      <c r="O934" s="567" t="s">
        <v>701</v>
      </c>
      <c r="P934" s="567" t="s">
        <v>701</v>
      </c>
      <c r="Q934" s="572">
        <f>INT($I$402/7)+2</f>
        <v>7</v>
      </c>
      <c r="R934" s="567" t="s">
        <v>701</v>
      </c>
      <c r="S934" s="450" t="b">
        <v>1</v>
      </c>
      <c r="T934" s="567">
        <v>1</v>
      </c>
      <c r="U934" s="567" t="s">
        <v>701</v>
      </c>
      <c r="V934" s="567" t="s">
        <v>701</v>
      </c>
      <c r="W934" s="567" t="s">
        <v>701</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77"/>
        <v>4</v>
      </c>
      <c r="D935" s="403"/>
      <c r="E935" s="564">
        <f>E934</f>
        <v>9</v>
      </c>
      <c r="F935" s="454" t="b">
        <f t="shared" si="276"/>
        <v>1</v>
      </c>
      <c r="G935" s="403"/>
      <c r="H935" s="1065"/>
      <c r="I935" s="1066"/>
      <c r="J935" s="565" t="s">
        <v>704</v>
      </c>
      <c r="K935" s="566" t="str">
        <f t="shared" si="274"/>
        <v>-</v>
      </c>
      <c r="L935" s="567" t="s">
        <v>705</v>
      </c>
      <c r="M935" s="567" t="s">
        <v>705</v>
      </c>
      <c r="N935" s="567" t="s">
        <v>705</v>
      </c>
      <c r="O935" s="567" t="s">
        <v>705</v>
      </c>
      <c r="P935" s="567" t="s">
        <v>705</v>
      </c>
      <c r="Q935" s="567" t="s">
        <v>705</v>
      </c>
      <c r="R935" s="567" t="s">
        <v>705</v>
      </c>
      <c r="S935" s="567" t="s">
        <v>705</v>
      </c>
      <c r="T935" s="567" t="s">
        <v>705</v>
      </c>
      <c r="U935" s="567" t="s">
        <v>705</v>
      </c>
      <c r="V935" s="567" t="s">
        <v>705</v>
      </c>
      <c r="W935" s="567" t="s">
        <v>705</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77"/>
        <v>4</v>
      </c>
      <c r="D936" s="403"/>
      <c r="E936" s="564">
        <f>E935</f>
        <v>9</v>
      </c>
      <c r="F936" s="454" t="b">
        <f t="shared" si="276"/>
        <v>1</v>
      </c>
      <c r="G936" s="403"/>
      <c r="H936" s="1067"/>
      <c r="I936" s="1068"/>
      <c r="J936" s="550" t="s">
        <v>706</v>
      </c>
      <c r="K936" s="568" t="str">
        <f t="shared" si="274"/>
        <v>-</v>
      </c>
      <c r="L936" s="565" t="s">
        <v>701</v>
      </c>
      <c r="M936" s="565" t="s">
        <v>701</v>
      </c>
      <c r="N936" s="565" t="s">
        <v>701</v>
      </c>
      <c r="O936" s="565" t="s">
        <v>701</v>
      </c>
      <c r="P936" s="565" t="s">
        <v>701</v>
      </c>
      <c r="Q936" s="565" t="s">
        <v>701</v>
      </c>
      <c r="R936" s="565" t="s">
        <v>701</v>
      </c>
      <c r="S936" s="565" t="s">
        <v>701</v>
      </c>
      <c r="T936" s="565" t="s">
        <v>701</v>
      </c>
      <c r="U936" s="565" t="s">
        <v>701</v>
      </c>
      <c r="V936" s="569" t="s">
        <v>701</v>
      </c>
      <c r="W936" s="569" t="s">
        <v>701</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77"/>
        <v>4</v>
      </c>
      <c r="D937" s="403"/>
      <c r="E937" s="460">
        <v>10</v>
      </c>
      <c r="F937" s="454" t="b">
        <f t="shared" si="276"/>
        <v>1</v>
      </c>
      <c r="G937" s="403"/>
      <c r="H937" s="561" t="s">
        <v>719</v>
      </c>
      <c r="I937" s="561"/>
      <c r="J937" s="542" t="s">
        <v>700</v>
      </c>
      <c r="K937" s="562" t="str">
        <f t="shared" si="274"/>
        <v>-</v>
      </c>
      <c r="L937" s="563" t="s">
        <v>701</v>
      </c>
      <c r="M937" s="563" t="s">
        <v>701</v>
      </c>
      <c r="N937" s="563" t="s">
        <v>701</v>
      </c>
      <c r="O937" s="563" t="s">
        <v>701</v>
      </c>
      <c r="P937" s="563" t="s">
        <v>701</v>
      </c>
      <c r="Q937" s="563" t="s">
        <v>701</v>
      </c>
      <c r="R937" s="563" t="s">
        <v>701</v>
      </c>
      <c r="S937" s="563" t="s">
        <v>701</v>
      </c>
      <c r="T937" s="563" t="s">
        <v>701</v>
      </c>
      <c r="U937" s="563" t="s">
        <v>701</v>
      </c>
      <c r="V937" s="563" t="s">
        <v>701</v>
      </c>
      <c r="W937" s="563" t="s">
        <v>701</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77"/>
        <v>4</v>
      </c>
      <c r="D938" s="403"/>
      <c r="E938" s="564">
        <f>E937</f>
        <v>10</v>
      </c>
      <c r="F938" s="454" t="b">
        <f t="shared" si="276"/>
        <v>1</v>
      </c>
      <c r="G938" s="403"/>
      <c r="H938" s="1063" t="s">
        <v>1107</v>
      </c>
      <c r="I938" s="1064"/>
      <c r="J938" s="565" t="s">
        <v>703</v>
      </c>
      <c r="K938" s="566" t="str">
        <f t="shared" si="274"/>
        <v>-</v>
      </c>
      <c r="L938" s="567" t="s">
        <v>701</v>
      </c>
      <c r="M938" s="567" t="s">
        <v>701</v>
      </c>
      <c r="N938" s="567" t="s">
        <v>701</v>
      </c>
      <c r="O938" s="567" t="s">
        <v>701</v>
      </c>
      <c r="P938" s="567" t="s">
        <v>701</v>
      </c>
      <c r="Q938" s="572">
        <f>INT($I$403/7)+2</f>
        <v>9</v>
      </c>
      <c r="R938" s="567" t="s">
        <v>701</v>
      </c>
      <c r="S938" s="450" t="b">
        <v>1</v>
      </c>
      <c r="T938" s="567">
        <v>2</v>
      </c>
      <c r="U938" s="567" t="s">
        <v>701</v>
      </c>
      <c r="V938" s="567" t="s">
        <v>701</v>
      </c>
      <c r="W938" s="567" t="s">
        <v>701</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77"/>
        <v>4</v>
      </c>
      <c r="D939" s="403"/>
      <c r="E939" s="564">
        <f>E938</f>
        <v>10</v>
      </c>
      <c r="F939" s="454" t="b">
        <f t="shared" si="276"/>
        <v>1</v>
      </c>
      <c r="G939" s="403"/>
      <c r="H939" s="1065"/>
      <c r="I939" s="1066"/>
      <c r="J939" s="565" t="s">
        <v>704</v>
      </c>
      <c r="K939" s="566" t="str">
        <f t="shared" si="274"/>
        <v>-</v>
      </c>
      <c r="L939" s="567" t="s">
        <v>705</v>
      </c>
      <c r="M939" s="567" t="s">
        <v>705</v>
      </c>
      <c r="N939" s="567" t="s">
        <v>705</v>
      </c>
      <c r="O939" s="567" t="s">
        <v>705</v>
      </c>
      <c r="P939" s="567" t="s">
        <v>705</v>
      </c>
      <c r="Q939" s="567" t="s">
        <v>705</v>
      </c>
      <c r="R939" s="567" t="s">
        <v>705</v>
      </c>
      <c r="S939" s="567" t="s">
        <v>705</v>
      </c>
      <c r="T939" s="567" t="s">
        <v>705</v>
      </c>
      <c r="U939" s="567" t="s">
        <v>705</v>
      </c>
      <c r="V939" s="567" t="s">
        <v>705</v>
      </c>
      <c r="W939" s="567" t="s">
        <v>705</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77"/>
        <v>4</v>
      </c>
      <c r="D940" s="403"/>
      <c r="E940" s="564">
        <f>E939</f>
        <v>10</v>
      </c>
      <c r="F940" s="454" t="b">
        <f t="shared" si="276"/>
        <v>1</v>
      </c>
      <c r="G940" s="403"/>
      <c r="H940" s="1067"/>
      <c r="I940" s="1068"/>
      <c r="J940" s="550" t="s">
        <v>706</v>
      </c>
      <c r="K940" s="568" t="str">
        <f t="shared" si="274"/>
        <v>-</v>
      </c>
      <c r="L940" s="565" t="s">
        <v>701</v>
      </c>
      <c r="M940" s="565" t="s">
        <v>701</v>
      </c>
      <c r="N940" s="565" t="s">
        <v>701</v>
      </c>
      <c r="O940" s="565" t="s">
        <v>701</v>
      </c>
      <c r="P940" s="565" t="s">
        <v>701</v>
      </c>
      <c r="Q940" s="565" t="s">
        <v>701</v>
      </c>
      <c r="R940" s="565" t="s">
        <v>701</v>
      </c>
      <c r="S940" s="565" t="s">
        <v>701</v>
      </c>
      <c r="T940" s="565" t="s">
        <v>701</v>
      </c>
      <c r="U940" s="565" t="s">
        <v>701</v>
      </c>
      <c r="V940" s="569" t="s">
        <v>701</v>
      </c>
      <c r="W940" s="569" t="s">
        <v>701</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77"/>
        <v>4</v>
      </c>
      <c r="D941" s="403"/>
      <c r="E941" s="460">
        <v>11</v>
      </c>
      <c r="F941" s="454" t="b">
        <f t="shared" si="276"/>
        <v>1</v>
      </c>
      <c r="G941" s="403"/>
      <c r="H941" s="561" t="s">
        <v>720</v>
      </c>
      <c r="I941" s="561"/>
      <c r="J941" s="542" t="s">
        <v>700</v>
      </c>
      <c r="K941" s="562" t="str">
        <f t="shared" si="274"/>
        <v>-</v>
      </c>
      <c r="L941" s="563" t="s">
        <v>701</v>
      </c>
      <c r="M941" s="563" t="s">
        <v>701</v>
      </c>
      <c r="N941" s="563" t="s">
        <v>701</v>
      </c>
      <c r="O941" s="563" t="s">
        <v>701</v>
      </c>
      <c r="P941" s="563" t="s">
        <v>701</v>
      </c>
      <c r="Q941" s="563" t="s">
        <v>701</v>
      </c>
      <c r="R941" s="563" t="s">
        <v>701</v>
      </c>
      <c r="S941" s="563" t="s">
        <v>701</v>
      </c>
      <c r="T941" s="563" t="s">
        <v>701</v>
      </c>
      <c r="U941" s="563" t="s">
        <v>701</v>
      </c>
      <c r="V941" s="563" t="s">
        <v>701</v>
      </c>
      <c r="W941" s="563" t="s">
        <v>701</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77"/>
        <v>4</v>
      </c>
      <c r="D942" s="403"/>
      <c r="E942" s="564">
        <f>E941</f>
        <v>11</v>
      </c>
      <c r="F942" s="454" t="b">
        <f t="shared" si="276"/>
        <v>1</v>
      </c>
      <c r="G942" s="403"/>
      <c r="H942" s="1063" t="s">
        <v>1107</v>
      </c>
      <c r="I942" s="1064"/>
      <c r="J942" s="565" t="s">
        <v>703</v>
      </c>
      <c r="K942" s="566" t="str">
        <f t="shared" si="274"/>
        <v>-</v>
      </c>
      <c r="L942" s="567" t="s">
        <v>701</v>
      </c>
      <c r="M942" s="567" t="s">
        <v>701</v>
      </c>
      <c r="N942" s="567" t="s">
        <v>701</v>
      </c>
      <c r="O942" s="567" t="s">
        <v>701</v>
      </c>
      <c r="P942" s="567" t="s">
        <v>701</v>
      </c>
      <c r="Q942" s="572">
        <f>INT($I$404/7)+2</f>
        <v>9</v>
      </c>
      <c r="R942" s="567" t="s">
        <v>701</v>
      </c>
      <c r="S942" s="450" t="b">
        <v>1</v>
      </c>
      <c r="T942" s="567">
        <v>3</v>
      </c>
      <c r="U942" s="567" t="s">
        <v>701</v>
      </c>
      <c r="V942" s="567" t="s">
        <v>701</v>
      </c>
      <c r="W942" s="567" t="s">
        <v>701</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77"/>
        <v>4</v>
      </c>
      <c r="D943" s="403"/>
      <c r="E943" s="564">
        <f>E942</f>
        <v>11</v>
      </c>
      <c r="F943" s="454" t="b">
        <f t="shared" si="276"/>
        <v>1</v>
      </c>
      <c r="G943" s="403"/>
      <c r="H943" s="1065"/>
      <c r="I943" s="1066"/>
      <c r="J943" s="565" t="s">
        <v>704</v>
      </c>
      <c r="K943" s="566" t="str">
        <f t="shared" si="274"/>
        <v>-</v>
      </c>
      <c r="L943" s="567" t="s">
        <v>705</v>
      </c>
      <c r="M943" s="567" t="s">
        <v>705</v>
      </c>
      <c r="N943" s="567" t="s">
        <v>705</v>
      </c>
      <c r="O943" s="567" t="s">
        <v>705</v>
      </c>
      <c r="P943" s="567" t="s">
        <v>705</v>
      </c>
      <c r="Q943" s="567" t="s">
        <v>705</v>
      </c>
      <c r="R943" s="567" t="s">
        <v>705</v>
      </c>
      <c r="S943" s="567" t="s">
        <v>705</v>
      </c>
      <c r="T943" s="567" t="s">
        <v>705</v>
      </c>
      <c r="U943" s="567" t="s">
        <v>705</v>
      </c>
      <c r="V943" s="567" t="s">
        <v>705</v>
      </c>
      <c r="W943" s="567" t="s">
        <v>705</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77"/>
        <v>4</v>
      </c>
      <c r="D944" s="403"/>
      <c r="E944" s="564">
        <f>E943</f>
        <v>11</v>
      </c>
      <c r="F944" s="454" t="b">
        <f t="shared" si="276"/>
        <v>1</v>
      </c>
      <c r="G944" s="403"/>
      <c r="H944" s="1067"/>
      <c r="I944" s="1068"/>
      <c r="J944" s="550" t="s">
        <v>706</v>
      </c>
      <c r="K944" s="568" t="str">
        <f t="shared" si="274"/>
        <v>-</v>
      </c>
      <c r="L944" s="565" t="s">
        <v>701</v>
      </c>
      <c r="M944" s="565" t="s">
        <v>701</v>
      </c>
      <c r="N944" s="565" t="s">
        <v>701</v>
      </c>
      <c r="O944" s="565" t="s">
        <v>701</v>
      </c>
      <c r="P944" s="565" t="s">
        <v>701</v>
      </c>
      <c r="Q944" s="565" t="s">
        <v>701</v>
      </c>
      <c r="R944" s="565" t="s">
        <v>701</v>
      </c>
      <c r="S944" s="565" t="s">
        <v>701</v>
      </c>
      <c r="T944" s="565" t="s">
        <v>701</v>
      </c>
      <c r="U944" s="565" t="s">
        <v>701</v>
      </c>
      <c r="V944" s="569" t="s">
        <v>701</v>
      </c>
      <c r="W944" s="569" t="s">
        <v>701</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77"/>
        <v>4</v>
      </c>
      <c r="D945" s="403"/>
      <c r="E945" s="460">
        <v>12</v>
      </c>
      <c r="F945" s="454" t="b">
        <f t="shared" si="276"/>
        <v>1</v>
      </c>
      <c r="G945" s="403"/>
      <c r="H945" s="561" t="s">
        <v>721</v>
      </c>
      <c r="I945" s="561"/>
      <c r="J945" s="542" t="s">
        <v>700</v>
      </c>
      <c r="K945" s="562" t="str">
        <f t="shared" si="274"/>
        <v>-</v>
      </c>
      <c r="L945" s="563" t="s">
        <v>701</v>
      </c>
      <c r="M945" s="563" t="s">
        <v>701</v>
      </c>
      <c r="N945" s="563" t="s">
        <v>701</v>
      </c>
      <c r="O945" s="563" t="s">
        <v>701</v>
      </c>
      <c r="P945" s="563" t="s">
        <v>701</v>
      </c>
      <c r="Q945" s="563" t="s">
        <v>701</v>
      </c>
      <c r="R945" s="563" t="s">
        <v>701</v>
      </c>
      <c r="S945" s="563" t="s">
        <v>701</v>
      </c>
      <c r="T945" s="563" t="s">
        <v>701</v>
      </c>
      <c r="U945" s="563" t="s">
        <v>701</v>
      </c>
      <c r="V945" s="563" t="s">
        <v>701</v>
      </c>
      <c r="W945" s="563" t="s">
        <v>701</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77"/>
        <v>4</v>
      </c>
      <c r="D946" s="403"/>
      <c r="E946" s="564">
        <f>E945</f>
        <v>12</v>
      </c>
      <c r="F946" s="454" t="b">
        <f t="shared" si="276"/>
        <v>1</v>
      </c>
      <c r="G946" s="403"/>
      <c r="H946" s="1063" t="s">
        <v>1107</v>
      </c>
      <c r="I946" s="1064"/>
      <c r="J946" s="565" t="s">
        <v>703</v>
      </c>
      <c r="K946" s="566" t="str">
        <f t="shared" si="274"/>
        <v>-</v>
      </c>
      <c r="L946" s="567" t="s">
        <v>701</v>
      </c>
      <c r="M946" s="567" t="s">
        <v>701</v>
      </c>
      <c r="N946" s="567" t="s">
        <v>701</v>
      </c>
      <c r="O946" s="567" t="s">
        <v>701</v>
      </c>
      <c r="P946" s="567" t="s">
        <v>701</v>
      </c>
      <c r="Q946" s="572">
        <f>INT($I$405/7)+2</f>
        <v>9</v>
      </c>
      <c r="R946" s="567" t="s">
        <v>701</v>
      </c>
      <c r="S946" s="450" t="b">
        <v>1</v>
      </c>
      <c r="T946" s="567">
        <v>4</v>
      </c>
      <c r="U946" s="567" t="s">
        <v>701</v>
      </c>
      <c r="V946" s="567" t="s">
        <v>701</v>
      </c>
      <c r="W946" s="567" t="s">
        <v>701</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77"/>
        <v>4</v>
      </c>
      <c r="D947" s="403"/>
      <c r="E947" s="564">
        <f>E946</f>
        <v>12</v>
      </c>
      <c r="F947" s="454" t="b">
        <f t="shared" si="276"/>
        <v>1</v>
      </c>
      <c r="G947" s="403"/>
      <c r="H947" s="1065"/>
      <c r="I947" s="1066"/>
      <c r="J947" s="565" t="s">
        <v>704</v>
      </c>
      <c r="K947" s="566" t="str">
        <f t="shared" si="274"/>
        <v>-</v>
      </c>
      <c r="L947" s="567" t="s">
        <v>705</v>
      </c>
      <c r="M947" s="567" t="s">
        <v>705</v>
      </c>
      <c r="N947" s="567" t="s">
        <v>705</v>
      </c>
      <c r="O947" s="567" t="s">
        <v>705</v>
      </c>
      <c r="P947" s="567" t="s">
        <v>705</v>
      </c>
      <c r="Q947" s="567" t="s">
        <v>705</v>
      </c>
      <c r="R947" s="567" t="s">
        <v>705</v>
      </c>
      <c r="S947" s="567" t="s">
        <v>705</v>
      </c>
      <c r="T947" s="567" t="s">
        <v>705</v>
      </c>
      <c r="U947" s="567" t="s">
        <v>705</v>
      </c>
      <c r="V947" s="567" t="s">
        <v>705</v>
      </c>
      <c r="W947" s="567" t="s">
        <v>705</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77"/>
        <v>4</v>
      </c>
      <c r="D948" s="403"/>
      <c r="E948" s="564">
        <f>E947</f>
        <v>12</v>
      </c>
      <c r="F948" s="454" t="b">
        <f t="shared" si="276"/>
        <v>1</v>
      </c>
      <c r="G948" s="403"/>
      <c r="H948" s="1067"/>
      <c r="I948" s="1068"/>
      <c r="J948" s="550" t="s">
        <v>706</v>
      </c>
      <c r="K948" s="568" t="str">
        <f t="shared" si="274"/>
        <v>-</v>
      </c>
      <c r="L948" s="565" t="s">
        <v>701</v>
      </c>
      <c r="M948" s="565" t="s">
        <v>701</v>
      </c>
      <c r="N948" s="565" t="s">
        <v>701</v>
      </c>
      <c r="O948" s="565" t="s">
        <v>701</v>
      </c>
      <c r="P948" s="565" t="s">
        <v>701</v>
      </c>
      <c r="Q948" s="565" t="s">
        <v>701</v>
      </c>
      <c r="R948" s="565" t="s">
        <v>701</v>
      </c>
      <c r="S948" s="565" t="s">
        <v>701</v>
      </c>
      <c r="T948" s="565" t="s">
        <v>701</v>
      </c>
      <c r="U948" s="565" t="s">
        <v>701</v>
      </c>
      <c r="V948" s="569" t="s">
        <v>701</v>
      </c>
      <c r="W948" s="569" t="s">
        <v>701</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77"/>
        <v>4</v>
      </c>
      <c r="D949" s="403"/>
      <c r="E949" s="460">
        <v>13</v>
      </c>
      <c r="F949" s="454" t="b">
        <f t="shared" si="276"/>
        <v>1</v>
      </c>
      <c r="G949" s="403"/>
      <c r="H949" s="561" t="s">
        <v>722</v>
      </c>
      <c r="I949" s="561"/>
      <c r="J949" s="542" t="s">
        <v>700</v>
      </c>
      <c r="K949" s="562" t="str">
        <f t="shared" si="274"/>
        <v>-</v>
      </c>
      <c r="L949" s="571">
        <v>-1</v>
      </c>
      <c r="M949" s="563" t="s">
        <v>701</v>
      </c>
      <c r="N949" s="563" t="s">
        <v>701</v>
      </c>
      <c r="O949" s="563" t="s">
        <v>701</v>
      </c>
      <c r="P949" s="563" t="s">
        <v>701</v>
      </c>
      <c r="Q949" s="563" t="s">
        <v>701</v>
      </c>
      <c r="R949" s="563" t="s">
        <v>701</v>
      </c>
      <c r="S949" s="563" t="s">
        <v>701</v>
      </c>
      <c r="T949" s="563" t="s">
        <v>701</v>
      </c>
      <c r="U949" s="563" t="s">
        <v>701</v>
      </c>
      <c r="V949" s="563" t="s">
        <v>701</v>
      </c>
      <c r="W949" s="563" t="s">
        <v>701</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77"/>
        <v>4</v>
      </c>
      <c r="D950" s="403"/>
      <c r="E950" s="564">
        <f>E949</f>
        <v>13</v>
      </c>
      <c r="F950" s="454" t="b">
        <f t="shared" si="276"/>
        <v>1</v>
      </c>
      <c r="G950" s="403"/>
      <c r="H950" s="1063" t="s">
        <v>723</v>
      </c>
      <c r="I950" s="1064"/>
      <c r="J950" s="565" t="s">
        <v>703</v>
      </c>
      <c r="K950" s="566" t="str">
        <f t="shared" si="274"/>
        <v>-</v>
      </c>
      <c r="L950" s="567" t="s">
        <v>701</v>
      </c>
      <c r="M950" s="567" t="s">
        <v>701</v>
      </c>
      <c r="N950" s="567" t="s">
        <v>701</v>
      </c>
      <c r="O950" s="567" t="s">
        <v>701</v>
      </c>
      <c r="P950" s="567" t="s">
        <v>701</v>
      </c>
      <c r="Q950" s="450">
        <f>INT(150/7)+2</f>
        <v>23</v>
      </c>
      <c r="R950" s="567" t="s">
        <v>701</v>
      </c>
      <c r="S950" s="450" t="b">
        <v>1</v>
      </c>
      <c r="T950" s="567" t="s">
        <v>701</v>
      </c>
      <c r="U950" s="567" t="s">
        <v>701</v>
      </c>
      <c r="V950" s="567" t="s">
        <v>701</v>
      </c>
      <c r="W950" s="567" t="s">
        <v>701</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77"/>
        <v>4</v>
      </c>
      <c r="D951" s="403"/>
      <c r="E951" s="564">
        <f>E950</f>
        <v>13</v>
      </c>
      <c r="F951" s="454" t="b">
        <f t="shared" si="276"/>
        <v>1</v>
      </c>
      <c r="G951" s="403"/>
      <c r="H951" s="1065"/>
      <c r="I951" s="1066"/>
      <c r="J951" s="565" t="s">
        <v>704</v>
      </c>
      <c r="K951" s="566" t="str">
        <f t="shared" si="274"/>
        <v>-</v>
      </c>
      <c r="L951" s="567" t="s">
        <v>705</v>
      </c>
      <c r="M951" s="567" t="s">
        <v>705</v>
      </c>
      <c r="N951" s="567" t="s">
        <v>705</v>
      </c>
      <c r="O951" s="567" t="s">
        <v>705</v>
      </c>
      <c r="P951" s="567" t="s">
        <v>705</v>
      </c>
      <c r="Q951" s="567" t="s">
        <v>705</v>
      </c>
      <c r="R951" s="567" t="s">
        <v>705</v>
      </c>
      <c r="S951" s="567" t="s">
        <v>705</v>
      </c>
      <c r="T951" s="567" t="s">
        <v>705</v>
      </c>
      <c r="U951" s="567" t="s">
        <v>705</v>
      </c>
      <c r="V951" s="567" t="s">
        <v>705</v>
      </c>
      <c r="W951" s="567" t="s">
        <v>705</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77"/>
        <v>4</v>
      </c>
      <c r="D952" s="403"/>
      <c r="E952" s="564">
        <f>E951</f>
        <v>13</v>
      </c>
      <c r="F952" s="454" t="b">
        <f t="shared" si="276"/>
        <v>1</v>
      </c>
      <c r="G952" s="403"/>
      <c r="H952" s="1067"/>
      <c r="I952" s="1068"/>
      <c r="J952" s="550" t="s">
        <v>706</v>
      </c>
      <c r="K952" s="568" t="str">
        <f t="shared" si="274"/>
        <v>-</v>
      </c>
      <c r="L952" s="565" t="s">
        <v>701</v>
      </c>
      <c r="M952" s="565" t="s">
        <v>701</v>
      </c>
      <c r="N952" s="565" t="s">
        <v>701</v>
      </c>
      <c r="O952" s="565" t="s">
        <v>701</v>
      </c>
      <c r="P952" s="565" t="s">
        <v>701</v>
      </c>
      <c r="Q952" s="565" t="s">
        <v>701</v>
      </c>
      <c r="R952" s="565" t="s">
        <v>701</v>
      </c>
      <c r="S952" s="565" t="s">
        <v>701</v>
      </c>
      <c r="T952" s="565" t="s">
        <v>701</v>
      </c>
      <c r="U952" s="565" t="s">
        <v>701</v>
      </c>
      <c r="V952" s="569" t="s">
        <v>701</v>
      </c>
      <c r="W952" s="569" t="s">
        <v>701</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77"/>
        <v>4</v>
      </c>
      <c r="D953" s="403"/>
      <c r="E953" s="460">
        <v>14</v>
      </c>
      <c r="F953" s="454" t="b">
        <f t="shared" si="276"/>
        <v>1</v>
      </c>
      <c r="G953" s="403"/>
      <c r="H953" s="561" t="s">
        <v>724</v>
      </c>
      <c r="I953" s="561"/>
      <c r="J953" s="542" t="s">
        <v>700</v>
      </c>
      <c r="K953" s="562" t="str">
        <f t="shared" si="274"/>
        <v>-</v>
      </c>
      <c r="L953" s="563" t="s">
        <v>701</v>
      </c>
      <c r="M953" s="563" t="s">
        <v>701</v>
      </c>
      <c r="N953" s="563" t="s">
        <v>701</v>
      </c>
      <c r="O953" s="563" t="s">
        <v>701</v>
      </c>
      <c r="P953" s="563" t="s">
        <v>701</v>
      </c>
      <c r="Q953" s="563" t="s">
        <v>701</v>
      </c>
      <c r="R953" s="563" t="s">
        <v>701</v>
      </c>
      <c r="S953" s="563" t="s">
        <v>701</v>
      </c>
      <c r="T953" s="563" t="s">
        <v>701</v>
      </c>
      <c r="U953" s="563" t="s">
        <v>701</v>
      </c>
      <c r="V953" s="563" t="s">
        <v>701</v>
      </c>
      <c r="W953" s="563" t="s">
        <v>701</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77"/>
        <v>4</v>
      </c>
      <c r="D954" s="403"/>
      <c r="E954" s="564">
        <f>E953</f>
        <v>14</v>
      </c>
      <c r="F954" s="454" t="b">
        <f t="shared" si="276"/>
        <v>1</v>
      </c>
      <c r="G954" s="403"/>
      <c r="H954" s="1063" t="s">
        <v>725</v>
      </c>
      <c r="I954" s="1064"/>
      <c r="J954" s="565" t="s">
        <v>703</v>
      </c>
      <c r="K954" s="566" t="str">
        <f t="shared" si="274"/>
        <v>-</v>
      </c>
      <c r="L954" s="567" t="s">
        <v>701</v>
      </c>
      <c r="M954" s="567" t="s">
        <v>701</v>
      </c>
      <c r="N954" s="567" t="s">
        <v>701</v>
      </c>
      <c r="O954" s="567" t="s">
        <v>701</v>
      </c>
      <c r="P954" s="567" t="s">
        <v>701</v>
      </c>
      <c r="Q954" s="450">
        <f>INT(150/7)+2</f>
        <v>23</v>
      </c>
      <c r="R954" s="567" t="s">
        <v>701</v>
      </c>
      <c r="S954" s="450" t="b">
        <v>1</v>
      </c>
      <c r="T954" s="567" t="s">
        <v>701</v>
      </c>
      <c r="U954" s="567" t="s">
        <v>701</v>
      </c>
      <c r="V954" s="567" t="s">
        <v>701</v>
      </c>
      <c r="W954" s="567" t="s">
        <v>701</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77"/>
        <v>4</v>
      </c>
      <c r="D955" s="403"/>
      <c r="E955" s="564">
        <f>E954</f>
        <v>14</v>
      </c>
      <c r="F955" s="454" t="b">
        <f t="shared" si="276"/>
        <v>1</v>
      </c>
      <c r="G955" s="403"/>
      <c r="H955" s="1065"/>
      <c r="I955" s="1066"/>
      <c r="J955" s="565" t="s">
        <v>704</v>
      </c>
      <c r="K955" s="566" t="str">
        <f t="shared" si="274"/>
        <v>-</v>
      </c>
      <c r="L955" s="567" t="s">
        <v>705</v>
      </c>
      <c r="M955" s="567" t="s">
        <v>705</v>
      </c>
      <c r="N955" s="567" t="s">
        <v>705</v>
      </c>
      <c r="O955" s="567" t="s">
        <v>705</v>
      </c>
      <c r="P955" s="567" t="s">
        <v>705</v>
      </c>
      <c r="Q955" s="567" t="s">
        <v>705</v>
      </c>
      <c r="R955" s="567" t="s">
        <v>705</v>
      </c>
      <c r="S955" s="567" t="s">
        <v>705</v>
      </c>
      <c r="T955" s="567" t="s">
        <v>705</v>
      </c>
      <c r="U955" s="567" t="s">
        <v>705</v>
      </c>
      <c r="V955" s="567" t="s">
        <v>705</v>
      </c>
      <c r="W955" s="567" t="s">
        <v>705</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77"/>
        <v>4</v>
      </c>
      <c r="D956" s="403"/>
      <c r="E956" s="564">
        <f>E955</f>
        <v>14</v>
      </c>
      <c r="F956" s="454" t="b">
        <f t="shared" si="276"/>
        <v>1</v>
      </c>
      <c r="G956" s="403"/>
      <c r="H956" s="1067"/>
      <c r="I956" s="1068"/>
      <c r="J956" s="550" t="s">
        <v>706</v>
      </c>
      <c r="K956" s="568" t="str">
        <f t="shared" si="274"/>
        <v>-</v>
      </c>
      <c r="L956" s="565" t="s">
        <v>701</v>
      </c>
      <c r="M956" s="565" t="s">
        <v>701</v>
      </c>
      <c r="N956" s="565" t="s">
        <v>701</v>
      </c>
      <c r="O956" s="565" t="s">
        <v>701</v>
      </c>
      <c r="P956" s="565" t="s">
        <v>701</v>
      </c>
      <c r="Q956" s="565" t="s">
        <v>701</v>
      </c>
      <c r="R956" s="565" t="s">
        <v>701</v>
      </c>
      <c r="S956" s="565" t="s">
        <v>701</v>
      </c>
      <c r="T956" s="565" t="s">
        <v>701</v>
      </c>
      <c r="U956" s="565" t="s">
        <v>701</v>
      </c>
      <c r="V956" s="569" t="s">
        <v>701</v>
      </c>
      <c r="W956" s="569" t="s">
        <v>701</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77"/>
        <v>4</v>
      </c>
      <c r="D957" s="403"/>
      <c r="E957" s="460">
        <v>15</v>
      </c>
      <c r="F957" s="454" t="b">
        <f t="shared" si="276"/>
        <v>1</v>
      </c>
      <c r="G957" s="403"/>
      <c r="H957" s="561" t="s">
        <v>726</v>
      </c>
      <c r="I957" s="561"/>
      <c r="J957" s="542" t="s">
        <v>700</v>
      </c>
      <c r="K957" s="562" t="str">
        <f t="shared" si="274"/>
        <v>-</v>
      </c>
      <c r="L957" s="563" t="s">
        <v>701</v>
      </c>
      <c r="M957" s="563" t="s">
        <v>701</v>
      </c>
      <c r="N957" s="563" t="s">
        <v>701</v>
      </c>
      <c r="O957" s="563" t="s">
        <v>701</v>
      </c>
      <c r="P957" s="563" t="s">
        <v>701</v>
      </c>
      <c r="Q957" s="563" t="s">
        <v>701</v>
      </c>
      <c r="R957" s="563" t="s">
        <v>701</v>
      </c>
      <c r="S957" s="563" t="s">
        <v>701</v>
      </c>
      <c r="T957" s="563" t="s">
        <v>701</v>
      </c>
      <c r="U957" s="563" t="s">
        <v>701</v>
      </c>
      <c r="V957" s="563" t="s">
        <v>701</v>
      </c>
      <c r="W957" s="563" t="s">
        <v>701</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77"/>
        <v>4</v>
      </c>
      <c r="D958" s="403"/>
      <c r="E958" s="564">
        <f>E957</f>
        <v>15</v>
      </c>
      <c r="F958" s="454" t="b">
        <f t="shared" si="276"/>
        <v>1</v>
      </c>
      <c r="G958" s="403"/>
      <c r="H958" s="1063" t="s">
        <v>727</v>
      </c>
      <c r="I958" s="1064"/>
      <c r="J958" s="565" t="s">
        <v>703</v>
      </c>
      <c r="K958" s="566" t="str">
        <f t="shared" si="274"/>
        <v>-</v>
      </c>
      <c r="L958" s="567" t="s">
        <v>701</v>
      </c>
      <c r="M958" s="567" t="s">
        <v>701</v>
      </c>
      <c r="N958" s="567" t="s">
        <v>701</v>
      </c>
      <c r="O958" s="567" t="s">
        <v>701</v>
      </c>
      <c r="P958" s="567" t="s">
        <v>701</v>
      </c>
      <c r="Q958" s="450">
        <f>INT(150/7)+2</f>
        <v>23</v>
      </c>
      <c r="R958" s="567" t="s">
        <v>701</v>
      </c>
      <c r="S958" s="450" t="b">
        <v>1</v>
      </c>
      <c r="T958" s="567" t="s">
        <v>701</v>
      </c>
      <c r="U958" s="567" t="s">
        <v>701</v>
      </c>
      <c r="V958" s="567" t="s">
        <v>701</v>
      </c>
      <c r="W958" s="567" t="s">
        <v>701</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77"/>
        <v>4</v>
      </c>
      <c r="D959" s="403"/>
      <c r="E959" s="564">
        <f>E958</f>
        <v>15</v>
      </c>
      <c r="F959" s="454" t="b">
        <f t="shared" si="276"/>
        <v>1</v>
      </c>
      <c r="G959" s="403"/>
      <c r="H959" s="1065"/>
      <c r="I959" s="1066"/>
      <c r="J959" s="565" t="s">
        <v>704</v>
      </c>
      <c r="K959" s="566" t="str">
        <f t="shared" si="274"/>
        <v>-</v>
      </c>
      <c r="L959" s="567" t="s">
        <v>705</v>
      </c>
      <c r="M959" s="567" t="s">
        <v>705</v>
      </c>
      <c r="N959" s="567" t="s">
        <v>705</v>
      </c>
      <c r="O959" s="567" t="s">
        <v>705</v>
      </c>
      <c r="P959" s="567" t="s">
        <v>705</v>
      </c>
      <c r="Q959" s="567" t="s">
        <v>705</v>
      </c>
      <c r="R959" s="567" t="s">
        <v>705</v>
      </c>
      <c r="S959" s="567" t="s">
        <v>705</v>
      </c>
      <c r="T959" s="567" t="s">
        <v>705</v>
      </c>
      <c r="U959" s="567" t="s">
        <v>705</v>
      </c>
      <c r="V959" s="567" t="s">
        <v>705</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77"/>
        <v>4</v>
      </c>
      <c r="D960" s="403"/>
      <c r="E960" s="564">
        <f>E959</f>
        <v>15</v>
      </c>
      <c r="F960" s="454" t="b">
        <f t="shared" si="276"/>
        <v>1</v>
      </c>
      <c r="G960" s="403"/>
      <c r="H960" s="1067"/>
      <c r="I960" s="1068"/>
      <c r="J960" s="550" t="s">
        <v>706</v>
      </c>
      <c r="K960" s="568" t="str">
        <f t="shared" si="274"/>
        <v>-</v>
      </c>
      <c r="L960" s="565" t="s">
        <v>701</v>
      </c>
      <c r="M960" s="565" t="s">
        <v>701</v>
      </c>
      <c r="N960" s="565" t="s">
        <v>701</v>
      </c>
      <c r="O960" s="565" t="s">
        <v>701</v>
      </c>
      <c r="P960" s="565" t="s">
        <v>701</v>
      </c>
      <c r="Q960" s="565" t="s">
        <v>701</v>
      </c>
      <c r="R960" s="565" t="s">
        <v>701</v>
      </c>
      <c r="S960" s="565" t="s">
        <v>701</v>
      </c>
      <c r="T960" s="565" t="s">
        <v>701</v>
      </c>
      <c r="U960" s="565" t="s">
        <v>701</v>
      </c>
      <c r="V960" s="569" t="s">
        <v>701</v>
      </c>
      <c r="W960" s="569" t="s">
        <v>701</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77"/>
        <v>4</v>
      </c>
      <c r="D961" s="403"/>
      <c r="E961" s="460">
        <v>16</v>
      </c>
      <c r="F961" s="454" t="b">
        <f t="shared" ref="F961:F992" si="278">COUNTIFS($L961:$W961,"-")&lt;&gt;COUNTA($L961:$W961)</f>
        <v>1</v>
      </c>
      <c r="G961" s="403"/>
      <c r="H961" s="561" t="s">
        <v>728</v>
      </c>
      <c r="I961" s="561"/>
      <c r="J961" s="542" t="s">
        <v>700</v>
      </c>
      <c r="K961" s="562" t="str">
        <f t="shared" si="274"/>
        <v>-</v>
      </c>
      <c r="L961" s="563" t="s">
        <v>701</v>
      </c>
      <c r="M961" s="563" t="s">
        <v>701</v>
      </c>
      <c r="N961" s="563" t="s">
        <v>701</v>
      </c>
      <c r="O961" s="563" t="s">
        <v>701</v>
      </c>
      <c r="P961" s="563" t="s">
        <v>701</v>
      </c>
      <c r="Q961" s="563" t="s">
        <v>701</v>
      </c>
      <c r="R961" s="563" t="s">
        <v>701</v>
      </c>
      <c r="S961" s="563" t="s">
        <v>701</v>
      </c>
      <c r="T961" s="563" t="s">
        <v>701</v>
      </c>
      <c r="U961" s="563" t="s">
        <v>701</v>
      </c>
      <c r="V961" s="563" t="s">
        <v>701</v>
      </c>
      <c r="W961" s="563" t="s">
        <v>701</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77"/>
        <v>4</v>
      </c>
      <c r="D962" s="403"/>
      <c r="E962" s="564">
        <f>E961</f>
        <v>16</v>
      </c>
      <c r="F962" s="454" t="b">
        <f t="shared" si="278"/>
        <v>1</v>
      </c>
      <c r="G962" s="403"/>
      <c r="H962" s="1063"/>
      <c r="I962" s="1064"/>
      <c r="J962" s="565" t="s">
        <v>703</v>
      </c>
      <c r="K962" s="566" t="str">
        <f t="shared" ref="K962:K1004" si="279">IF(L962&lt;0,"-",IFERROR(DATE(2019,1,($L962)*7+1),"-"))</f>
        <v>-</v>
      </c>
      <c r="L962" s="567" t="s">
        <v>701</v>
      </c>
      <c r="M962" s="567" t="s">
        <v>701</v>
      </c>
      <c r="N962" s="567" t="s">
        <v>701</v>
      </c>
      <c r="O962" s="567" t="s">
        <v>701</v>
      </c>
      <c r="P962" s="567" t="s">
        <v>701</v>
      </c>
      <c r="Q962" s="567" t="s">
        <v>701</v>
      </c>
      <c r="R962" s="450">
        <v>0</v>
      </c>
      <c r="S962" s="450" t="b">
        <v>1</v>
      </c>
      <c r="T962" s="567" t="s">
        <v>701</v>
      </c>
      <c r="U962" s="567" t="s">
        <v>701</v>
      </c>
      <c r="V962" s="567" t="s">
        <v>701</v>
      </c>
      <c r="W962" s="567" t="s">
        <v>701</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77"/>
        <v>4</v>
      </c>
      <c r="D963" s="403"/>
      <c r="E963" s="564">
        <f>E962</f>
        <v>16</v>
      </c>
      <c r="F963" s="454" t="b">
        <f t="shared" si="278"/>
        <v>1</v>
      </c>
      <c r="G963" s="403"/>
      <c r="H963" s="1065"/>
      <c r="I963" s="1066"/>
      <c r="J963" s="565" t="s">
        <v>704</v>
      </c>
      <c r="K963" s="566" t="str">
        <f t="shared" si="279"/>
        <v>-</v>
      </c>
      <c r="L963" s="567" t="s">
        <v>705</v>
      </c>
      <c r="M963" s="567" t="s">
        <v>705</v>
      </c>
      <c r="N963" s="567" t="s">
        <v>705</v>
      </c>
      <c r="O963" s="567" t="s">
        <v>705</v>
      </c>
      <c r="P963" s="567" t="s">
        <v>705</v>
      </c>
      <c r="Q963" s="567" t="s">
        <v>705</v>
      </c>
      <c r="R963" s="567" t="s">
        <v>705</v>
      </c>
      <c r="S963" s="567" t="s">
        <v>705</v>
      </c>
      <c r="T963" s="567" t="s">
        <v>705</v>
      </c>
      <c r="U963" s="567" t="s">
        <v>705</v>
      </c>
      <c r="V963" s="567" t="s">
        <v>705</v>
      </c>
      <c r="W963" s="567" t="s">
        <v>705</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77"/>
        <v>4</v>
      </c>
      <c r="D964" s="403"/>
      <c r="E964" s="564">
        <f>E963</f>
        <v>16</v>
      </c>
      <c r="F964" s="454" t="b">
        <f t="shared" si="278"/>
        <v>1</v>
      </c>
      <c r="G964" s="403"/>
      <c r="H964" s="1067"/>
      <c r="I964" s="1068"/>
      <c r="J964" s="550" t="s">
        <v>706</v>
      </c>
      <c r="K964" s="568" t="str">
        <f t="shared" si="279"/>
        <v>-</v>
      </c>
      <c r="L964" s="565" t="s">
        <v>701</v>
      </c>
      <c r="M964" s="565" t="s">
        <v>701</v>
      </c>
      <c r="N964" s="565" t="s">
        <v>701</v>
      </c>
      <c r="O964" s="565" t="s">
        <v>701</v>
      </c>
      <c r="P964" s="565" t="s">
        <v>701</v>
      </c>
      <c r="Q964" s="565" t="s">
        <v>701</v>
      </c>
      <c r="R964" s="565" t="s">
        <v>701</v>
      </c>
      <c r="S964" s="565" t="s">
        <v>701</v>
      </c>
      <c r="T964" s="565" t="s">
        <v>701</v>
      </c>
      <c r="U964" s="565" t="s">
        <v>701</v>
      </c>
      <c r="V964" s="569" t="s">
        <v>701</v>
      </c>
      <c r="W964" s="569" t="s">
        <v>701</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0">INT($C$885)+3</f>
        <v>4</v>
      </c>
      <c r="D965" s="403"/>
      <c r="E965" s="460">
        <v>17</v>
      </c>
      <c r="F965" s="454" t="b">
        <f t="shared" si="278"/>
        <v>1</v>
      </c>
      <c r="G965" s="403"/>
      <c r="H965" s="561" t="s">
        <v>729</v>
      </c>
      <c r="I965" s="561"/>
      <c r="J965" s="542" t="s">
        <v>700</v>
      </c>
      <c r="K965" s="562" t="str">
        <f t="shared" si="279"/>
        <v>-</v>
      </c>
      <c r="L965" s="563" t="s">
        <v>701</v>
      </c>
      <c r="M965" s="570">
        <v>42</v>
      </c>
      <c r="N965" s="563" t="s">
        <v>701</v>
      </c>
      <c r="O965" s="563" t="s">
        <v>701</v>
      </c>
      <c r="P965" s="563" t="s">
        <v>701</v>
      </c>
      <c r="Q965" s="563" t="s">
        <v>701</v>
      </c>
      <c r="R965" s="563" t="s">
        <v>701</v>
      </c>
      <c r="S965" s="563" t="s">
        <v>701</v>
      </c>
      <c r="T965" s="563" t="s">
        <v>701</v>
      </c>
      <c r="U965" s="563" t="s">
        <v>701</v>
      </c>
      <c r="V965" s="563" t="s">
        <v>701</v>
      </c>
      <c r="W965" s="563" t="s">
        <v>701</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0"/>
        <v>4</v>
      </c>
      <c r="D966" s="403"/>
      <c r="E966" s="564">
        <f>E965</f>
        <v>17</v>
      </c>
      <c r="F966" s="454" t="b">
        <f t="shared" si="278"/>
        <v>1</v>
      </c>
      <c r="G966" s="403"/>
      <c r="H966" s="1063" t="s">
        <v>730</v>
      </c>
      <c r="I966" s="1064"/>
      <c r="J966" s="565" t="s">
        <v>703</v>
      </c>
      <c r="K966" s="566" t="str">
        <f t="shared" si="279"/>
        <v>-</v>
      </c>
      <c r="L966" s="567" t="s">
        <v>701</v>
      </c>
      <c r="M966" s="567" t="s">
        <v>701</v>
      </c>
      <c r="N966" s="567" t="s">
        <v>701</v>
      </c>
      <c r="O966" s="567" t="s">
        <v>701</v>
      </c>
      <c r="P966" s="567" t="s">
        <v>701</v>
      </c>
      <c r="Q966" s="567" t="s">
        <v>701</v>
      </c>
      <c r="R966" s="450">
        <v>0</v>
      </c>
      <c r="S966" s="567" t="s">
        <v>701</v>
      </c>
      <c r="T966" s="567" t="s">
        <v>701</v>
      </c>
      <c r="U966" s="567" t="s">
        <v>701</v>
      </c>
      <c r="V966" s="567" t="s">
        <v>701</v>
      </c>
      <c r="W966" s="567" t="s">
        <v>701</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0"/>
        <v>4</v>
      </c>
      <c r="D967" s="403"/>
      <c r="E967" s="564">
        <f>E966</f>
        <v>17</v>
      </c>
      <c r="F967" s="454" t="b">
        <f t="shared" si="278"/>
        <v>1</v>
      </c>
      <c r="G967" s="403"/>
      <c r="H967" s="1065"/>
      <c r="I967" s="1066"/>
      <c r="J967" s="565" t="s">
        <v>704</v>
      </c>
      <c r="K967" s="566" t="str">
        <f t="shared" si="279"/>
        <v>-</v>
      </c>
      <c r="L967" s="567" t="s">
        <v>705</v>
      </c>
      <c r="M967" s="567" t="s">
        <v>705</v>
      </c>
      <c r="N967" s="567" t="s">
        <v>705</v>
      </c>
      <c r="O967" s="567" t="s">
        <v>705</v>
      </c>
      <c r="P967" s="567" t="s">
        <v>705</v>
      </c>
      <c r="Q967" s="567" t="s">
        <v>705</v>
      </c>
      <c r="R967" s="567" t="s">
        <v>705</v>
      </c>
      <c r="S967" s="567" t="s">
        <v>705</v>
      </c>
      <c r="T967" s="567" t="s">
        <v>705</v>
      </c>
      <c r="U967" s="567" t="s">
        <v>705</v>
      </c>
      <c r="V967" s="567" t="s">
        <v>705</v>
      </c>
      <c r="W967" s="567" t="s">
        <v>705</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0"/>
        <v>4</v>
      </c>
      <c r="D968" s="403"/>
      <c r="E968" s="564">
        <f>E967</f>
        <v>17</v>
      </c>
      <c r="F968" s="454" t="b">
        <f t="shared" si="278"/>
        <v>1</v>
      </c>
      <c r="G968" s="403"/>
      <c r="H968" s="1067"/>
      <c r="I968" s="1068"/>
      <c r="J968" s="550" t="s">
        <v>706</v>
      </c>
      <c r="K968" s="568" t="str">
        <f t="shared" si="279"/>
        <v>-</v>
      </c>
      <c r="L968" s="565" t="s">
        <v>701</v>
      </c>
      <c r="M968" s="565" t="s">
        <v>701</v>
      </c>
      <c r="N968" s="565" t="s">
        <v>701</v>
      </c>
      <c r="O968" s="565" t="s">
        <v>701</v>
      </c>
      <c r="P968" s="565" t="s">
        <v>701</v>
      </c>
      <c r="Q968" s="565" t="s">
        <v>701</v>
      </c>
      <c r="R968" s="565" t="s">
        <v>701</v>
      </c>
      <c r="S968" s="565" t="s">
        <v>701</v>
      </c>
      <c r="T968" s="565" t="s">
        <v>701</v>
      </c>
      <c r="U968" s="565" t="s">
        <v>701</v>
      </c>
      <c r="V968" s="569" t="s">
        <v>701</v>
      </c>
      <c r="W968" s="569" t="s">
        <v>701</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0"/>
        <v>4</v>
      </c>
      <c r="D969" s="403"/>
      <c r="E969" s="460">
        <v>18</v>
      </c>
      <c r="F969" s="454" t="b">
        <f t="shared" si="278"/>
        <v>1</v>
      </c>
      <c r="G969" s="403"/>
      <c r="H969" s="561" t="s">
        <v>731</v>
      </c>
      <c r="I969" s="561"/>
      <c r="J969" s="542" t="s">
        <v>700</v>
      </c>
      <c r="K969" s="562" t="str">
        <f t="shared" si="279"/>
        <v>-</v>
      </c>
      <c r="L969" s="563" t="s">
        <v>701</v>
      </c>
      <c r="M969" s="563" t="s">
        <v>701</v>
      </c>
      <c r="N969" s="563" t="s">
        <v>701</v>
      </c>
      <c r="O969" s="563" t="s">
        <v>701</v>
      </c>
      <c r="P969" s="563" t="s">
        <v>701</v>
      </c>
      <c r="Q969" s="563" t="s">
        <v>701</v>
      </c>
      <c r="R969" s="563" t="s">
        <v>701</v>
      </c>
      <c r="S969" s="563" t="s">
        <v>701</v>
      </c>
      <c r="T969" s="563" t="s">
        <v>701</v>
      </c>
      <c r="U969" s="563" t="s">
        <v>701</v>
      </c>
      <c r="V969" s="563" t="s">
        <v>701</v>
      </c>
      <c r="W969" s="563" t="s">
        <v>701</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0"/>
        <v>4</v>
      </c>
      <c r="D970" s="403"/>
      <c r="E970" s="564">
        <f>E969</f>
        <v>18</v>
      </c>
      <c r="F970" s="454" t="b">
        <f t="shared" si="278"/>
        <v>1</v>
      </c>
      <c r="G970" s="403"/>
      <c r="H970" s="1063" t="s">
        <v>732</v>
      </c>
      <c r="I970" s="1064"/>
      <c r="J970" s="565" t="s">
        <v>703</v>
      </c>
      <c r="K970" s="566" t="str">
        <f t="shared" si="279"/>
        <v>-</v>
      </c>
      <c r="L970" s="567" t="s">
        <v>701</v>
      </c>
      <c r="M970" s="567" t="s">
        <v>701</v>
      </c>
      <c r="N970" s="567" t="s">
        <v>701</v>
      </c>
      <c r="O970" s="450">
        <v>1</v>
      </c>
      <c r="P970" s="567" t="s">
        <v>701</v>
      </c>
      <c r="Q970" s="567" t="s">
        <v>701</v>
      </c>
      <c r="R970" s="567" t="s">
        <v>701</v>
      </c>
      <c r="S970" s="567" t="s">
        <v>701</v>
      </c>
      <c r="T970" s="567" t="s">
        <v>701</v>
      </c>
      <c r="U970" s="567" t="s">
        <v>701</v>
      </c>
      <c r="V970" s="567" t="s">
        <v>701</v>
      </c>
      <c r="W970" s="567" t="s">
        <v>701</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0"/>
        <v>4</v>
      </c>
      <c r="D971" s="403"/>
      <c r="E971" s="564">
        <f>E970</f>
        <v>18</v>
      </c>
      <c r="F971" s="454" t="b">
        <f t="shared" si="278"/>
        <v>1</v>
      </c>
      <c r="G971" s="403"/>
      <c r="H971" s="1065"/>
      <c r="I971" s="1066"/>
      <c r="J971" s="565" t="s">
        <v>704</v>
      </c>
      <c r="K971" s="566" t="str">
        <f t="shared" si="279"/>
        <v>-</v>
      </c>
      <c r="L971" s="567" t="s">
        <v>705</v>
      </c>
      <c r="M971" s="450">
        <v>38</v>
      </c>
      <c r="N971" s="567" t="s">
        <v>705</v>
      </c>
      <c r="O971" s="567" t="s">
        <v>705</v>
      </c>
      <c r="P971" s="567" t="s">
        <v>705</v>
      </c>
      <c r="Q971" s="567" t="s">
        <v>705</v>
      </c>
      <c r="R971" s="567" t="s">
        <v>705</v>
      </c>
      <c r="S971" s="567" t="s">
        <v>705</v>
      </c>
      <c r="T971" s="567" t="s">
        <v>705</v>
      </c>
      <c r="U971" s="567" t="s">
        <v>705</v>
      </c>
      <c r="V971" s="567" t="s">
        <v>705</v>
      </c>
      <c r="W971" s="567" t="s">
        <v>705</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0"/>
        <v>4</v>
      </c>
      <c r="D972" s="403"/>
      <c r="E972" s="564">
        <f>E971</f>
        <v>18</v>
      </c>
      <c r="F972" s="454" t="b">
        <f t="shared" si="278"/>
        <v>1</v>
      </c>
      <c r="G972" s="403"/>
      <c r="H972" s="1067"/>
      <c r="I972" s="1068"/>
      <c r="J972" s="550" t="s">
        <v>706</v>
      </c>
      <c r="K972" s="568" t="str">
        <f t="shared" si="279"/>
        <v>-</v>
      </c>
      <c r="L972" s="565" t="s">
        <v>701</v>
      </c>
      <c r="M972" s="565" t="s">
        <v>701</v>
      </c>
      <c r="N972" s="565" t="s">
        <v>701</v>
      </c>
      <c r="O972" s="565" t="s">
        <v>701</v>
      </c>
      <c r="P972" s="565" t="s">
        <v>701</v>
      </c>
      <c r="Q972" s="565" t="s">
        <v>701</v>
      </c>
      <c r="R972" s="565" t="s">
        <v>701</v>
      </c>
      <c r="S972" s="565" t="s">
        <v>701</v>
      </c>
      <c r="T972" s="565" t="s">
        <v>701</v>
      </c>
      <c r="U972" s="565" t="s">
        <v>701</v>
      </c>
      <c r="V972" s="569" t="s">
        <v>701</v>
      </c>
      <c r="W972" s="569" t="s">
        <v>701</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0"/>
        <v>4</v>
      </c>
      <c r="D973" s="403"/>
      <c r="E973" s="460">
        <v>19</v>
      </c>
      <c r="F973" s="454" t="b">
        <f t="shared" si="278"/>
        <v>1</v>
      </c>
      <c r="G973" s="403"/>
      <c r="H973" s="561" t="s">
        <v>733</v>
      </c>
      <c r="I973" s="561"/>
      <c r="J973" s="542" t="s">
        <v>700</v>
      </c>
      <c r="K973" s="562" t="str">
        <f t="shared" si="279"/>
        <v>-</v>
      </c>
      <c r="L973" s="563" t="s">
        <v>701</v>
      </c>
      <c r="M973" s="563" t="s">
        <v>701</v>
      </c>
      <c r="N973" s="563" t="s">
        <v>701</v>
      </c>
      <c r="O973" s="563" t="s">
        <v>701</v>
      </c>
      <c r="P973" s="563" t="s">
        <v>701</v>
      </c>
      <c r="Q973" s="563" t="s">
        <v>701</v>
      </c>
      <c r="R973" s="563" t="s">
        <v>701</v>
      </c>
      <c r="S973" s="563" t="s">
        <v>701</v>
      </c>
      <c r="T973" s="563" t="s">
        <v>701</v>
      </c>
      <c r="U973" s="563" t="s">
        <v>701</v>
      </c>
      <c r="V973" s="563" t="s">
        <v>701</v>
      </c>
      <c r="W973" s="563" t="s">
        <v>701</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0"/>
        <v>4</v>
      </c>
      <c r="D974" s="403"/>
      <c r="E974" s="564">
        <f>E973</f>
        <v>19</v>
      </c>
      <c r="F974" s="454" t="b">
        <f t="shared" si="278"/>
        <v>1</v>
      </c>
      <c r="G974" s="403"/>
      <c r="H974" s="1063" t="s">
        <v>734</v>
      </c>
      <c r="I974" s="1064"/>
      <c r="J974" s="565" t="s">
        <v>703</v>
      </c>
      <c r="K974" s="566">
        <f t="shared" si="279"/>
        <v>43543</v>
      </c>
      <c r="L974" s="450">
        <v>11</v>
      </c>
      <c r="M974" s="567" t="s">
        <v>701</v>
      </c>
      <c r="N974" s="567" t="s">
        <v>701</v>
      </c>
      <c r="O974" s="567" t="s">
        <v>701</v>
      </c>
      <c r="P974" s="567" t="s">
        <v>701</v>
      </c>
      <c r="Q974" s="567" t="s">
        <v>701</v>
      </c>
      <c r="R974" s="567" t="s">
        <v>701</v>
      </c>
      <c r="S974" s="567" t="s">
        <v>701</v>
      </c>
      <c r="T974" s="567" t="s">
        <v>701</v>
      </c>
      <c r="U974" s="567" t="s">
        <v>701</v>
      </c>
      <c r="V974" s="567" t="s">
        <v>701</v>
      </c>
      <c r="W974" s="567" t="s">
        <v>701</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0"/>
        <v>4</v>
      </c>
      <c r="D975" s="403"/>
      <c r="E975" s="564">
        <f>E974</f>
        <v>19</v>
      </c>
      <c r="F975" s="454" t="b">
        <f t="shared" si="278"/>
        <v>1</v>
      </c>
      <c r="G975" s="403"/>
      <c r="H975" s="1065"/>
      <c r="I975" s="1066"/>
      <c r="J975" s="565" t="s">
        <v>704</v>
      </c>
      <c r="K975" s="566" t="str">
        <f t="shared" si="279"/>
        <v>-</v>
      </c>
      <c r="L975" s="567" t="s">
        <v>705</v>
      </c>
      <c r="M975" s="567" t="s">
        <v>705</v>
      </c>
      <c r="N975" s="450">
        <v>20</v>
      </c>
      <c r="O975" s="450">
        <v>3</v>
      </c>
      <c r="P975" s="567" t="s">
        <v>705</v>
      </c>
      <c r="Q975" s="567" t="s">
        <v>705</v>
      </c>
      <c r="R975" s="567" t="s">
        <v>705</v>
      </c>
      <c r="S975" s="567" t="s">
        <v>705</v>
      </c>
      <c r="T975" s="567" t="s">
        <v>705</v>
      </c>
      <c r="U975" s="567" t="s">
        <v>705</v>
      </c>
      <c r="V975" s="567" t="s">
        <v>705</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0"/>
        <v>4</v>
      </c>
      <c r="D976" s="403"/>
      <c r="E976" s="564">
        <f>E975</f>
        <v>19</v>
      </c>
      <c r="F976" s="454" t="b">
        <f t="shared" si="278"/>
        <v>1</v>
      </c>
      <c r="G976" s="403"/>
      <c r="H976" s="1067"/>
      <c r="I976" s="1068"/>
      <c r="J976" s="550" t="s">
        <v>706</v>
      </c>
      <c r="K976" s="568" t="str">
        <f t="shared" si="279"/>
        <v>-</v>
      </c>
      <c r="L976" s="565" t="s">
        <v>701</v>
      </c>
      <c r="M976" s="565" t="s">
        <v>701</v>
      </c>
      <c r="N976" s="565" t="s">
        <v>701</v>
      </c>
      <c r="O976" s="565" t="s">
        <v>701</v>
      </c>
      <c r="P976" s="565" t="s">
        <v>701</v>
      </c>
      <c r="Q976" s="565" t="s">
        <v>701</v>
      </c>
      <c r="R976" s="565" t="s">
        <v>701</v>
      </c>
      <c r="S976" s="565" t="s">
        <v>701</v>
      </c>
      <c r="T976" s="565" t="s">
        <v>701</v>
      </c>
      <c r="U976" s="565" t="s">
        <v>701</v>
      </c>
      <c r="V976" s="569" t="s">
        <v>701</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0"/>
        <v>4</v>
      </c>
      <c r="D977" s="403"/>
      <c r="E977" s="460">
        <v>20</v>
      </c>
      <c r="F977" s="454" t="b">
        <f t="shared" si="278"/>
        <v>1</v>
      </c>
      <c r="G977" s="403"/>
      <c r="H977" s="561" t="s">
        <v>735</v>
      </c>
      <c r="I977" s="561"/>
      <c r="J977" s="542" t="s">
        <v>700</v>
      </c>
      <c r="K977" s="562" t="str">
        <f t="shared" si="279"/>
        <v>-</v>
      </c>
      <c r="L977" s="563" t="s">
        <v>701</v>
      </c>
      <c r="M977" s="563" t="s">
        <v>701</v>
      </c>
      <c r="N977" s="563" t="s">
        <v>701</v>
      </c>
      <c r="O977" s="563" t="s">
        <v>701</v>
      </c>
      <c r="P977" s="563" t="s">
        <v>701</v>
      </c>
      <c r="Q977" s="563" t="s">
        <v>701</v>
      </c>
      <c r="R977" s="563" t="s">
        <v>701</v>
      </c>
      <c r="S977" s="563" t="s">
        <v>701</v>
      </c>
      <c r="T977" s="563" t="s">
        <v>701</v>
      </c>
      <c r="U977" s="563" t="s">
        <v>701</v>
      </c>
      <c r="V977" s="563" t="s">
        <v>701</v>
      </c>
      <c r="W977" s="563" t="s">
        <v>701</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0"/>
        <v>4</v>
      </c>
      <c r="D978" s="403"/>
      <c r="E978" s="564">
        <f>E977</f>
        <v>20</v>
      </c>
      <c r="F978" s="454" t="b">
        <f t="shared" si="278"/>
        <v>1</v>
      </c>
      <c r="G978" s="403"/>
      <c r="H978" s="1063" t="s">
        <v>736</v>
      </c>
      <c r="I978" s="1064"/>
      <c r="J978" s="565" t="s">
        <v>703</v>
      </c>
      <c r="K978" s="566">
        <f t="shared" si="279"/>
        <v>43718</v>
      </c>
      <c r="L978" s="450">
        <v>36</v>
      </c>
      <c r="M978" s="567" t="s">
        <v>701</v>
      </c>
      <c r="N978" s="567" t="s">
        <v>701</v>
      </c>
      <c r="O978" s="567" t="s">
        <v>701</v>
      </c>
      <c r="P978" s="567" t="s">
        <v>701</v>
      </c>
      <c r="Q978" s="567" t="s">
        <v>701</v>
      </c>
      <c r="R978" s="567" t="s">
        <v>701</v>
      </c>
      <c r="S978" s="567" t="s">
        <v>701</v>
      </c>
      <c r="T978" s="567" t="s">
        <v>701</v>
      </c>
      <c r="U978" s="567" t="s">
        <v>701</v>
      </c>
      <c r="V978" s="567" t="s">
        <v>701</v>
      </c>
      <c r="W978" s="567" t="s">
        <v>701</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0"/>
        <v>4</v>
      </c>
      <c r="D979" s="403"/>
      <c r="E979" s="564">
        <f>E978</f>
        <v>20</v>
      </c>
      <c r="F979" s="454" t="b">
        <f t="shared" si="278"/>
        <v>1</v>
      </c>
      <c r="G979" s="403"/>
      <c r="H979" s="1065"/>
      <c r="I979" s="1066"/>
      <c r="J979" s="565" t="s">
        <v>704</v>
      </c>
      <c r="K979" s="566" t="str">
        <f t="shared" si="279"/>
        <v>-</v>
      </c>
      <c r="L979" s="567" t="s">
        <v>705</v>
      </c>
      <c r="M979" s="567" t="s">
        <v>705</v>
      </c>
      <c r="N979" s="450">
        <v>20</v>
      </c>
      <c r="O979" s="450">
        <v>6</v>
      </c>
      <c r="P979" s="567" t="s">
        <v>705</v>
      </c>
      <c r="Q979" s="567" t="s">
        <v>705</v>
      </c>
      <c r="R979" s="567" t="s">
        <v>705</v>
      </c>
      <c r="S979" s="567" t="s">
        <v>705</v>
      </c>
      <c r="T979" s="567" t="s">
        <v>705</v>
      </c>
      <c r="U979" s="567" t="s">
        <v>705</v>
      </c>
      <c r="V979" s="567" t="s">
        <v>705</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0"/>
        <v>4</v>
      </c>
      <c r="D980" s="403"/>
      <c r="E980" s="564">
        <f>E979</f>
        <v>20</v>
      </c>
      <c r="F980" s="454" t="b">
        <f t="shared" si="278"/>
        <v>1</v>
      </c>
      <c r="G980" s="403"/>
      <c r="H980" s="1067"/>
      <c r="I980" s="1068"/>
      <c r="J980" s="550" t="s">
        <v>706</v>
      </c>
      <c r="K980" s="568" t="str">
        <f t="shared" si="279"/>
        <v>-</v>
      </c>
      <c r="L980" s="565" t="s">
        <v>701</v>
      </c>
      <c r="M980" s="565" t="s">
        <v>701</v>
      </c>
      <c r="N980" s="565" t="s">
        <v>701</v>
      </c>
      <c r="O980" s="565" t="s">
        <v>701</v>
      </c>
      <c r="P980" s="565" t="s">
        <v>701</v>
      </c>
      <c r="Q980" s="565" t="s">
        <v>701</v>
      </c>
      <c r="R980" s="565" t="s">
        <v>701</v>
      </c>
      <c r="S980" s="565" t="s">
        <v>701</v>
      </c>
      <c r="T980" s="565" t="s">
        <v>701</v>
      </c>
      <c r="U980" s="565" t="s">
        <v>701</v>
      </c>
      <c r="V980" s="569" t="s">
        <v>701</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0"/>
        <v>4</v>
      </c>
      <c r="D981" s="403"/>
      <c r="E981" s="460">
        <v>21</v>
      </c>
      <c r="F981" s="454" t="b">
        <f t="shared" si="278"/>
        <v>1</v>
      </c>
      <c r="G981" s="403"/>
      <c r="H981" s="561" t="s">
        <v>737</v>
      </c>
      <c r="I981" s="561"/>
      <c r="J981" s="542" t="s">
        <v>700</v>
      </c>
      <c r="K981" s="562" t="str">
        <f t="shared" si="279"/>
        <v>-</v>
      </c>
      <c r="L981" s="563" t="s">
        <v>701</v>
      </c>
      <c r="M981" s="563" t="s">
        <v>701</v>
      </c>
      <c r="N981" s="563" t="s">
        <v>701</v>
      </c>
      <c r="O981" s="563" t="s">
        <v>701</v>
      </c>
      <c r="P981" s="563" t="s">
        <v>701</v>
      </c>
      <c r="Q981" s="563" t="s">
        <v>701</v>
      </c>
      <c r="R981" s="563" t="s">
        <v>701</v>
      </c>
      <c r="S981" s="563" t="s">
        <v>701</v>
      </c>
      <c r="T981" s="563" t="s">
        <v>701</v>
      </c>
      <c r="U981" s="563" t="s">
        <v>701</v>
      </c>
      <c r="V981" s="563" t="s">
        <v>701</v>
      </c>
      <c r="W981" s="563" t="s">
        <v>701</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0"/>
        <v>4</v>
      </c>
      <c r="D982" s="403"/>
      <c r="E982" s="564">
        <f>E981</f>
        <v>21</v>
      </c>
      <c r="F982" s="454" t="b">
        <f t="shared" si="278"/>
        <v>1</v>
      </c>
      <c r="G982" s="403"/>
      <c r="H982" s="1063" t="s">
        <v>738</v>
      </c>
      <c r="I982" s="1064"/>
      <c r="J982" s="565" t="s">
        <v>703</v>
      </c>
      <c r="K982" s="566">
        <f t="shared" si="279"/>
        <v>43760</v>
      </c>
      <c r="L982" s="450">
        <v>42</v>
      </c>
      <c r="M982" s="567" t="s">
        <v>701</v>
      </c>
      <c r="N982" s="567" t="s">
        <v>701</v>
      </c>
      <c r="O982" s="567" t="s">
        <v>701</v>
      </c>
      <c r="P982" s="567" t="s">
        <v>701</v>
      </c>
      <c r="Q982" s="567" t="s">
        <v>701</v>
      </c>
      <c r="R982" s="567" t="s">
        <v>701</v>
      </c>
      <c r="S982" s="567" t="s">
        <v>701</v>
      </c>
      <c r="T982" s="567" t="s">
        <v>701</v>
      </c>
      <c r="U982" s="567" t="s">
        <v>701</v>
      </c>
      <c r="V982" s="567" t="s">
        <v>701</v>
      </c>
      <c r="W982" s="567" t="s">
        <v>701</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0"/>
        <v>4</v>
      </c>
      <c r="D983" s="403"/>
      <c r="E983" s="564">
        <f>E982</f>
        <v>21</v>
      </c>
      <c r="F983" s="454" t="b">
        <f t="shared" si="278"/>
        <v>1</v>
      </c>
      <c r="G983" s="403"/>
      <c r="H983" s="1065"/>
      <c r="I983" s="1066"/>
      <c r="J983" s="565" t="s">
        <v>704</v>
      </c>
      <c r="K983" s="566" t="str">
        <f t="shared" si="279"/>
        <v>-</v>
      </c>
      <c r="L983" s="567" t="s">
        <v>705</v>
      </c>
      <c r="M983" s="567" t="s">
        <v>705</v>
      </c>
      <c r="N983" s="450">
        <v>28</v>
      </c>
      <c r="O983" s="450">
        <v>3</v>
      </c>
      <c r="P983" s="567" t="s">
        <v>705</v>
      </c>
      <c r="Q983" s="567" t="s">
        <v>705</v>
      </c>
      <c r="R983" s="567" t="s">
        <v>705</v>
      </c>
      <c r="S983" s="567" t="s">
        <v>705</v>
      </c>
      <c r="T983" s="567" t="s">
        <v>705</v>
      </c>
      <c r="U983" s="567" t="s">
        <v>705</v>
      </c>
      <c r="V983" s="567" t="s">
        <v>705</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0"/>
        <v>4</v>
      </c>
      <c r="D984" s="403"/>
      <c r="E984" s="564">
        <f>E983</f>
        <v>21</v>
      </c>
      <c r="F984" s="454" t="b">
        <f t="shared" si="278"/>
        <v>1</v>
      </c>
      <c r="G984" s="403"/>
      <c r="H984" s="1067"/>
      <c r="I984" s="1068"/>
      <c r="J984" s="550" t="s">
        <v>706</v>
      </c>
      <c r="K984" s="568" t="str">
        <f t="shared" si="279"/>
        <v>-</v>
      </c>
      <c r="L984" s="565" t="s">
        <v>701</v>
      </c>
      <c r="M984" s="565" t="s">
        <v>701</v>
      </c>
      <c r="N984" s="565" t="s">
        <v>701</v>
      </c>
      <c r="O984" s="565" t="s">
        <v>701</v>
      </c>
      <c r="P984" s="565" t="s">
        <v>701</v>
      </c>
      <c r="Q984" s="565" t="s">
        <v>701</v>
      </c>
      <c r="R984" s="565" t="s">
        <v>701</v>
      </c>
      <c r="S984" s="565" t="s">
        <v>701</v>
      </c>
      <c r="T984" s="565" t="s">
        <v>701</v>
      </c>
      <c r="U984" s="565" t="s">
        <v>701</v>
      </c>
      <c r="V984" s="569" t="s">
        <v>701</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0"/>
        <v>4</v>
      </c>
      <c r="D985" s="403"/>
      <c r="E985" s="460">
        <v>22</v>
      </c>
      <c r="F985" s="454" t="b">
        <f t="shared" si="278"/>
        <v>1</v>
      </c>
      <c r="G985" s="403"/>
      <c r="H985" s="561" t="s">
        <v>739</v>
      </c>
      <c r="I985" s="561"/>
      <c r="J985" s="542" t="s">
        <v>700</v>
      </c>
      <c r="K985" s="562" t="str">
        <f t="shared" si="279"/>
        <v>-</v>
      </c>
      <c r="L985" s="563" t="s">
        <v>701</v>
      </c>
      <c r="M985" s="563" t="s">
        <v>701</v>
      </c>
      <c r="N985" s="563" t="s">
        <v>701</v>
      </c>
      <c r="O985" s="563" t="s">
        <v>701</v>
      </c>
      <c r="P985" s="563" t="s">
        <v>701</v>
      </c>
      <c r="Q985" s="563" t="s">
        <v>701</v>
      </c>
      <c r="R985" s="563" t="s">
        <v>701</v>
      </c>
      <c r="S985" s="563" t="s">
        <v>701</v>
      </c>
      <c r="T985" s="563" t="s">
        <v>701</v>
      </c>
      <c r="U985" s="563" t="s">
        <v>701</v>
      </c>
      <c r="V985" s="563" t="s">
        <v>701</v>
      </c>
      <c r="W985" s="563" t="s">
        <v>701</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0"/>
        <v>4</v>
      </c>
      <c r="D986" s="403"/>
      <c r="E986" s="564">
        <f>E985</f>
        <v>22</v>
      </c>
      <c r="F986" s="454" t="b">
        <f t="shared" si="278"/>
        <v>1</v>
      </c>
      <c r="G986" s="403"/>
      <c r="H986" s="1063" t="s">
        <v>740</v>
      </c>
      <c r="I986" s="1064"/>
      <c r="J986" s="565" t="s">
        <v>703</v>
      </c>
      <c r="K986" s="566" t="str">
        <f t="shared" si="279"/>
        <v>-</v>
      </c>
      <c r="L986" s="567" t="s">
        <v>701</v>
      </c>
      <c r="M986" s="567" t="s">
        <v>701</v>
      </c>
      <c r="N986" s="450">
        <v>0</v>
      </c>
      <c r="O986" s="567" t="s">
        <v>701</v>
      </c>
      <c r="P986" s="567" t="s">
        <v>701</v>
      </c>
      <c r="Q986" s="567" t="s">
        <v>701</v>
      </c>
      <c r="R986" s="567" t="s">
        <v>701</v>
      </c>
      <c r="S986" s="567" t="s">
        <v>701</v>
      </c>
      <c r="T986" s="567" t="s">
        <v>701</v>
      </c>
      <c r="U986" s="567" t="s">
        <v>701</v>
      </c>
      <c r="V986" s="567" t="s">
        <v>701</v>
      </c>
      <c r="W986" s="567" t="s">
        <v>701</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0"/>
        <v>4</v>
      </c>
      <c r="D987" s="403"/>
      <c r="E987" s="564">
        <f>E986</f>
        <v>22</v>
      </c>
      <c r="F987" s="454" t="b">
        <f t="shared" si="278"/>
        <v>1</v>
      </c>
      <c r="G987" s="403"/>
      <c r="H987" s="1065"/>
      <c r="I987" s="1066"/>
      <c r="J987" s="565" t="s">
        <v>704</v>
      </c>
      <c r="K987" s="566" t="str">
        <f t="shared" si="279"/>
        <v>-</v>
      </c>
      <c r="L987" s="567" t="s">
        <v>705</v>
      </c>
      <c r="M987" s="567" t="s">
        <v>705</v>
      </c>
      <c r="N987" s="567" t="s">
        <v>705</v>
      </c>
      <c r="O987" s="567" t="s">
        <v>705</v>
      </c>
      <c r="P987" s="567" t="s">
        <v>705</v>
      </c>
      <c r="Q987" s="567" t="s">
        <v>705</v>
      </c>
      <c r="R987" s="567" t="s">
        <v>705</v>
      </c>
      <c r="S987" s="567" t="s">
        <v>705</v>
      </c>
      <c r="T987" s="567" t="s">
        <v>705</v>
      </c>
      <c r="U987" s="567" t="s">
        <v>705</v>
      </c>
      <c r="V987" s="567" t="s">
        <v>705</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0"/>
        <v>4</v>
      </c>
      <c r="D988" s="403"/>
      <c r="E988" s="564">
        <f>E987</f>
        <v>22</v>
      </c>
      <c r="F988" s="454" t="b">
        <f t="shared" si="278"/>
        <v>1</v>
      </c>
      <c r="G988" s="403"/>
      <c r="H988" s="1067"/>
      <c r="I988" s="1068"/>
      <c r="J988" s="550" t="s">
        <v>706</v>
      </c>
      <c r="K988" s="568" t="str">
        <f t="shared" si="279"/>
        <v>-</v>
      </c>
      <c r="L988" s="565" t="s">
        <v>701</v>
      </c>
      <c r="M988" s="565" t="s">
        <v>701</v>
      </c>
      <c r="N988" s="565" t="s">
        <v>701</v>
      </c>
      <c r="O988" s="565" t="s">
        <v>701</v>
      </c>
      <c r="P988" s="565" t="s">
        <v>701</v>
      </c>
      <c r="Q988" s="565" t="s">
        <v>701</v>
      </c>
      <c r="R988" s="565" t="s">
        <v>701</v>
      </c>
      <c r="S988" s="565" t="s">
        <v>701</v>
      </c>
      <c r="T988" s="565" t="s">
        <v>701</v>
      </c>
      <c r="U988" s="565" t="s">
        <v>701</v>
      </c>
      <c r="V988" s="569" t="s">
        <v>701</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0"/>
        <v>4</v>
      </c>
      <c r="D989" s="403"/>
      <c r="E989" s="460">
        <v>23</v>
      </c>
      <c r="F989" s="454" t="b">
        <f t="shared" si="278"/>
        <v>1</v>
      </c>
      <c r="G989" s="403"/>
      <c r="H989" s="561" t="s">
        <v>741</v>
      </c>
      <c r="I989" s="561"/>
      <c r="J989" s="542" t="s">
        <v>700</v>
      </c>
      <c r="K989" s="562" t="str">
        <f t="shared" si="279"/>
        <v>-</v>
      </c>
      <c r="L989" s="563" t="s">
        <v>701</v>
      </c>
      <c r="M989" s="563" t="s">
        <v>701</v>
      </c>
      <c r="N989" s="563" t="s">
        <v>701</v>
      </c>
      <c r="O989" s="563" t="s">
        <v>701</v>
      </c>
      <c r="P989" s="563" t="s">
        <v>701</v>
      </c>
      <c r="Q989" s="563" t="s">
        <v>701</v>
      </c>
      <c r="R989" s="563" t="s">
        <v>701</v>
      </c>
      <c r="S989" s="563" t="s">
        <v>701</v>
      </c>
      <c r="T989" s="563" t="s">
        <v>701</v>
      </c>
      <c r="U989" s="563" t="s">
        <v>701</v>
      </c>
      <c r="V989" s="563" t="s">
        <v>701</v>
      </c>
      <c r="W989" s="563" t="s">
        <v>701</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0"/>
        <v>4</v>
      </c>
      <c r="D990" s="403"/>
      <c r="E990" s="564">
        <f>E989</f>
        <v>23</v>
      </c>
      <c r="F990" s="454" t="b">
        <f t="shared" si="278"/>
        <v>1</v>
      </c>
      <c r="G990" s="403"/>
      <c r="H990" s="1063" t="s">
        <v>742</v>
      </c>
      <c r="I990" s="1064"/>
      <c r="J990" s="565" t="s">
        <v>703</v>
      </c>
      <c r="K990" s="566" t="str">
        <f t="shared" si="279"/>
        <v>-</v>
      </c>
      <c r="L990" s="567" t="s">
        <v>701</v>
      </c>
      <c r="M990" s="567" t="s">
        <v>701</v>
      </c>
      <c r="N990" s="450">
        <v>0</v>
      </c>
      <c r="O990" s="567" t="s">
        <v>701</v>
      </c>
      <c r="P990" s="567" t="s">
        <v>701</v>
      </c>
      <c r="Q990" s="567" t="s">
        <v>701</v>
      </c>
      <c r="R990" s="567" t="s">
        <v>701</v>
      </c>
      <c r="S990" s="567" t="s">
        <v>701</v>
      </c>
      <c r="T990" s="567" t="s">
        <v>701</v>
      </c>
      <c r="U990" s="567" t="s">
        <v>701</v>
      </c>
      <c r="V990" s="567" t="s">
        <v>701</v>
      </c>
      <c r="W990" s="567" t="s">
        <v>701</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0"/>
        <v>4</v>
      </c>
      <c r="D991" s="403"/>
      <c r="E991" s="564">
        <f>E990</f>
        <v>23</v>
      </c>
      <c r="F991" s="454" t="b">
        <f t="shared" si="278"/>
        <v>1</v>
      </c>
      <c r="G991" s="403"/>
      <c r="H991" s="1065"/>
      <c r="I991" s="1066"/>
      <c r="J991" s="565" t="s">
        <v>704</v>
      </c>
      <c r="K991" s="566" t="str">
        <f t="shared" si="279"/>
        <v>-</v>
      </c>
      <c r="L991" s="567" t="s">
        <v>705</v>
      </c>
      <c r="M991" s="567" t="s">
        <v>705</v>
      </c>
      <c r="N991" s="567" t="s">
        <v>705</v>
      </c>
      <c r="O991" s="567" t="s">
        <v>705</v>
      </c>
      <c r="P991" s="567" t="s">
        <v>705</v>
      </c>
      <c r="Q991" s="567" t="s">
        <v>705</v>
      </c>
      <c r="R991" s="567" t="s">
        <v>705</v>
      </c>
      <c r="S991" s="567" t="s">
        <v>705</v>
      </c>
      <c r="T991" s="567" t="s">
        <v>705</v>
      </c>
      <c r="U991" s="567" t="s">
        <v>705</v>
      </c>
      <c r="V991" s="567" t="s">
        <v>705</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0"/>
        <v>4</v>
      </c>
      <c r="D992" s="403"/>
      <c r="E992" s="564">
        <f>E991</f>
        <v>23</v>
      </c>
      <c r="F992" s="454" t="b">
        <f t="shared" si="278"/>
        <v>1</v>
      </c>
      <c r="G992" s="403"/>
      <c r="H992" s="1067"/>
      <c r="I992" s="1068"/>
      <c r="J992" s="550" t="s">
        <v>706</v>
      </c>
      <c r="K992" s="568" t="str">
        <f t="shared" si="279"/>
        <v>-</v>
      </c>
      <c r="L992" s="565" t="s">
        <v>701</v>
      </c>
      <c r="M992" s="565" t="s">
        <v>701</v>
      </c>
      <c r="N992" s="565" t="s">
        <v>701</v>
      </c>
      <c r="O992" s="565" t="s">
        <v>701</v>
      </c>
      <c r="P992" s="565" t="s">
        <v>701</v>
      </c>
      <c r="Q992" s="565" t="s">
        <v>701</v>
      </c>
      <c r="R992" s="565" t="s">
        <v>701</v>
      </c>
      <c r="S992" s="565" t="s">
        <v>701</v>
      </c>
      <c r="T992" s="565" t="s">
        <v>701</v>
      </c>
      <c r="U992" s="565" t="s">
        <v>701</v>
      </c>
      <c r="V992" s="569" t="s">
        <v>701</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0"/>
        <v>4</v>
      </c>
      <c r="D993" s="403"/>
      <c r="E993" s="460">
        <v>24</v>
      </c>
      <c r="F993" s="454" t="b">
        <f t="shared" ref="F993:F1004" si="281">COUNTIFS($L993:$W993,"-")&lt;&gt;COUNTA($L993:$W993)</f>
        <v>1</v>
      </c>
      <c r="G993" s="403"/>
      <c r="H993" s="561" t="s">
        <v>743</v>
      </c>
      <c r="I993" s="561"/>
      <c r="J993" s="542" t="s">
        <v>700</v>
      </c>
      <c r="K993" s="562" t="str">
        <f t="shared" si="279"/>
        <v>-</v>
      </c>
      <c r="L993" s="563" t="s">
        <v>701</v>
      </c>
      <c r="M993" s="563" t="s">
        <v>701</v>
      </c>
      <c r="N993" s="563" t="s">
        <v>701</v>
      </c>
      <c r="O993" s="563" t="s">
        <v>701</v>
      </c>
      <c r="P993" s="563" t="s">
        <v>701</v>
      </c>
      <c r="Q993" s="563" t="s">
        <v>701</v>
      </c>
      <c r="R993" s="563" t="s">
        <v>701</v>
      </c>
      <c r="S993" s="563" t="s">
        <v>701</v>
      </c>
      <c r="T993" s="563" t="s">
        <v>701</v>
      </c>
      <c r="U993" s="563" t="s">
        <v>701</v>
      </c>
      <c r="V993" s="563" t="s">
        <v>701</v>
      </c>
      <c r="W993" s="563" t="s">
        <v>701</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0"/>
        <v>4</v>
      </c>
      <c r="D994" s="403"/>
      <c r="E994" s="564">
        <f>E993</f>
        <v>24</v>
      </c>
      <c r="F994" s="454" t="b">
        <f t="shared" si="281"/>
        <v>1</v>
      </c>
      <c r="G994" s="403"/>
      <c r="H994" s="1063" t="s">
        <v>744</v>
      </c>
      <c r="I994" s="1064"/>
      <c r="J994" s="565" t="s">
        <v>703</v>
      </c>
      <c r="K994" s="566" t="str">
        <f t="shared" si="279"/>
        <v>-</v>
      </c>
      <c r="L994" s="567" t="s">
        <v>701</v>
      </c>
      <c r="M994" s="567" t="s">
        <v>701</v>
      </c>
      <c r="N994" s="567" t="s">
        <v>701</v>
      </c>
      <c r="O994" s="567" t="s">
        <v>701</v>
      </c>
      <c r="P994" s="567" t="s">
        <v>701</v>
      </c>
      <c r="Q994" s="567" t="s">
        <v>701</v>
      </c>
      <c r="R994" s="567" t="s">
        <v>701</v>
      </c>
      <c r="S994" s="567" t="s">
        <v>701</v>
      </c>
      <c r="T994" s="567" t="s">
        <v>701</v>
      </c>
      <c r="U994" s="567" t="s">
        <v>701</v>
      </c>
      <c r="V994" s="567" t="s">
        <v>701</v>
      </c>
      <c r="W994" s="567" t="s">
        <v>701</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0"/>
        <v>4</v>
      </c>
      <c r="D995" s="403"/>
      <c r="E995" s="564">
        <f>E994</f>
        <v>24</v>
      </c>
      <c r="F995" s="454" t="b">
        <f t="shared" si="281"/>
        <v>1</v>
      </c>
      <c r="G995" s="403"/>
      <c r="H995" s="1065"/>
      <c r="I995" s="1066"/>
      <c r="J995" s="565" t="s">
        <v>704</v>
      </c>
      <c r="K995" s="566" t="str">
        <f t="shared" si="279"/>
        <v>-</v>
      </c>
      <c r="L995" s="567" t="s">
        <v>705</v>
      </c>
      <c r="M995" s="567" t="s">
        <v>705</v>
      </c>
      <c r="N995" s="567" t="s">
        <v>705</v>
      </c>
      <c r="O995" s="567" t="s">
        <v>705</v>
      </c>
      <c r="P995" s="567" t="s">
        <v>705</v>
      </c>
      <c r="Q995" s="567" t="s">
        <v>705</v>
      </c>
      <c r="R995" s="567" t="s">
        <v>705</v>
      </c>
      <c r="S995" s="567" t="s">
        <v>705</v>
      </c>
      <c r="T995" s="567" t="s">
        <v>705</v>
      </c>
      <c r="U995" s="567" t="s">
        <v>705</v>
      </c>
      <c r="V995" s="567" t="s">
        <v>705</v>
      </c>
      <c r="W995" s="567" t="s">
        <v>705</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0"/>
        <v>4</v>
      </c>
      <c r="D996" s="403"/>
      <c r="E996" s="564">
        <f>E995</f>
        <v>24</v>
      </c>
      <c r="F996" s="454" t="b">
        <f t="shared" si="281"/>
        <v>1</v>
      </c>
      <c r="G996" s="403"/>
      <c r="H996" s="1067"/>
      <c r="I996" s="1068"/>
      <c r="J996" s="550" t="s">
        <v>706</v>
      </c>
      <c r="K996" s="568" t="str">
        <f t="shared" si="279"/>
        <v>-</v>
      </c>
      <c r="L996" s="565" t="s">
        <v>701</v>
      </c>
      <c r="M996" s="565" t="s">
        <v>701</v>
      </c>
      <c r="N996" s="565" t="s">
        <v>701</v>
      </c>
      <c r="O996" s="565" t="s">
        <v>701</v>
      </c>
      <c r="P996" s="565" t="s">
        <v>701</v>
      </c>
      <c r="Q996" s="565" t="s">
        <v>701</v>
      </c>
      <c r="R996" s="565" t="s">
        <v>701</v>
      </c>
      <c r="S996" s="565" t="s">
        <v>701</v>
      </c>
      <c r="T996" s="565" t="s">
        <v>701</v>
      </c>
      <c r="U996" s="565" t="s">
        <v>701</v>
      </c>
      <c r="V996" s="569" t="s">
        <v>701</v>
      </c>
      <c r="W996" s="569" t="s">
        <v>701</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2">INT($C$885)+3</f>
        <v>4</v>
      </c>
      <c r="D997" s="403"/>
      <c r="E997" s="460">
        <v>25</v>
      </c>
      <c r="F997" s="454" t="b">
        <f t="shared" si="281"/>
        <v>1</v>
      </c>
      <c r="G997" s="403"/>
      <c r="H997" s="561" t="s">
        <v>1100</v>
      </c>
      <c r="I997" s="561"/>
      <c r="J997" s="542" t="s">
        <v>700</v>
      </c>
      <c r="K997" s="562" t="str">
        <f t="shared" si="279"/>
        <v>-</v>
      </c>
      <c r="L997" s="563" t="s">
        <v>701</v>
      </c>
      <c r="M997" s="563" t="s">
        <v>701</v>
      </c>
      <c r="N997" s="563" t="s">
        <v>701</v>
      </c>
      <c r="O997" s="563" t="s">
        <v>701</v>
      </c>
      <c r="P997" s="563" t="s">
        <v>701</v>
      </c>
      <c r="Q997" s="570">
        <v>21</v>
      </c>
      <c r="R997" s="563" t="s">
        <v>701</v>
      </c>
      <c r="S997" s="563" t="s">
        <v>701</v>
      </c>
      <c r="T997" s="563" t="s">
        <v>701</v>
      </c>
      <c r="U997" s="563" t="s">
        <v>701</v>
      </c>
      <c r="V997" s="563" t="s">
        <v>701</v>
      </c>
      <c r="W997" s="563" t="s">
        <v>701</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2"/>
        <v>4</v>
      </c>
      <c r="D998" s="403"/>
      <c r="E998" s="564">
        <f>E997</f>
        <v>25</v>
      </c>
      <c r="F998" s="454" t="b">
        <f t="shared" si="281"/>
        <v>1</v>
      </c>
      <c r="G998" s="403"/>
      <c r="H998" s="1063" t="s">
        <v>1101</v>
      </c>
      <c r="I998" s="1064"/>
      <c r="J998" s="565" t="s">
        <v>703</v>
      </c>
      <c r="K998" s="566" t="str">
        <f t="shared" si="279"/>
        <v>-</v>
      </c>
      <c r="L998" s="567" t="s">
        <v>701</v>
      </c>
      <c r="M998" s="567" t="s">
        <v>701</v>
      </c>
      <c r="N998" s="567" t="s">
        <v>701</v>
      </c>
      <c r="O998" s="567" t="s">
        <v>701</v>
      </c>
      <c r="P998" s="567" t="s">
        <v>701</v>
      </c>
      <c r="Q998" s="567" t="s">
        <v>701</v>
      </c>
      <c r="R998" s="567" t="s">
        <v>701</v>
      </c>
      <c r="S998" s="450" t="b">
        <v>1</v>
      </c>
      <c r="T998" s="567" t="s">
        <v>701</v>
      </c>
      <c r="U998" s="567" t="s">
        <v>701</v>
      </c>
      <c r="V998" s="567" t="s">
        <v>701</v>
      </c>
      <c r="W998" s="567" t="s">
        <v>701</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2"/>
        <v>4</v>
      </c>
      <c r="D999" s="403"/>
      <c r="E999" s="564">
        <f>E998</f>
        <v>25</v>
      </c>
      <c r="F999" s="454" t="b">
        <f t="shared" si="281"/>
        <v>1</v>
      </c>
      <c r="G999" s="403"/>
      <c r="H999" s="1065"/>
      <c r="I999" s="1066"/>
      <c r="J999" s="565" t="s">
        <v>704</v>
      </c>
      <c r="K999" s="566" t="str">
        <f t="shared" si="279"/>
        <v>-</v>
      </c>
      <c r="L999" s="567" t="s">
        <v>705</v>
      </c>
      <c r="M999" s="567" t="s">
        <v>705</v>
      </c>
      <c r="N999" s="567" t="s">
        <v>705</v>
      </c>
      <c r="O999" s="567" t="s">
        <v>705</v>
      </c>
      <c r="P999" s="450">
        <v>21</v>
      </c>
      <c r="Q999" s="567" t="s">
        <v>705</v>
      </c>
      <c r="R999" s="567" t="s">
        <v>705</v>
      </c>
      <c r="S999" s="567" t="s">
        <v>705</v>
      </c>
      <c r="T999" s="567" t="s">
        <v>705</v>
      </c>
      <c r="U999" s="567" t="s">
        <v>705</v>
      </c>
      <c r="V999" s="567" t="s">
        <v>705</v>
      </c>
      <c r="W999" s="567" t="s">
        <v>705</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2"/>
        <v>4</v>
      </c>
      <c r="D1000" s="403"/>
      <c r="E1000" s="564">
        <f>E999</f>
        <v>25</v>
      </c>
      <c r="F1000" s="454" t="b">
        <f t="shared" si="281"/>
        <v>1</v>
      </c>
      <c r="G1000" s="403"/>
      <c r="H1000" s="1067"/>
      <c r="I1000" s="1068"/>
      <c r="J1000" s="550" t="s">
        <v>706</v>
      </c>
      <c r="K1000" s="568" t="str">
        <f t="shared" si="279"/>
        <v>-</v>
      </c>
      <c r="L1000" s="565" t="s">
        <v>701</v>
      </c>
      <c r="M1000" s="565" t="s">
        <v>701</v>
      </c>
      <c r="N1000" s="565" t="s">
        <v>701</v>
      </c>
      <c r="O1000" s="565" t="s">
        <v>701</v>
      </c>
      <c r="P1000" s="565" t="s">
        <v>701</v>
      </c>
      <c r="Q1000" s="565" t="s">
        <v>701</v>
      </c>
      <c r="R1000" s="565" t="s">
        <v>701</v>
      </c>
      <c r="S1000" s="565" t="s">
        <v>701</v>
      </c>
      <c r="T1000" s="565" t="s">
        <v>701</v>
      </c>
      <c r="U1000" s="565" t="s">
        <v>701</v>
      </c>
      <c r="V1000" s="569" t="s">
        <v>701</v>
      </c>
      <c r="W1000" s="569" t="s">
        <v>701</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2"/>
        <v>4</v>
      </c>
      <c r="D1001" s="403"/>
      <c r="E1001" s="460">
        <v>26</v>
      </c>
      <c r="F1001" s="454" t="b">
        <f t="shared" si="281"/>
        <v>1</v>
      </c>
      <c r="G1001" s="403"/>
      <c r="H1001" s="561" t="s">
        <v>745</v>
      </c>
      <c r="I1001" s="561"/>
      <c r="J1001" s="542" t="s">
        <v>700</v>
      </c>
      <c r="K1001" s="562" t="str">
        <f t="shared" si="279"/>
        <v>-</v>
      </c>
      <c r="L1001" s="571">
        <v>-1</v>
      </c>
      <c r="M1001" s="563" t="s">
        <v>701</v>
      </c>
      <c r="N1001" s="563" t="s">
        <v>701</v>
      </c>
      <c r="O1001" s="563" t="s">
        <v>701</v>
      </c>
      <c r="P1001" s="563" t="s">
        <v>701</v>
      </c>
      <c r="Q1001" s="563" t="s">
        <v>701</v>
      </c>
      <c r="R1001" s="563" t="s">
        <v>701</v>
      </c>
      <c r="S1001" s="563" t="s">
        <v>701</v>
      </c>
      <c r="T1001" s="563" t="s">
        <v>701</v>
      </c>
      <c r="U1001" s="563" t="s">
        <v>701</v>
      </c>
      <c r="V1001" s="570">
        <v>0.05</v>
      </c>
      <c r="W1001" s="563" t="s">
        <v>701</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2"/>
        <v>4</v>
      </c>
      <c r="D1002" s="403"/>
      <c r="E1002" s="564">
        <f>E1001</f>
        <v>26</v>
      </c>
      <c r="F1002" s="454" t="b">
        <f t="shared" si="281"/>
        <v>1</v>
      </c>
      <c r="G1002" s="403"/>
      <c r="H1002" s="1063" t="s">
        <v>746</v>
      </c>
      <c r="I1002" s="1064"/>
      <c r="J1002" s="565" t="s">
        <v>703</v>
      </c>
      <c r="K1002" s="566" t="str">
        <f t="shared" si="279"/>
        <v>-</v>
      </c>
      <c r="L1002" s="567" t="s">
        <v>701</v>
      </c>
      <c r="M1002" s="567" t="s">
        <v>701</v>
      </c>
      <c r="N1002" s="567" t="s">
        <v>701</v>
      </c>
      <c r="O1002" s="567" t="s">
        <v>701</v>
      </c>
      <c r="P1002" s="567" t="s">
        <v>701</v>
      </c>
      <c r="Q1002" s="567" t="s">
        <v>701</v>
      </c>
      <c r="R1002" s="567" t="s">
        <v>701</v>
      </c>
      <c r="S1002" s="567" t="s">
        <v>701</v>
      </c>
      <c r="T1002" s="567" t="s">
        <v>701</v>
      </c>
      <c r="U1002" s="567" t="s">
        <v>701</v>
      </c>
      <c r="V1002" s="567" t="s">
        <v>701</v>
      </c>
      <c r="W1002" s="567" t="s">
        <v>701</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2"/>
        <v>4</v>
      </c>
      <c r="D1003" s="403"/>
      <c r="E1003" s="564">
        <f>E1002</f>
        <v>26</v>
      </c>
      <c r="F1003" s="454" t="b">
        <f t="shared" si="281"/>
        <v>1</v>
      </c>
      <c r="G1003" s="403"/>
      <c r="H1003" s="1065"/>
      <c r="I1003" s="1066"/>
      <c r="J1003" s="565" t="s">
        <v>704</v>
      </c>
      <c r="K1003" s="566" t="str">
        <f t="shared" si="279"/>
        <v>-</v>
      </c>
      <c r="L1003" s="567" t="s">
        <v>705</v>
      </c>
      <c r="M1003" s="567" t="s">
        <v>705</v>
      </c>
      <c r="N1003" s="567" t="s">
        <v>705</v>
      </c>
      <c r="O1003" s="567" t="s">
        <v>705</v>
      </c>
      <c r="P1003" s="567" t="s">
        <v>705</v>
      </c>
      <c r="Q1003" s="567" t="s">
        <v>705</v>
      </c>
      <c r="R1003" s="567" t="s">
        <v>705</v>
      </c>
      <c r="S1003" s="567" t="s">
        <v>705</v>
      </c>
      <c r="T1003" s="567" t="s">
        <v>705</v>
      </c>
      <c r="U1003" s="567" t="s">
        <v>705</v>
      </c>
      <c r="V1003" s="567" t="s">
        <v>705</v>
      </c>
      <c r="W1003" s="567" t="s">
        <v>705</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2"/>
        <v>4</v>
      </c>
      <c r="D1004" s="403"/>
      <c r="E1004" s="564">
        <f>E1003</f>
        <v>26</v>
      </c>
      <c r="F1004" s="454" t="b">
        <f t="shared" si="281"/>
        <v>1</v>
      </c>
      <c r="G1004" s="403"/>
      <c r="H1004" s="1067"/>
      <c r="I1004" s="1068"/>
      <c r="J1004" s="550" t="s">
        <v>706</v>
      </c>
      <c r="K1004" s="568" t="str">
        <f t="shared" si="279"/>
        <v>-</v>
      </c>
      <c r="L1004" s="574" t="s">
        <v>701</v>
      </c>
      <c r="M1004" s="574" t="s">
        <v>701</v>
      </c>
      <c r="N1004" s="574" t="s">
        <v>701</v>
      </c>
      <c r="O1004" s="574" t="s">
        <v>701</v>
      </c>
      <c r="P1004" s="574" t="s">
        <v>701</v>
      </c>
      <c r="Q1004" s="574" t="s">
        <v>701</v>
      </c>
      <c r="R1004" s="574" t="s">
        <v>701</v>
      </c>
      <c r="S1004" s="574" t="s">
        <v>701</v>
      </c>
      <c r="T1004" s="574" t="s">
        <v>701</v>
      </c>
      <c r="U1004" s="574" t="s">
        <v>701</v>
      </c>
      <c r="V1004" s="573">
        <v>-0.05</v>
      </c>
      <c r="W1004" s="569" t="s">
        <v>701</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442</v>
      </c>
      <c r="AP1005" s="388"/>
      <c r="AQ1005" s="376"/>
      <c r="AR1005" s="376"/>
      <c r="AS1005" s="376"/>
    </row>
    <row r="1006" spans="1:45" ht="5.0999999999999996" customHeight="1" outlineLevel="2" x14ac:dyDescent="0.25">
      <c r="A1006" s="376"/>
      <c r="B1006" s="385"/>
      <c r="C1006" s="378">
        <f>INT($C$885)+2.005</f>
        <v>3.0049999999999999</v>
      </c>
      <c r="D1006" s="403" t="s">
        <v>438</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747</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748</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749</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750</v>
      </c>
      <c r="I1010" s="408"/>
      <c r="J1010" s="450">
        <v>0</v>
      </c>
      <c r="K1010" s="450">
        <v>0.5</v>
      </c>
      <c r="L1010" s="450">
        <v>1.25</v>
      </c>
      <c r="M1010" s="424">
        <f>FORECAST(M1009,CHOOSE({1,2},L1010,N1010),CHOOSE({1,2},L1009,N1009))</f>
        <v>13.624999999999998</v>
      </c>
      <c r="N1010" s="450">
        <v>3.5</v>
      </c>
      <c r="O1010" s="408" t="s">
        <v>751</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442</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752</v>
      </c>
    </row>
  </sheetData>
  <mergeCells count="34">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429</v>
      </c>
      <c r="F6" s="454">
        <v>2</v>
      </c>
      <c r="G6" s="390"/>
      <c r="H6" s="859" t="s">
        <v>753</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431</v>
      </c>
      <c r="F7" s="457">
        <v>1</v>
      </c>
      <c r="G7" s="394"/>
      <c r="H7" s="587" t="s">
        <v>432</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433</v>
      </c>
      <c r="K12" s="579" t="s">
        <v>434</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435</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436</v>
      </c>
      <c r="C15" s="576">
        <f>INT(MAX($C$16:$C$31))+1</f>
        <v>5</v>
      </c>
      <c r="D15" s="403" t="s">
        <v>437</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438</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439</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440</v>
      </c>
      <c r="I18" s="408"/>
      <c r="J18" s="675">
        <v>44526.325755208301</v>
      </c>
      <c r="K18" s="1106" t="s">
        <v>1011</v>
      </c>
      <c r="L18" s="1107"/>
      <c r="M18" s="1107"/>
      <c r="N18" s="1107"/>
      <c r="O18" s="1107"/>
      <c r="P18" s="1107"/>
      <c r="Q18" s="1107"/>
      <c r="R18" s="1107"/>
      <c r="S18" s="1107"/>
      <c r="T18" s="1107"/>
      <c r="U18" s="1107"/>
      <c r="V18" s="1107"/>
      <c r="W18" s="1107"/>
      <c r="X18" s="1107"/>
      <c r="Y18" s="1107"/>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441</v>
      </c>
      <c r="I21" s="408"/>
      <c r="J21" s="674">
        <v>44650.450700925903</v>
      </c>
      <c r="K21" s="1108" t="s">
        <v>1109</v>
      </c>
      <c r="L21" s="1109"/>
      <c r="M21" s="1109"/>
      <c r="N21" s="1109"/>
      <c r="O21" s="1109"/>
      <c r="P21" s="1109"/>
      <c r="Q21" s="1109"/>
      <c r="R21" s="1109"/>
      <c r="S21" s="1109"/>
      <c r="T21" s="1109"/>
      <c r="U21" s="1109"/>
      <c r="V21" s="1109"/>
      <c r="W21" s="1109"/>
      <c r="X21" s="1109"/>
      <c r="Y21" s="1110"/>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442</v>
      </c>
      <c r="SK24" s="388"/>
      <c r="SL24" s="376"/>
      <c r="SM24" s="376"/>
      <c r="SN24" s="376"/>
    </row>
    <row r="25" spans="1:508" ht="5.0999999999999996" hidden="1" customHeight="1" outlineLevel="3" x14ac:dyDescent="0.25">
      <c r="A25" s="376"/>
      <c r="B25" s="385"/>
      <c r="C25" s="576">
        <f>INT($C$6)+3.005</f>
        <v>4.0049999999999999</v>
      </c>
      <c r="D25" s="403" t="s">
        <v>438</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443</v>
      </c>
      <c r="I26" s="582"/>
      <c r="J26" s="410" t="s">
        <v>444</v>
      </c>
      <c r="K26" s="411">
        <v>15</v>
      </c>
      <c r="L26" s="410" t="s">
        <v>445</v>
      </c>
      <c r="M26" s="411">
        <v>8.43</v>
      </c>
      <c r="N26" s="408" t="s">
        <v>446</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447</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448</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449</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450</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442</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429</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431</v>
      </c>
      <c r="F41" s="457">
        <v>1</v>
      </c>
      <c r="G41" s="394"/>
      <c r="H41" s="587" t="s">
        <v>1003</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754</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0</v>
      </c>
      <c r="BG45" s="589">
        <f>IFERROR(MATCH(BH$44,Sheep!$R$324:$R$331,1),0)</f>
        <v>0</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1</v>
      </c>
      <c r="DG45" s="589">
        <f>IFERROR(MATCH(DH$44,Sheep!$R$324:$R$331,1),0)</f>
        <v>1</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2</v>
      </c>
      <c r="FG45" s="589">
        <f>IFERROR(MATCH(FH$44,Sheep!$R$324:$R$331,1),0)</f>
        <v>2</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3</v>
      </c>
      <c r="HG45" s="589">
        <f>IFERROR(MATCH(HH$44,Sheep!$R$324:$R$331,1),0)</f>
        <v>3</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4</v>
      </c>
      <c r="JG45" s="589">
        <f>IFERROR(MATCH(JH$44,Sheep!$R$324:$R$331,1),0)</f>
        <v>4</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5</v>
      </c>
      <c r="LG45" s="589">
        <f>IFERROR(MATCH(LH$44,Sheep!$R$324:$R$331,1),0)</f>
        <v>5</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6</v>
      </c>
      <c r="NG45" s="589">
        <f>IFERROR(MATCH(NH$44,Sheep!$R$324:$R$331,1),0)</f>
        <v>6</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7</v>
      </c>
      <c r="PG45" s="589">
        <f>IFERROR(MATCH(PH$44,Sheep!$R$324:$R$331,1),0)</f>
        <v>7</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755</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0</v>
      </c>
      <c r="BG46" s="650">
        <f>IFERROR(INDEX(Sheep!$R$324:$R$331,BG45,1),0)</f>
        <v>0</v>
      </c>
      <c r="BH46" s="650">
        <f>IFERROR(INDEX(Sheep!$R$324:$R$331,BH45,1),0)</f>
        <v>43816</v>
      </c>
      <c r="BI46" s="650">
        <f>IFERROR(INDEX(Sheep!$R$324:$R$331,BI45,1),0)</f>
        <v>43816</v>
      </c>
      <c r="BJ46" s="650">
        <f>IFERROR(INDEX(Sheep!$R$324:$R$331,BJ45,1),0)</f>
        <v>43816</v>
      </c>
      <c r="BK46" s="650">
        <f>IFERROR(INDEX(Sheep!$R$324:$R$331,BK45,1),0)</f>
        <v>43816</v>
      </c>
      <c r="BL46" s="650">
        <f>IFERROR(INDEX(Sheep!$R$324:$R$331,BL45,1),0)</f>
        <v>43816</v>
      </c>
      <c r="BM46" s="650">
        <f>IFERROR(INDEX(Sheep!$R$324:$R$331,BM45,1),0)</f>
        <v>43816</v>
      </c>
      <c r="BN46" s="650">
        <f>IFERROR(INDEX(Sheep!$R$324:$R$331,BN45,1),0)</f>
        <v>43816</v>
      </c>
      <c r="BO46" s="650">
        <f>IFERROR(INDEX(Sheep!$R$324:$R$331,BO45,1),0)</f>
        <v>43816</v>
      </c>
      <c r="BP46" s="650">
        <f>IFERROR(INDEX(Sheep!$R$324:$R$331,BP45,1),0)</f>
        <v>43816</v>
      </c>
      <c r="BQ46" s="650">
        <f>IFERROR(INDEX(Sheep!$R$324:$R$331,BQ45,1),0)</f>
        <v>43816</v>
      </c>
      <c r="BR46" s="650">
        <f>IFERROR(INDEX(Sheep!$R$324:$R$331,BR45,1),0)</f>
        <v>43816</v>
      </c>
      <c r="BS46" s="650">
        <f>IFERROR(INDEX(Sheep!$R$324:$R$331,BS45,1),0)</f>
        <v>43816</v>
      </c>
      <c r="BT46" s="650">
        <f>IFERROR(INDEX(Sheep!$R$324:$R$331,BT45,1),0)</f>
        <v>43816</v>
      </c>
      <c r="BU46" s="650">
        <f>IFERROR(INDEX(Sheep!$R$324:$R$331,BU45,1),0)</f>
        <v>43816</v>
      </c>
      <c r="BV46" s="650">
        <f>IFERROR(INDEX(Sheep!$R$324:$R$331,BV45,1),0)</f>
        <v>43816</v>
      </c>
      <c r="BW46" s="650">
        <f>IFERROR(INDEX(Sheep!$R$324:$R$331,BW45,1),0)</f>
        <v>43816</v>
      </c>
      <c r="BX46" s="650">
        <f>IFERROR(INDEX(Sheep!$R$324:$R$331,BX45,1),0)</f>
        <v>43816</v>
      </c>
      <c r="BY46" s="650">
        <f>IFERROR(INDEX(Sheep!$R$324:$R$331,BY45,1),0)</f>
        <v>43816</v>
      </c>
      <c r="BZ46" s="650">
        <f>IFERROR(INDEX(Sheep!$R$324:$R$331,BZ45,1),0)</f>
        <v>43816</v>
      </c>
      <c r="CA46" s="650">
        <f>IFERROR(INDEX(Sheep!$R$324:$R$331,CA45,1),0)</f>
        <v>43816</v>
      </c>
      <c r="CB46" s="650">
        <f>IFERROR(INDEX(Sheep!$R$324:$R$331,CB45,1),0)</f>
        <v>43816</v>
      </c>
      <c r="CC46" s="650">
        <f>IFERROR(INDEX(Sheep!$R$324:$R$331,CC45,1),0)</f>
        <v>43816</v>
      </c>
      <c r="CD46" s="650">
        <f>IFERROR(INDEX(Sheep!$R$324:$R$331,CD45,1),0)</f>
        <v>43816</v>
      </c>
      <c r="CE46" s="650">
        <f>IFERROR(INDEX(Sheep!$R$324:$R$331,CE45,1),0)</f>
        <v>43816</v>
      </c>
      <c r="CF46" s="650">
        <f>IFERROR(INDEX(Sheep!$R$324:$R$331,CF45,1),0)</f>
        <v>43816</v>
      </c>
      <c r="CG46" s="650">
        <f>IFERROR(INDEX(Sheep!$R$324:$R$331,CG45,1),0)</f>
        <v>43816</v>
      </c>
      <c r="CH46" s="650">
        <f>IFERROR(INDEX(Sheep!$R$324:$R$331,CH45,1),0)</f>
        <v>43816</v>
      </c>
      <c r="CI46" s="650">
        <f>IFERROR(INDEX(Sheep!$R$324:$R$331,CI45,1),0)</f>
        <v>43816</v>
      </c>
      <c r="CJ46" s="650">
        <f>IFERROR(INDEX(Sheep!$R$324:$R$331,CJ45,1),0)</f>
        <v>43816</v>
      </c>
      <c r="CK46" s="650">
        <f>IFERROR(INDEX(Sheep!$R$324:$R$331,CK45,1),0)</f>
        <v>43816</v>
      </c>
      <c r="CL46" s="650">
        <f>IFERROR(INDEX(Sheep!$R$324:$R$331,CL45,1),0)</f>
        <v>43816</v>
      </c>
      <c r="CM46" s="650">
        <f>IFERROR(INDEX(Sheep!$R$324:$R$331,CM45,1),0)</f>
        <v>43816</v>
      </c>
      <c r="CN46" s="650">
        <f>IFERROR(INDEX(Sheep!$R$324:$R$331,CN45,1),0)</f>
        <v>43816</v>
      </c>
      <c r="CO46" s="650">
        <f>IFERROR(INDEX(Sheep!$R$324:$R$331,CO45,1),0)</f>
        <v>43816</v>
      </c>
      <c r="CP46" s="650">
        <f>IFERROR(INDEX(Sheep!$R$324:$R$331,CP45,1),0)</f>
        <v>43816</v>
      </c>
      <c r="CQ46" s="650">
        <f>IFERROR(INDEX(Sheep!$R$324:$R$331,CQ45,1),0)</f>
        <v>43816</v>
      </c>
      <c r="CR46" s="650">
        <f>IFERROR(INDEX(Sheep!$R$324:$R$331,CR45,1),0)</f>
        <v>43816</v>
      </c>
      <c r="CS46" s="650">
        <f>IFERROR(INDEX(Sheep!$R$324:$R$331,CS45,1),0)</f>
        <v>43816</v>
      </c>
      <c r="CT46" s="650">
        <f>IFERROR(INDEX(Sheep!$R$324:$R$331,CT45,1),0)</f>
        <v>43816</v>
      </c>
      <c r="CU46" s="650">
        <f>IFERROR(INDEX(Sheep!$R$324:$R$331,CU45,1),0)</f>
        <v>43816</v>
      </c>
      <c r="CV46" s="650">
        <f>IFERROR(INDEX(Sheep!$R$324:$R$331,CV45,1),0)</f>
        <v>43816</v>
      </c>
      <c r="CW46" s="650">
        <f>IFERROR(INDEX(Sheep!$R$324:$R$331,CW45,1),0)</f>
        <v>43816</v>
      </c>
      <c r="CX46" s="650">
        <f>IFERROR(INDEX(Sheep!$R$324:$R$331,CX45,1),0)</f>
        <v>43816</v>
      </c>
      <c r="CY46" s="650">
        <f>IFERROR(INDEX(Sheep!$R$324:$R$331,CY45,1),0)</f>
        <v>43816</v>
      </c>
      <c r="CZ46" s="650">
        <f>IFERROR(INDEX(Sheep!$R$324:$R$331,CZ45,1),0)</f>
        <v>43816</v>
      </c>
      <c r="DA46" s="650">
        <f>IFERROR(INDEX(Sheep!$R$324:$R$331,DA45,1),0)</f>
        <v>43816</v>
      </c>
      <c r="DB46" s="650">
        <f>IFERROR(INDEX(Sheep!$R$324:$R$331,DB45,1),0)</f>
        <v>43816</v>
      </c>
      <c r="DC46" s="650">
        <f>IFERROR(INDEX(Sheep!$R$324:$R$331,DC45,1),0)</f>
        <v>43816</v>
      </c>
      <c r="DD46" s="650">
        <f>IFERROR(INDEX(Sheep!$R$324:$R$331,DD45,1),0)</f>
        <v>43816</v>
      </c>
      <c r="DE46" s="650">
        <f>IFERROR(INDEX(Sheep!$R$324:$R$331,DE45,1),0)</f>
        <v>43816</v>
      </c>
      <c r="DF46" s="650">
        <f>IFERROR(INDEX(Sheep!$R$324:$R$331,DF45,1),0)</f>
        <v>43816</v>
      </c>
      <c r="DG46" s="650">
        <f>IFERROR(INDEX(Sheep!$R$324:$R$331,DG45,1),0)</f>
        <v>43816</v>
      </c>
      <c r="DH46" s="650">
        <f>IFERROR(INDEX(Sheep!$R$324:$R$331,DH45,1),0)</f>
        <v>44181</v>
      </c>
      <c r="DI46" s="650">
        <f>IFERROR(INDEX(Sheep!$R$324:$R$331,DI45,1),0)</f>
        <v>44181</v>
      </c>
      <c r="DJ46" s="650">
        <f>IFERROR(INDEX(Sheep!$R$324:$R$331,DJ45,1),0)</f>
        <v>44181</v>
      </c>
      <c r="DK46" s="650">
        <f>IFERROR(INDEX(Sheep!$R$324:$R$331,DK45,1),0)</f>
        <v>44181</v>
      </c>
      <c r="DL46" s="650">
        <f>IFERROR(INDEX(Sheep!$R$324:$R$331,DL45,1),0)</f>
        <v>44181</v>
      </c>
      <c r="DM46" s="650">
        <f>IFERROR(INDEX(Sheep!$R$324:$R$331,DM45,1),0)</f>
        <v>44181</v>
      </c>
      <c r="DN46" s="650">
        <f>IFERROR(INDEX(Sheep!$R$324:$R$331,DN45,1),0)</f>
        <v>44181</v>
      </c>
      <c r="DO46" s="650">
        <f>IFERROR(INDEX(Sheep!$R$324:$R$331,DO45,1),0)</f>
        <v>44181</v>
      </c>
      <c r="DP46" s="650">
        <f>IFERROR(INDEX(Sheep!$R$324:$R$331,DP45,1),0)</f>
        <v>44181</v>
      </c>
      <c r="DQ46" s="650">
        <f>IFERROR(INDEX(Sheep!$R$324:$R$331,DQ45,1),0)</f>
        <v>44181</v>
      </c>
      <c r="DR46" s="650">
        <f>IFERROR(INDEX(Sheep!$R$324:$R$331,DR45,1),0)</f>
        <v>44181</v>
      </c>
      <c r="DS46" s="650">
        <f>IFERROR(INDEX(Sheep!$R$324:$R$331,DS45,1),0)</f>
        <v>44181</v>
      </c>
      <c r="DT46" s="650">
        <f>IFERROR(INDEX(Sheep!$R$324:$R$331,DT45,1),0)</f>
        <v>44181</v>
      </c>
      <c r="DU46" s="650">
        <f>IFERROR(INDEX(Sheep!$R$324:$R$331,DU45,1),0)</f>
        <v>44181</v>
      </c>
      <c r="DV46" s="650">
        <f>IFERROR(INDEX(Sheep!$R$324:$R$331,DV45,1),0)</f>
        <v>44181</v>
      </c>
      <c r="DW46" s="650">
        <f>IFERROR(INDEX(Sheep!$R$324:$R$331,DW45,1),0)</f>
        <v>44181</v>
      </c>
      <c r="DX46" s="650">
        <f>IFERROR(INDEX(Sheep!$R$324:$R$331,DX45,1),0)</f>
        <v>44181</v>
      </c>
      <c r="DY46" s="650">
        <f>IFERROR(INDEX(Sheep!$R$324:$R$331,DY45,1),0)</f>
        <v>44181</v>
      </c>
      <c r="DZ46" s="650">
        <f>IFERROR(INDEX(Sheep!$R$324:$R$331,DZ45,1),0)</f>
        <v>44181</v>
      </c>
      <c r="EA46" s="650">
        <f>IFERROR(INDEX(Sheep!$R$324:$R$331,EA45,1),0)</f>
        <v>44181</v>
      </c>
      <c r="EB46" s="650">
        <f>IFERROR(INDEX(Sheep!$R$324:$R$331,EB45,1),0)</f>
        <v>44181</v>
      </c>
      <c r="EC46" s="650">
        <f>IFERROR(INDEX(Sheep!$R$324:$R$331,EC45,1),0)</f>
        <v>44181</v>
      </c>
      <c r="ED46" s="650">
        <f>IFERROR(INDEX(Sheep!$R$324:$R$331,ED45,1),0)</f>
        <v>44181</v>
      </c>
      <c r="EE46" s="650">
        <f>IFERROR(INDEX(Sheep!$R$324:$R$331,EE45,1),0)</f>
        <v>44181</v>
      </c>
      <c r="EF46" s="650">
        <f>IFERROR(INDEX(Sheep!$R$324:$R$331,EF45,1),0)</f>
        <v>44181</v>
      </c>
      <c r="EG46" s="650">
        <f>IFERROR(INDEX(Sheep!$R$324:$R$331,EG45,1),0)</f>
        <v>44181</v>
      </c>
      <c r="EH46" s="650">
        <f>IFERROR(INDEX(Sheep!$R$324:$R$331,EH45,1),0)</f>
        <v>44181</v>
      </c>
      <c r="EI46" s="650">
        <f>IFERROR(INDEX(Sheep!$R$324:$R$331,EI45,1),0)</f>
        <v>44181</v>
      </c>
      <c r="EJ46" s="650">
        <f>IFERROR(INDEX(Sheep!$R$324:$R$331,EJ45,1),0)</f>
        <v>44181</v>
      </c>
      <c r="EK46" s="650">
        <f>IFERROR(INDEX(Sheep!$R$324:$R$331,EK45,1),0)</f>
        <v>44181</v>
      </c>
      <c r="EL46" s="650">
        <f>IFERROR(INDEX(Sheep!$R$324:$R$331,EL45,1),0)</f>
        <v>44181</v>
      </c>
      <c r="EM46" s="650">
        <f>IFERROR(INDEX(Sheep!$R$324:$R$331,EM45,1),0)</f>
        <v>44181</v>
      </c>
      <c r="EN46" s="650">
        <f>IFERROR(INDEX(Sheep!$R$324:$R$331,EN45,1),0)</f>
        <v>44181</v>
      </c>
      <c r="EO46" s="650">
        <f>IFERROR(INDEX(Sheep!$R$324:$R$331,EO45,1),0)</f>
        <v>44181</v>
      </c>
      <c r="EP46" s="650">
        <f>IFERROR(INDEX(Sheep!$R$324:$R$331,EP45,1),0)</f>
        <v>44181</v>
      </c>
      <c r="EQ46" s="650">
        <f>IFERROR(INDEX(Sheep!$R$324:$R$331,EQ45,1),0)</f>
        <v>44181</v>
      </c>
      <c r="ER46" s="650">
        <f>IFERROR(INDEX(Sheep!$R$324:$R$331,ER45,1),0)</f>
        <v>44181</v>
      </c>
      <c r="ES46" s="650">
        <f>IFERROR(INDEX(Sheep!$R$324:$R$331,ES45,1),0)</f>
        <v>44181</v>
      </c>
      <c r="ET46" s="650">
        <f>IFERROR(INDEX(Sheep!$R$324:$R$331,ET45,1),0)</f>
        <v>44181</v>
      </c>
      <c r="EU46" s="650">
        <f>IFERROR(INDEX(Sheep!$R$324:$R$331,EU45,1),0)</f>
        <v>44181</v>
      </c>
      <c r="EV46" s="650">
        <f>IFERROR(INDEX(Sheep!$R$324:$R$331,EV45,1),0)</f>
        <v>44181</v>
      </c>
      <c r="EW46" s="650">
        <f>IFERROR(INDEX(Sheep!$R$324:$R$331,EW45,1),0)</f>
        <v>44181</v>
      </c>
      <c r="EX46" s="650">
        <f>IFERROR(INDEX(Sheep!$R$324:$R$331,EX45,1),0)</f>
        <v>44181</v>
      </c>
      <c r="EY46" s="650">
        <f>IFERROR(INDEX(Sheep!$R$324:$R$331,EY45,1),0)</f>
        <v>44181</v>
      </c>
      <c r="EZ46" s="650">
        <f>IFERROR(INDEX(Sheep!$R$324:$R$331,EZ45,1),0)</f>
        <v>44181</v>
      </c>
      <c r="FA46" s="650">
        <f>IFERROR(INDEX(Sheep!$R$324:$R$331,FA45,1),0)</f>
        <v>44181</v>
      </c>
      <c r="FB46" s="650">
        <f>IFERROR(INDEX(Sheep!$R$324:$R$331,FB45,1),0)</f>
        <v>44181</v>
      </c>
      <c r="FC46" s="650">
        <f>IFERROR(INDEX(Sheep!$R$324:$R$331,FC45,1),0)</f>
        <v>44181</v>
      </c>
      <c r="FD46" s="650">
        <f>IFERROR(INDEX(Sheep!$R$324:$R$331,FD45,1),0)</f>
        <v>44181</v>
      </c>
      <c r="FE46" s="650">
        <f>IFERROR(INDEX(Sheep!$R$324:$R$331,FE45,1),0)</f>
        <v>44181</v>
      </c>
      <c r="FF46" s="650">
        <f>IFERROR(INDEX(Sheep!$R$324:$R$331,FF45,1),0)</f>
        <v>44181</v>
      </c>
      <c r="FG46" s="650">
        <f>IFERROR(INDEX(Sheep!$R$324:$R$331,FG45,1),0)</f>
        <v>44181</v>
      </c>
      <c r="FH46" s="650">
        <f>IFERROR(INDEX(Sheep!$R$324:$R$331,FH45,1),0)</f>
        <v>44546</v>
      </c>
      <c r="FI46" s="650">
        <f>IFERROR(INDEX(Sheep!$R$324:$R$331,FI45,1),0)</f>
        <v>44546</v>
      </c>
      <c r="FJ46" s="650">
        <f>IFERROR(INDEX(Sheep!$R$324:$R$331,FJ45,1),0)</f>
        <v>44546</v>
      </c>
      <c r="FK46" s="650">
        <f>IFERROR(INDEX(Sheep!$R$324:$R$331,FK45,1),0)</f>
        <v>44546</v>
      </c>
      <c r="FL46" s="650">
        <f>IFERROR(INDEX(Sheep!$R$324:$R$331,FL45,1),0)</f>
        <v>44546</v>
      </c>
      <c r="FM46" s="650">
        <f>IFERROR(INDEX(Sheep!$R$324:$R$331,FM45,1),0)</f>
        <v>44546</v>
      </c>
      <c r="FN46" s="650">
        <f>IFERROR(INDEX(Sheep!$R$324:$R$331,FN45,1),0)</f>
        <v>44546</v>
      </c>
      <c r="FO46" s="650">
        <f>IFERROR(INDEX(Sheep!$R$324:$R$331,FO45,1),0)</f>
        <v>44546</v>
      </c>
      <c r="FP46" s="650">
        <f>IFERROR(INDEX(Sheep!$R$324:$R$331,FP45,1),0)</f>
        <v>44546</v>
      </c>
      <c r="FQ46" s="650">
        <f>IFERROR(INDEX(Sheep!$R$324:$R$331,FQ45,1),0)</f>
        <v>44546</v>
      </c>
      <c r="FR46" s="650">
        <f>IFERROR(INDEX(Sheep!$R$324:$R$331,FR45,1),0)</f>
        <v>44546</v>
      </c>
      <c r="FS46" s="650">
        <f>IFERROR(INDEX(Sheep!$R$324:$R$331,FS45,1),0)</f>
        <v>44546</v>
      </c>
      <c r="FT46" s="650">
        <f>IFERROR(INDEX(Sheep!$R$324:$R$331,FT45,1),0)</f>
        <v>44546</v>
      </c>
      <c r="FU46" s="650">
        <f>IFERROR(INDEX(Sheep!$R$324:$R$331,FU45,1),0)</f>
        <v>44546</v>
      </c>
      <c r="FV46" s="650">
        <f>IFERROR(INDEX(Sheep!$R$324:$R$331,FV45,1),0)</f>
        <v>44546</v>
      </c>
      <c r="FW46" s="650">
        <f>IFERROR(INDEX(Sheep!$R$324:$R$331,FW45,1),0)</f>
        <v>44546</v>
      </c>
      <c r="FX46" s="650">
        <f>IFERROR(INDEX(Sheep!$R$324:$R$331,FX45,1),0)</f>
        <v>44546</v>
      </c>
      <c r="FY46" s="650">
        <f>IFERROR(INDEX(Sheep!$R$324:$R$331,FY45,1),0)</f>
        <v>44546</v>
      </c>
      <c r="FZ46" s="650">
        <f>IFERROR(INDEX(Sheep!$R$324:$R$331,FZ45,1),0)</f>
        <v>44546</v>
      </c>
      <c r="GA46" s="650">
        <f>IFERROR(INDEX(Sheep!$R$324:$R$331,GA45,1),0)</f>
        <v>44546</v>
      </c>
      <c r="GB46" s="650">
        <f>IFERROR(INDEX(Sheep!$R$324:$R$331,GB45,1),0)</f>
        <v>44546</v>
      </c>
      <c r="GC46" s="650">
        <f>IFERROR(INDEX(Sheep!$R$324:$R$331,GC45,1),0)</f>
        <v>44546</v>
      </c>
      <c r="GD46" s="650">
        <f>IFERROR(INDEX(Sheep!$R$324:$R$331,GD45,1),0)</f>
        <v>44546</v>
      </c>
      <c r="GE46" s="650">
        <f>IFERROR(INDEX(Sheep!$R$324:$R$331,GE45,1),0)</f>
        <v>44546</v>
      </c>
      <c r="GF46" s="650">
        <f>IFERROR(INDEX(Sheep!$R$324:$R$331,GF45,1),0)</f>
        <v>44546</v>
      </c>
      <c r="GG46" s="650">
        <f>IFERROR(INDEX(Sheep!$R$324:$R$331,GG45,1),0)</f>
        <v>44546</v>
      </c>
      <c r="GH46" s="650">
        <f>IFERROR(INDEX(Sheep!$R$324:$R$331,GH45,1),0)</f>
        <v>44546</v>
      </c>
      <c r="GI46" s="650">
        <f>IFERROR(INDEX(Sheep!$R$324:$R$331,GI45,1),0)</f>
        <v>44546</v>
      </c>
      <c r="GJ46" s="650">
        <f>IFERROR(INDEX(Sheep!$R$324:$R$331,GJ45,1),0)</f>
        <v>44546</v>
      </c>
      <c r="GK46" s="650">
        <f>IFERROR(INDEX(Sheep!$R$324:$R$331,GK45,1),0)</f>
        <v>44546</v>
      </c>
      <c r="GL46" s="650">
        <f>IFERROR(INDEX(Sheep!$R$324:$R$331,GL45,1),0)</f>
        <v>44546</v>
      </c>
      <c r="GM46" s="650">
        <f>IFERROR(INDEX(Sheep!$R$324:$R$331,GM45,1),0)</f>
        <v>44546</v>
      </c>
      <c r="GN46" s="650">
        <f>IFERROR(INDEX(Sheep!$R$324:$R$331,GN45,1),0)</f>
        <v>44546</v>
      </c>
      <c r="GO46" s="650">
        <f>IFERROR(INDEX(Sheep!$R$324:$R$331,GO45,1),0)</f>
        <v>44546</v>
      </c>
      <c r="GP46" s="650">
        <f>IFERROR(INDEX(Sheep!$R$324:$R$331,GP45,1),0)</f>
        <v>44546</v>
      </c>
      <c r="GQ46" s="650">
        <f>IFERROR(INDEX(Sheep!$R$324:$R$331,GQ45,1),0)</f>
        <v>44546</v>
      </c>
      <c r="GR46" s="650">
        <f>IFERROR(INDEX(Sheep!$R$324:$R$331,GR45,1),0)</f>
        <v>44546</v>
      </c>
      <c r="GS46" s="650">
        <f>IFERROR(INDEX(Sheep!$R$324:$R$331,GS45,1),0)</f>
        <v>44546</v>
      </c>
      <c r="GT46" s="650">
        <f>IFERROR(INDEX(Sheep!$R$324:$R$331,GT45,1),0)</f>
        <v>44546</v>
      </c>
      <c r="GU46" s="650">
        <f>IFERROR(INDEX(Sheep!$R$324:$R$331,GU45,1),0)</f>
        <v>44546</v>
      </c>
      <c r="GV46" s="650">
        <f>IFERROR(INDEX(Sheep!$R$324:$R$331,GV45,1),0)</f>
        <v>44546</v>
      </c>
      <c r="GW46" s="650">
        <f>IFERROR(INDEX(Sheep!$R$324:$R$331,GW45,1),0)</f>
        <v>44546</v>
      </c>
      <c r="GX46" s="650">
        <f>IFERROR(INDEX(Sheep!$R$324:$R$331,GX45,1),0)</f>
        <v>44546</v>
      </c>
      <c r="GY46" s="650">
        <f>IFERROR(INDEX(Sheep!$R$324:$R$331,GY45,1),0)</f>
        <v>44546</v>
      </c>
      <c r="GZ46" s="650">
        <f>IFERROR(INDEX(Sheep!$R$324:$R$331,GZ45,1),0)</f>
        <v>44546</v>
      </c>
      <c r="HA46" s="650">
        <f>IFERROR(INDEX(Sheep!$R$324:$R$331,HA45,1),0)</f>
        <v>44546</v>
      </c>
      <c r="HB46" s="650">
        <f>IFERROR(INDEX(Sheep!$R$324:$R$331,HB45,1),0)</f>
        <v>44546</v>
      </c>
      <c r="HC46" s="650">
        <f>IFERROR(INDEX(Sheep!$R$324:$R$331,HC45,1),0)</f>
        <v>44546</v>
      </c>
      <c r="HD46" s="650">
        <f>IFERROR(INDEX(Sheep!$R$324:$R$331,HD45,1),0)</f>
        <v>44546</v>
      </c>
      <c r="HE46" s="650">
        <f>IFERROR(INDEX(Sheep!$R$324:$R$331,HE45,1),0)</f>
        <v>44546</v>
      </c>
      <c r="HF46" s="650">
        <f>IFERROR(INDEX(Sheep!$R$324:$R$331,HF45,1),0)</f>
        <v>44546</v>
      </c>
      <c r="HG46" s="650">
        <f>IFERROR(INDEX(Sheep!$R$324:$R$331,HG45,1),0)</f>
        <v>44546</v>
      </c>
      <c r="HH46" s="650">
        <f>IFERROR(INDEX(Sheep!$R$324:$R$331,HH45,1),0)</f>
        <v>44911</v>
      </c>
      <c r="HI46" s="650">
        <f>IFERROR(INDEX(Sheep!$R$324:$R$331,HI45,1),0)</f>
        <v>44911</v>
      </c>
      <c r="HJ46" s="650">
        <f>IFERROR(INDEX(Sheep!$R$324:$R$331,HJ45,1),0)</f>
        <v>44911</v>
      </c>
      <c r="HK46" s="650">
        <f>IFERROR(INDEX(Sheep!$R$324:$R$331,HK45,1),0)</f>
        <v>44911</v>
      </c>
      <c r="HL46" s="650">
        <f>IFERROR(INDEX(Sheep!$R$324:$R$331,HL45,1),0)</f>
        <v>44911</v>
      </c>
      <c r="HM46" s="650">
        <f>IFERROR(INDEX(Sheep!$R$324:$R$331,HM45,1),0)</f>
        <v>44911</v>
      </c>
      <c r="HN46" s="650">
        <f>IFERROR(INDEX(Sheep!$R$324:$R$331,HN45,1),0)</f>
        <v>44911</v>
      </c>
      <c r="HO46" s="650">
        <f>IFERROR(INDEX(Sheep!$R$324:$R$331,HO45,1),0)</f>
        <v>44911</v>
      </c>
      <c r="HP46" s="650">
        <f>IFERROR(INDEX(Sheep!$R$324:$R$331,HP45,1),0)</f>
        <v>44911</v>
      </c>
      <c r="HQ46" s="650">
        <f>IFERROR(INDEX(Sheep!$R$324:$R$331,HQ45,1),0)</f>
        <v>44911</v>
      </c>
      <c r="HR46" s="650">
        <f>IFERROR(INDEX(Sheep!$R$324:$R$331,HR45,1),0)</f>
        <v>44911</v>
      </c>
      <c r="HS46" s="650">
        <f>IFERROR(INDEX(Sheep!$R$324:$R$331,HS45,1),0)</f>
        <v>44911</v>
      </c>
      <c r="HT46" s="650">
        <f>IFERROR(INDEX(Sheep!$R$324:$R$331,HT45,1),0)</f>
        <v>44911</v>
      </c>
      <c r="HU46" s="650">
        <f>IFERROR(INDEX(Sheep!$R$324:$R$331,HU45,1),0)</f>
        <v>44911</v>
      </c>
      <c r="HV46" s="650">
        <f>IFERROR(INDEX(Sheep!$R$324:$R$331,HV45,1),0)</f>
        <v>44911</v>
      </c>
      <c r="HW46" s="650">
        <f>IFERROR(INDEX(Sheep!$R$324:$R$331,HW45,1),0)</f>
        <v>44911</v>
      </c>
      <c r="HX46" s="650">
        <f>IFERROR(INDEX(Sheep!$R$324:$R$331,HX45,1),0)</f>
        <v>44911</v>
      </c>
      <c r="HY46" s="650">
        <f>IFERROR(INDEX(Sheep!$R$324:$R$331,HY45,1),0)</f>
        <v>44911</v>
      </c>
      <c r="HZ46" s="650">
        <f>IFERROR(INDEX(Sheep!$R$324:$R$331,HZ45,1),0)</f>
        <v>44911</v>
      </c>
      <c r="IA46" s="650">
        <f>IFERROR(INDEX(Sheep!$R$324:$R$331,IA45,1),0)</f>
        <v>44911</v>
      </c>
      <c r="IB46" s="650">
        <f>IFERROR(INDEX(Sheep!$R$324:$R$331,IB45,1),0)</f>
        <v>44911</v>
      </c>
      <c r="IC46" s="650">
        <f>IFERROR(INDEX(Sheep!$R$324:$R$331,IC45,1),0)</f>
        <v>44911</v>
      </c>
      <c r="ID46" s="650">
        <f>IFERROR(INDEX(Sheep!$R$324:$R$331,ID45,1),0)</f>
        <v>44911</v>
      </c>
      <c r="IE46" s="650">
        <f>IFERROR(INDEX(Sheep!$R$324:$R$331,IE45,1),0)</f>
        <v>44911</v>
      </c>
      <c r="IF46" s="650">
        <f>IFERROR(INDEX(Sheep!$R$324:$R$331,IF45,1),0)</f>
        <v>44911</v>
      </c>
      <c r="IG46" s="650">
        <f>IFERROR(INDEX(Sheep!$R$324:$R$331,IG45,1),0)</f>
        <v>44911</v>
      </c>
      <c r="IH46" s="650">
        <f>IFERROR(INDEX(Sheep!$R$324:$R$331,IH45,1),0)</f>
        <v>44911</v>
      </c>
      <c r="II46" s="650">
        <f>IFERROR(INDEX(Sheep!$R$324:$R$331,II45,1),0)</f>
        <v>44911</v>
      </c>
      <c r="IJ46" s="650">
        <f>IFERROR(INDEX(Sheep!$R$324:$R$331,IJ45,1),0)</f>
        <v>44911</v>
      </c>
      <c r="IK46" s="650">
        <f>IFERROR(INDEX(Sheep!$R$324:$R$331,IK45,1),0)</f>
        <v>44911</v>
      </c>
      <c r="IL46" s="650">
        <f>IFERROR(INDEX(Sheep!$R$324:$R$331,IL45,1),0)</f>
        <v>44911</v>
      </c>
      <c r="IM46" s="650">
        <f>IFERROR(INDEX(Sheep!$R$324:$R$331,IM45,1),0)</f>
        <v>44911</v>
      </c>
      <c r="IN46" s="650">
        <f>IFERROR(INDEX(Sheep!$R$324:$R$331,IN45,1),0)</f>
        <v>44911</v>
      </c>
      <c r="IO46" s="650">
        <f>IFERROR(INDEX(Sheep!$R$324:$R$331,IO45,1),0)</f>
        <v>44911</v>
      </c>
      <c r="IP46" s="650">
        <f>IFERROR(INDEX(Sheep!$R$324:$R$331,IP45,1),0)</f>
        <v>44911</v>
      </c>
      <c r="IQ46" s="650">
        <f>IFERROR(INDEX(Sheep!$R$324:$R$331,IQ45,1),0)</f>
        <v>44911</v>
      </c>
      <c r="IR46" s="650">
        <f>IFERROR(INDEX(Sheep!$R$324:$R$331,IR45,1),0)</f>
        <v>44911</v>
      </c>
      <c r="IS46" s="650">
        <f>IFERROR(INDEX(Sheep!$R$324:$R$331,IS45,1),0)</f>
        <v>44911</v>
      </c>
      <c r="IT46" s="650">
        <f>IFERROR(INDEX(Sheep!$R$324:$R$331,IT45,1),0)</f>
        <v>44911</v>
      </c>
      <c r="IU46" s="650">
        <f>IFERROR(INDEX(Sheep!$R$324:$R$331,IU45,1),0)</f>
        <v>44911</v>
      </c>
      <c r="IV46" s="650">
        <f>IFERROR(INDEX(Sheep!$R$324:$R$331,IV45,1),0)</f>
        <v>44911</v>
      </c>
      <c r="IW46" s="650">
        <f>IFERROR(INDEX(Sheep!$R$324:$R$331,IW45,1),0)</f>
        <v>44911</v>
      </c>
      <c r="IX46" s="650">
        <f>IFERROR(INDEX(Sheep!$R$324:$R$331,IX45,1),0)</f>
        <v>44911</v>
      </c>
      <c r="IY46" s="650">
        <f>IFERROR(INDEX(Sheep!$R$324:$R$331,IY45,1),0)</f>
        <v>44911</v>
      </c>
      <c r="IZ46" s="650">
        <f>IFERROR(INDEX(Sheep!$R$324:$R$331,IZ45,1),0)</f>
        <v>44911</v>
      </c>
      <c r="JA46" s="650">
        <f>IFERROR(INDEX(Sheep!$R$324:$R$331,JA45,1),0)</f>
        <v>44911</v>
      </c>
      <c r="JB46" s="650">
        <f>IFERROR(INDEX(Sheep!$R$324:$R$331,JB45,1),0)</f>
        <v>44911</v>
      </c>
      <c r="JC46" s="650">
        <f>IFERROR(INDEX(Sheep!$R$324:$R$331,JC45,1),0)</f>
        <v>44911</v>
      </c>
      <c r="JD46" s="650">
        <f>IFERROR(INDEX(Sheep!$R$324:$R$331,JD45,1),0)</f>
        <v>44911</v>
      </c>
      <c r="JE46" s="650">
        <f>IFERROR(INDEX(Sheep!$R$324:$R$331,JE45,1),0)</f>
        <v>44911</v>
      </c>
      <c r="JF46" s="650">
        <f>IFERROR(INDEX(Sheep!$R$324:$R$331,JF45,1),0)</f>
        <v>44911</v>
      </c>
      <c r="JG46" s="650">
        <f>IFERROR(INDEX(Sheep!$R$324:$R$331,JG45,1),0)</f>
        <v>44911</v>
      </c>
      <c r="JH46" s="650">
        <f>IFERROR(INDEX(Sheep!$R$324:$R$331,JH45,1),0)</f>
        <v>45277</v>
      </c>
      <c r="JI46" s="650">
        <f>IFERROR(INDEX(Sheep!$R$324:$R$331,JI45,1),0)</f>
        <v>45277</v>
      </c>
      <c r="JJ46" s="650">
        <f>IFERROR(INDEX(Sheep!$R$324:$R$331,JJ45,1),0)</f>
        <v>45277</v>
      </c>
      <c r="JK46" s="650">
        <f>IFERROR(INDEX(Sheep!$R$324:$R$331,JK45,1),0)</f>
        <v>45277</v>
      </c>
      <c r="JL46" s="650">
        <f>IFERROR(INDEX(Sheep!$R$324:$R$331,JL45,1),0)</f>
        <v>45277</v>
      </c>
      <c r="JM46" s="650">
        <f>IFERROR(INDEX(Sheep!$R$324:$R$331,JM45,1),0)</f>
        <v>45277</v>
      </c>
      <c r="JN46" s="650">
        <f>IFERROR(INDEX(Sheep!$R$324:$R$331,JN45,1),0)</f>
        <v>45277</v>
      </c>
      <c r="JO46" s="650">
        <f>IFERROR(INDEX(Sheep!$R$324:$R$331,JO45,1),0)</f>
        <v>45277</v>
      </c>
      <c r="JP46" s="650">
        <f>IFERROR(INDEX(Sheep!$R$324:$R$331,JP45,1),0)</f>
        <v>45277</v>
      </c>
      <c r="JQ46" s="650">
        <f>IFERROR(INDEX(Sheep!$R$324:$R$331,JQ45,1),0)</f>
        <v>45277</v>
      </c>
      <c r="JR46" s="650">
        <f>IFERROR(INDEX(Sheep!$R$324:$R$331,JR45,1),0)</f>
        <v>45277</v>
      </c>
      <c r="JS46" s="650">
        <f>IFERROR(INDEX(Sheep!$R$324:$R$331,JS45,1),0)</f>
        <v>45277</v>
      </c>
      <c r="JT46" s="650">
        <f>IFERROR(INDEX(Sheep!$R$324:$R$331,JT45,1),0)</f>
        <v>45277</v>
      </c>
      <c r="JU46" s="650">
        <f>IFERROR(INDEX(Sheep!$R$324:$R$331,JU45,1),0)</f>
        <v>45277</v>
      </c>
      <c r="JV46" s="650">
        <f>IFERROR(INDEX(Sheep!$R$324:$R$331,JV45,1),0)</f>
        <v>45277</v>
      </c>
      <c r="JW46" s="650">
        <f>IFERROR(INDEX(Sheep!$R$324:$R$331,JW45,1),0)</f>
        <v>45277</v>
      </c>
      <c r="JX46" s="650">
        <f>IFERROR(INDEX(Sheep!$R$324:$R$331,JX45,1),0)</f>
        <v>45277</v>
      </c>
      <c r="JY46" s="650">
        <f>IFERROR(INDEX(Sheep!$R$324:$R$331,JY45,1),0)</f>
        <v>45277</v>
      </c>
      <c r="JZ46" s="650">
        <f>IFERROR(INDEX(Sheep!$R$324:$R$331,JZ45,1),0)</f>
        <v>45277</v>
      </c>
      <c r="KA46" s="650">
        <f>IFERROR(INDEX(Sheep!$R$324:$R$331,KA45,1),0)</f>
        <v>45277</v>
      </c>
      <c r="KB46" s="650">
        <f>IFERROR(INDEX(Sheep!$R$324:$R$331,KB45,1),0)</f>
        <v>45277</v>
      </c>
      <c r="KC46" s="650">
        <f>IFERROR(INDEX(Sheep!$R$324:$R$331,KC45,1),0)</f>
        <v>45277</v>
      </c>
      <c r="KD46" s="650">
        <f>IFERROR(INDEX(Sheep!$R$324:$R$331,KD45,1),0)</f>
        <v>45277</v>
      </c>
      <c r="KE46" s="650">
        <f>IFERROR(INDEX(Sheep!$R$324:$R$331,KE45,1),0)</f>
        <v>45277</v>
      </c>
      <c r="KF46" s="650">
        <f>IFERROR(INDEX(Sheep!$R$324:$R$331,KF45,1),0)</f>
        <v>45277</v>
      </c>
      <c r="KG46" s="650">
        <f>IFERROR(INDEX(Sheep!$R$324:$R$331,KG45,1),0)</f>
        <v>45277</v>
      </c>
      <c r="KH46" s="650">
        <f>IFERROR(INDEX(Sheep!$R$324:$R$331,KH45,1),0)</f>
        <v>45277</v>
      </c>
      <c r="KI46" s="650">
        <f>IFERROR(INDEX(Sheep!$R$324:$R$331,KI45,1),0)</f>
        <v>45277</v>
      </c>
      <c r="KJ46" s="650">
        <f>IFERROR(INDEX(Sheep!$R$324:$R$331,KJ45,1),0)</f>
        <v>45277</v>
      </c>
      <c r="KK46" s="650">
        <f>IFERROR(INDEX(Sheep!$R$324:$R$331,KK45,1),0)</f>
        <v>45277</v>
      </c>
      <c r="KL46" s="650">
        <f>IFERROR(INDEX(Sheep!$R$324:$R$331,KL45,1),0)</f>
        <v>45277</v>
      </c>
      <c r="KM46" s="650">
        <f>IFERROR(INDEX(Sheep!$R$324:$R$331,KM45,1),0)</f>
        <v>45277</v>
      </c>
      <c r="KN46" s="650">
        <f>IFERROR(INDEX(Sheep!$R$324:$R$331,KN45,1),0)</f>
        <v>45277</v>
      </c>
      <c r="KO46" s="650">
        <f>IFERROR(INDEX(Sheep!$R$324:$R$331,KO45,1),0)</f>
        <v>45277</v>
      </c>
      <c r="KP46" s="650">
        <f>IFERROR(INDEX(Sheep!$R$324:$R$331,KP45,1),0)</f>
        <v>45277</v>
      </c>
      <c r="KQ46" s="650">
        <f>IFERROR(INDEX(Sheep!$R$324:$R$331,KQ45,1),0)</f>
        <v>45277</v>
      </c>
      <c r="KR46" s="650">
        <f>IFERROR(INDEX(Sheep!$R$324:$R$331,KR45,1),0)</f>
        <v>45277</v>
      </c>
      <c r="KS46" s="650">
        <f>IFERROR(INDEX(Sheep!$R$324:$R$331,KS45,1),0)</f>
        <v>45277</v>
      </c>
      <c r="KT46" s="650">
        <f>IFERROR(INDEX(Sheep!$R$324:$R$331,KT45,1),0)</f>
        <v>45277</v>
      </c>
      <c r="KU46" s="650">
        <f>IFERROR(INDEX(Sheep!$R$324:$R$331,KU45,1),0)</f>
        <v>45277</v>
      </c>
      <c r="KV46" s="650">
        <f>IFERROR(INDEX(Sheep!$R$324:$R$331,KV45,1),0)</f>
        <v>45277</v>
      </c>
      <c r="KW46" s="650">
        <f>IFERROR(INDEX(Sheep!$R$324:$R$331,KW45,1),0)</f>
        <v>45277</v>
      </c>
      <c r="KX46" s="650">
        <f>IFERROR(INDEX(Sheep!$R$324:$R$331,KX45,1),0)</f>
        <v>45277</v>
      </c>
      <c r="KY46" s="650">
        <f>IFERROR(INDEX(Sheep!$R$324:$R$331,KY45,1),0)</f>
        <v>45277</v>
      </c>
      <c r="KZ46" s="650">
        <f>IFERROR(INDEX(Sheep!$R$324:$R$331,KZ45,1),0)</f>
        <v>45277</v>
      </c>
      <c r="LA46" s="650">
        <f>IFERROR(INDEX(Sheep!$R$324:$R$331,LA45,1),0)</f>
        <v>45277</v>
      </c>
      <c r="LB46" s="650">
        <f>IFERROR(INDEX(Sheep!$R$324:$R$331,LB45,1),0)</f>
        <v>45277</v>
      </c>
      <c r="LC46" s="650">
        <f>IFERROR(INDEX(Sheep!$R$324:$R$331,LC45,1),0)</f>
        <v>45277</v>
      </c>
      <c r="LD46" s="650">
        <f>IFERROR(INDEX(Sheep!$R$324:$R$331,LD45,1),0)</f>
        <v>45277</v>
      </c>
      <c r="LE46" s="650">
        <f>IFERROR(INDEX(Sheep!$R$324:$R$331,LE45,1),0)</f>
        <v>45277</v>
      </c>
      <c r="LF46" s="650">
        <f>IFERROR(INDEX(Sheep!$R$324:$R$331,LF45,1),0)</f>
        <v>45277</v>
      </c>
      <c r="LG46" s="650">
        <f>IFERROR(INDEX(Sheep!$R$324:$R$331,LG45,1),0)</f>
        <v>45277</v>
      </c>
      <c r="LH46" s="650">
        <f>IFERROR(INDEX(Sheep!$R$324:$R$331,LH45,1),0)</f>
        <v>45642</v>
      </c>
      <c r="LI46" s="650">
        <f>IFERROR(INDEX(Sheep!$R$324:$R$331,LI45,1),0)</f>
        <v>45642</v>
      </c>
      <c r="LJ46" s="650">
        <f>IFERROR(INDEX(Sheep!$R$324:$R$331,LJ45,1),0)</f>
        <v>45642</v>
      </c>
      <c r="LK46" s="650">
        <f>IFERROR(INDEX(Sheep!$R$324:$R$331,LK45,1),0)</f>
        <v>45642</v>
      </c>
      <c r="LL46" s="650">
        <f>IFERROR(INDEX(Sheep!$R$324:$R$331,LL45,1),0)</f>
        <v>45642</v>
      </c>
      <c r="LM46" s="650">
        <f>IFERROR(INDEX(Sheep!$R$324:$R$331,LM45,1),0)</f>
        <v>45642</v>
      </c>
      <c r="LN46" s="650">
        <f>IFERROR(INDEX(Sheep!$R$324:$R$331,LN45,1),0)</f>
        <v>45642</v>
      </c>
      <c r="LO46" s="650">
        <f>IFERROR(INDEX(Sheep!$R$324:$R$331,LO45,1),0)</f>
        <v>45642</v>
      </c>
      <c r="LP46" s="650">
        <f>IFERROR(INDEX(Sheep!$R$324:$R$331,LP45,1),0)</f>
        <v>45642</v>
      </c>
      <c r="LQ46" s="650">
        <f>IFERROR(INDEX(Sheep!$R$324:$R$331,LQ45,1),0)</f>
        <v>45642</v>
      </c>
      <c r="LR46" s="650">
        <f>IFERROR(INDEX(Sheep!$R$324:$R$331,LR45,1),0)</f>
        <v>45642</v>
      </c>
      <c r="LS46" s="650">
        <f>IFERROR(INDEX(Sheep!$R$324:$R$331,LS45,1),0)</f>
        <v>45642</v>
      </c>
      <c r="LT46" s="650">
        <f>IFERROR(INDEX(Sheep!$R$324:$R$331,LT45,1),0)</f>
        <v>45642</v>
      </c>
      <c r="LU46" s="650">
        <f>IFERROR(INDEX(Sheep!$R$324:$R$331,LU45,1),0)</f>
        <v>45642</v>
      </c>
      <c r="LV46" s="650">
        <f>IFERROR(INDEX(Sheep!$R$324:$R$331,LV45,1),0)</f>
        <v>45642</v>
      </c>
      <c r="LW46" s="650">
        <f>IFERROR(INDEX(Sheep!$R$324:$R$331,LW45,1),0)</f>
        <v>45642</v>
      </c>
      <c r="LX46" s="650">
        <f>IFERROR(INDEX(Sheep!$R$324:$R$331,LX45,1),0)</f>
        <v>45642</v>
      </c>
      <c r="LY46" s="650">
        <f>IFERROR(INDEX(Sheep!$R$324:$R$331,LY45,1),0)</f>
        <v>45642</v>
      </c>
      <c r="LZ46" s="650">
        <f>IFERROR(INDEX(Sheep!$R$324:$R$331,LZ45,1),0)</f>
        <v>45642</v>
      </c>
      <c r="MA46" s="650">
        <f>IFERROR(INDEX(Sheep!$R$324:$R$331,MA45,1),0)</f>
        <v>45642</v>
      </c>
      <c r="MB46" s="650">
        <f>IFERROR(INDEX(Sheep!$R$324:$R$331,MB45,1),0)</f>
        <v>45642</v>
      </c>
      <c r="MC46" s="650">
        <f>IFERROR(INDEX(Sheep!$R$324:$R$331,MC45,1),0)</f>
        <v>45642</v>
      </c>
      <c r="MD46" s="650">
        <f>IFERROR(INDEX(Sheep!$R$324:$R$331,MD45,1),0)</f>
        <v>45642</v>
      </c>
      <c r="ME46" s="650">
        <f>IFERROR(INDEX(Sheep!$R$324:$R$331,ME45,1),0)</f>
        <v>45642</v>
      </c>
      <c r="MF46" s="650">
        <f>IFERROR(INDEX(Sheep!$R$324:$R$331,MF45,1),0)</f>
        <v>45642</v>
      </c>
      <c r="MG46" s="650">
        <f>IFERROR(INDEX(Sheep!$R$324:$R$331,MG45,1),0)</f>
        <v>45642</v>
      </c>
      <c r="MH46" s="650">
        <f>IFERROR(INDEX(Sheep!$R$324:$R$331,MH45,1),0)</f>
        <v>45642</v>
      </c>
      <c r="MI46" s="650">
        <f>IFERROR(INDEX(Sheep!$R$324:$R$331,MI45,1),0)</f>
        <v>45642</v>
      </c>
      <c r="MJ46" s="650">
        <f>IFERROR(INDEX(Sheep!$R$324:$R$331,MJ45,1),0)</f>
        <v>45642</v>
      </c>
      <c r="MK46" s="650">
        <f>IFERROR(INDEX(Sheep!$R$324:$R$331,MK45,1),0)</f>
        <v>45642</v>
      </c>
      <c r="ML46" s="650">
        <f>IFERROR(INDEX(Sheep!$R$324:$R$331,ML45,1),0)</f>
        <v>45642</v>
      </c>
      <c r="MM46" s="650">
        <f>IFERROR(INDEX(Sheep!$R$324:$R$331,MM45,1),0)</f>
        <v>45642</v>
      </c>
      <c r="MN46" s="650">
        <f>IFERROR(INDEX(Sheep!$R$324:$R$331,MN45,1),0)</f>
        <v>45642</v>
      </c>
      <c r="MO46" s="650">
        <f>IFERROR(INDEX(Sheep!$R$324:$R$331,MO45,1),0)</f>
        <v>45642</v>
      </c>
      <c r="MP46" s="650">
        <f>IFERROR(INDEX(Sheep!$R$324:$R$331,MP45,1),0)</f>
        <v>45642</v>
      </c>
      <c r="MQ46" s="650">
        <f>IFERROR(INDEX(Sheep!$R$324:$R$331,MQ45,1),0)</f>
        <v>45642</v>
      </c>
      <c r="MR46" s="650">
        <f>IFERROR(INDEX(Sheep!$R$324:$R$331,MR45,1),0)</f>
        <v>45642</v>
      </c>
      <c r="MS46" s="650">
        <f>IFERROR(INDEX(Sheep!$R$324:$R$331,MS45,1),0)</f>
        <v>45642</v>
      </c>
      <c r="MT46" s="650">
        <f>IFERROR(INDEX(Sheep!$R$324:$R$331,MT45,1),0)</f>
        <v>45642</v>
      </c>
      <c r="MU46" s="650">
        <f>IFERROR(INDEX(Sheep!$R$324:$R$331,MU45,1),0)</f>
        <v>45642</v>
      </c>
      <c r="MV46" s="650">
        <f>IFERROR(INDEX(Sheep!$R$324:$R$331,MV45,1),0)</f>
        <v>45642</v>
      </c>
      <c r="MW46" s="650">
        <f>IFERROR(INDEX(Sheep!$R$324:$R$331,MW45,1),0)</f>
        <v>45642</v>
      </c>
      <c r="MX46" s="650">
        <f>IFERROR(INDEX(Sheep!$R$324:$R$331,MX45,1),0)</f>
        <v>45642</v>
      </c>
      <c r="MY46" s="650">
        <f>IFERROR(INDEX(Sheep!$R$324:$R$331,MY45,1),0)</f>
        <v>45642</v>
      </c>
      <c r="MZ46" s="650">
        <f>IFERROR(INDEX(Sheep!$R$324:$R$331,MZ45,1),0)</f>
        <v>45642</v>
      </c>
      <c r="NA46" s="650">
        <f>IFERROR(INDEX(Sheep!$R$324:$R$331,NA45,1),0)</f>
        <v>45642</v>
      </c>
      <c r="NB46" s="650">
        <f>IFERROR(INDEX(Sheep!$R$324:$R$331,NB45,1),0)</f>
        <v>45642</v>
      </c>
      <c r="NC46" s="650">
        <f>IFERROR(INDEX(Sheep!$R$324:$R$331,NC45,1),0)</f>
        <v>45642</v>
      </c>
      <c r="ND46" s="650">
        <f>IFERROR(INDEX(Sheep!$R$324:$R$331,ND45,1),0)</f>
        <v>45642</v>
      </c>
      <c r="NE46" s="650">
        <f>IFERROR(INDEX(Sheep!$R$324:$R$331,NE45,1),0)</f>
        <v>45642</v>
      </c>
      <c r="NF46" s="650">
        <f>IFERROR(INDEX(Sheep!$R$324:$R$331,NF45,1),0)</f>
        <v>45642</v>
      </c>
      <c r="NG46" s="650">
        <f>IFERROR(INDEX(Sheep!$R$324:$R$331,NG45,1),0)</f>
        <v>45642</v>
      </c>
      <c r="NH46" s="650">
        <f>IFERROR(INDEX(Sheep!$R$324:$R$331,NH45,1),0)</f>
        <v>46007</v>
      </c>
      <c r="NI46" s="650">
        <f>IFERROR(INDEX(Sheep!$R$324:$R$331,NI45,1),0)</f>
        <v>46007</v>
      </c>
      <c r="NJ46" s="650">
        <f>IFERROR(INDEX(Sheep!$R$324:$R$331,NJ45,1),0)</f>
        <v>46007</v>
      </c>
      <c r="NK46" s="650">
        <f>IFERROR(INDEX(Sheep!$R$324:$R$331,NK45,1),0)</f>
        <v>46007</v>
      </c>
      <c r="NL46" s="650">
        <f>IFERROR(INDEX(Sheep!$R$324:$R$331,NL45,1),0)</f>
        <v>46007</v>
      </c>
      <c r="NM46" s="650">
        <f>IFERROR(INDEX(Sheep!$R$324:$R$331,NM45,1),0)</f>
        <v>46007</v>
      </c>
      <c r="NN46" s="650">
        <f>IFERROR(INDEX(Sheep!$R$324:$R$331,NN45,1),0)</f>
        <v>46007</v>
      </c>
      <c r="NO46" s="650">
        <f>IFERROR(INDEX(Sheep!$R$324:$R$331,NO45,1),0)</f>
        <v>46007</v>
      </c>
      <c r="NP46" s="650">
        <f>IFERROR(INDEX(Sheep!$R$324:$R$331,NP45,1),0)</f>
        <v>46007</v>
      </c>
      <c r="NQ46" s="650">
        <f>IFERROR(INDEX(Sheep!$R$324:$R$331,NQ45,1),0)</f>
        <v>46007</v>
      </c>
      <c r="NR46" s="650">
        <f>IFERROR(INDEX(Sheep!$R$324:$R$331,NR45,1),0)</f>
        <v>46007</v>
      </c>
      <c r="NS46" s="650">
        <f>IFERROR(INDEX(Sheep!$R$324:$R$331,NS45,1),0)</f>
        <v>46007</v>
      </c>
      <c r="NT46" s="650">
        <f>IFERROR(INDEX(Sheep!$R$324:$R$331,NT45,1),0)</f>
        <v>46007</v>
      </c>
      <c r="NU46" s="650">
        <f>IFERROR(INDEX(Sheep!$R$324:$R$331,NU45,1),0)</f>
        <v>46007</v>
      </c>
      <c r="NV46" s="650">
        <f>IFERROR(INDEX(Sheep!$R$324:$R$331,NV45,1),0)</f>
        <v>46007</v>
      </c>
      <c r="NW46" s="650">
        <f>IFERROR(INDEX(Sheep!$R$324:$R$331,NW45,1),0)</f>
        <v>46007</v>
      </c>
      <c r="NX46" s="650">
        <f>IFERROR(INDEX(Sheep!$R$324:$R$331,NX45,1),0)</f>
        <v>46007</v>
      </c>
      <c r="NY46" s="650">
        <f>IFERROR(INDEX(Sheep!$R$324:$R$331,NY45,1),0)</f>
        <v>46007</v>
      </c>
      <c r="NZ46" s="650">
        <f>IFERROR(INDEX(Sheep!$R$324:$R$331,NZ45,1),0)</f>
        <v>46007</v>
      </c>
      <c r="OA46" s="650">
        <f>IFERROR(INDEX(Sheep!$R$324:$R$331,OA45,1),0)</f>
        <v>46007</v>
      </c>
      <c r="OB46" s="650">
        <f>IFERROR(INDEX(Sheep!$R$324:$R$331,OB45,1),0)</f>
        <v>46007</v>
      </c>
      <c r="OC46" s="650">
        <f>IFERROR(INDEX(Sheep!$R$324:$R$331,OC45,1),0)</f>
        <v>46007</v>
      </c>
      <c r="OD46" s="650">
        <f>IFERROR(INDEX(Sheep!$R$324:$R$331,OD45,1),0)</f>
        <v>46007</v>
      </c>
      <c r="OE46" s="650">
        <f>IFERROR(INDEX(Sheep!$R$324:$R$331,OE45,1),0)</f>
        <v>46007</v>
      </c>
      <c r="OF46" s="650">
        <f>IFERROR(INDEX(Sheep!$R$324:$R$331,OF45,1),0)</f>
        <v>46007</v>
      </c>
      <c r="OG46" s="650">
        <f>IFERROR(INDEX(Sheep!$R$324:$R$331,OG45,1),0)</f>
        <v>46007</v>
      </c>
      <c r="OH46" s="650">
        <f>IFERROR(INDEX(Sheep!$R$324:$R$331,OH45,1),0)</f>
        <v>46007</v>
      </c>
      <c r="OI46" s="650">
        <f>IFERROR(INDEX(Sheep!$R$324:$R$331,OI45,1),0)</f>
        <v>46007</v>
      </c>
      <c r="OJ46" s="650">
        <f>IFERROR(INDEX(Sheep!$R$324:$R$331,OJ45,1),0)</f>
        <v>46007</v>
      </c>
      <c r="OK46" s="650">
        <f>IFERROR(INDEX(Sheep!$R$324:$R$331,OK45,1),0)</f>
        <v>46007</v>
      </c>
      <c r="OL46" s="650">
        <f>IFERROR(INDEX(Sheep!$R$324:$R$331,OL45,1),0)</f>
        <v>46007</v>
      </c>
      <c r="OM46" s="650">
        <f>IFERROR(INDEX(Sheep!$R$324:$R$331,OM45,1),0)</f>
        <v>46007</v>
      </c>
      <c r="ON46" s="650">
        <f>IFERROR(INDEX(Sheep!$R$324:$R$331,ON45,1),0)</f>
        <v>46007</v>
      </c>
      <c r="OO46" s="650">
        <f>IFERROR(INDEX(Sheep!$R$324:$R$331,OO45,1),0)</f>
        <v>46007</v>
      </c>
      <c r="OP46" s="650">
        <f>IFERROR(INDEX(Sheep!$R$324:$R$331,OP45,1),0)</f>
        <v>46007</v>
      </c>
      <c r="OQ46" s="650">
        <f>IFERROR(INDEX(Sheep!$R$324:$R$331,OQ45,1),0)</f>
        <v>46007</v>
      </c>
      <c r="OR46" s="650">
        <f>IFERROR(INDEX(Sheep!$R$324:$R$331,OR45,1),0)</f>
        <v>46007</v>
      </c>
      <c r="OS46" s="650">
        <f>IFERROR(INDEX(Sheep!$R$324:$R$331,OS45,1),0)</f>
        <v>46007</v>
      </c>
      <c r="OT46" s="650">
        <f>IFERROR(INDEX(Sheep!$R$324:$R$331,OT45,1),0)</f>
        <v>46007</v>
      </c>
      <c r="OU46" s="650">
        <f>IFERROR(INDEX(Sheep!$R$324:$R$331,OU45,1),0)</f>
        <v>46007</v>
      </c>
      <c r="OV46" s="650">
        <f>IFERROR(INDEX(Sheep!$R$324:$R$331,OV45,1),0)</f>
        <v>46007</v>
      </c>
      <c r="OW46" s="650">
        <f>IFERROR(INDEX(Sheep!$R$324:$R$331,OW45,1),0)</f>
        <v>46007</v>
      </c>
      <c r="OX46" s="650">
        <f>IFERROR(INDEX(Sheep!$R$324:$R$331,OX45,1),0)</f>
        <v>46007</v>
      </c>
      <c r="OY46" s="650">
        <f>IFERROR(INDEX(Sheep!$R$324:$R$331,OY45,1),0)</f>
        <v>46007</v>
      </c>
      <c r="OZ46" s="650">
        <f>IFERROR(INDEX(Sheep!$R$324:$R$331,OZ45,1),0)</f>
        <v>46007</v>
      </c>
      <c r="PA46" s="650">
        <f>IFERROR(INDEX(Sheep!$R$324:$R$331,PA45,1),0)</f>
        <v>46007</v>
      </c>
      <c r="PB46" s="650">
        <f>IFERROR(INDEX(Sheep!$R$324:$R$331,PB45,1),0)</f>
        <v>46007</v>
      </c>
      <c r="PC46" s="650">
        <f>IFERROR(INDEX(Sheep!$R$324:$R$331,PC45,1),0)</f>
        <v>46007</v>
      </c>
      <c r="PD46" s="650">
        <f>IFERROR(INDEX(Sheep!$R$324:$R$331,PD45,1),0)</f>
        <v>46007</v>
      </c>
      <c r="PE46" s="650">
        <f>IFERROR(INDEX(Sheep!$R$324:$R$331,PE45,1),0)</f>
        <v>46007</v>
      </c>
      <c r="PF46" s="650">
        <f>IFERROR(INDEX(Sheep!$R$324:$R$331,PF45,1),0)</f>
        <v>46007</v>
      </c>
      <c r="PG46" s="650">
        <f>IFERROR(INDEX(Sheep!$R$324:$R$331,PG45,1),0)</f>
        <v>46007</v>
      </c>
      <c r="PH46" s="650">
        <f>IFERROR(INDEX(Sheep!$R$324:$R$331,PH45,1),0)</f>
        <v>46372</v>
      </c>
      <c r="PI46" s="650">
        <f>IFERROR(INDEX(Sheep!$R$324:$R$331,PI45,1),0)</f>
        <v>46372</v>
      </c>
      <c r="PJ46" s="650">
        <f>IFERROR(INDEX(Sheep!$R$324:$R$331,PJ45,1),0)</f>
        <v>46372</v>
      </c>
      <c r="PK46" s="650">
        <f>IFERROR(INDEX(Sheep!$R$324:$R$331,PK45,1),0)</f>
        <v>46372</v>
      </c>
      <c r="PL46" s="650">
        <f>IFERROR(INDEX(Sheep!$R$324:$R$331,PL45,1),0)</f>
        <v>46372</v>
      </c>
      <c r="PM46" s="650">
        <f>IFERROR(INDEX(Sheep!$R$324:$R$331,PM45,1),0)</f>
        <v>46372</v>
      </c>
      <c r="PN46" s="650">
        <f>IFERROR(INDEX(Sheep!$R$324:$R$331,PN45,1),0)</f>
        <v>46372</v>
      </c>
      <c r="PO46" s="650">
        <f>IFERROR(INDEX(Sheep!$R$324:$R$331,PO45,1),0)</f>
        <v>46372</v>
      </c>
      <c r="PP46" s="650">
        <f>IFERROR(INDEX(Sheep!$R$324:$R$331,PP45,1),0)</f>
        <v>46372</v>
      </c>
      <c r="PQ46" s="650">
        <f>IFERROR(INDEX(Sheep!$R$324:$R$331,PQ45,1),0)</f>
        <v>46372</v>
      </c>
      <c r="PR46" s="650">
        <f>IFERROR(INDEX(Sheep!$R$324:$R$331,PR45,1),0)</f>
        <v>46372</v>
      </c>
      <c r="PS46" s="650">
        <f>IFERROR(INDEX(Sheep!$R$324:$R$331,PS45,1),0)</f>
        <v>46372</v>
      </c>
      <c r="PT46" s="650">
        <f>IFERROR(INDEX(Sheep!$R$324:$R$331,PT45,1),0)</f>
        <v>46372</v>
      </c>
      <c r="PU46" s="650">
        <f>IFERROR(INDEX(Sheep!$R$324:$R$331,PU45,1),0)</f>
        <v>46372</v>
      </c>
      <c r="PV46" s="650">
        <f>IFERROR(INDEX(Sheep!$R$324:$R$331,PV45,1),0)</f>
        <v>46372</v>
      </c>
      <c r="PW46" s="650">
        <f>IFERROR(INDEX(Sheep!$R$324:$R$331,PW45,1),0)</f>
        <v>46372</v>
      </c>
      <c r="PX46" s="650">
        <f>IFERROR(INDEX(Sheep!$R$324:$R$331,PX45,1),0)</f>
        <v>46372</v>
      </c>
      <c r="PY46" s="650">
        <f>IFERROR(INDEX(Sheep!$R$324:$R$331,PY45,1),0)</f>
        <v>46372</v>
      </c>
      <c r="PZ46" s="650">
        <f>IFERROR(INDEX(Sheep!$R$324:$R$331,PZ45,1),0)</f>
        <v>46372</v>
      </c>
      <c r="QA46" s="650">
        <f>IFERROR(INDEX(Sheep!$R$324:$R$331,QA45,1),0)</f>
        <v>46372</v>
      </c>
      <c r="QB46" s="650">
        <f>IFERROR(INDEX(Sheep!$R$324:$R$331,QB45,1),0)</f>
        <v>46372</v>
      </c>
      <c r="QC46" s="650">
        <f>IFERROR(INDEX(Sheep!$R$324:$R$331,QC45,1),0)</f>
        <v>46372</v>
      </c>
      <c r="QD46" s="650">
        <f>IFERROR(INDEX(Sheep!$R$324:$R$331,QD45,1),0)</f>
        <v>46372</v>
      </c>
      <c r="QE46" s="650">
        <f>IFERROR(INDEX(Sheep!$R$324:$R$331,QE45,1),0)</f>
        <v>46372</v>
      </c>
      <c r="QF46" s="650">
        <f>IFERROR(INDEX(Sheep!$R$324:$R$331,QF45,1),0)</f>
        <v>46372</v>
      </c>
      <c r="QG46" s="650">
        <f>IFERROR(INDEX(Sheep!$R$324:$R$331,QG45,1),0)</f>
        <v>46372</v>
      </c>
      <c r="QH46" s="650">
        <f>IFERROR(INDEX(Sheep!$R$324:$R$331,QH45,1),0)</f>
        <v>46372</v>
      </c>
      <c r="QI46" s="650">
        <f>IFERROR(INDEX(Sheep!$R$324:$R$331,QI45,1),0)</f>
        <v>46372</v>
      </c>
      <c r="QJ46" s="650">
        <f>IFERROR(INDEX(Sheep!$R$324:$R$331,QJ45,1),0)</f>
        <v>46372</v>
      </c>
      <c r="QK46" s="650">
        <f>IFERROR(INDEX(Sheep!$R$324:$R$331,QK45,1),0)</f>
        <v>46372</v>
      </c>
      <c r="QL46" s="650">
        <f>IFERROR(INDEX(Sheep!$R$324:$R$331,QL45,1),0)</f>
        <v>46372</v>
      </c>
      <c r="QM46" s="650">
        <f>IFERROR(INDEX(Sheep!$R$324:$R$331,QM45,1),0)</f>
        <v>46372</v>
      </c>
      <c r="QN46" s="650">
        <f>IFERROR(INDEX(Sheep!$R$324:$R$331,QN45,1),0)</f>
        <v>46372</v>
      </c>
      <c r="QO46" s="650">
        <f>IFERROR(INDEX(Sheep!$R$324:$R$331,QO45,1),0)</f>
        <v>46372</v>
      </c>
      <c r="QP46" s="650">
        <f>IFERROR(INDEX(Sheep!$R$324:$R$331,QP45,1),0)</f>
        <v>46372</v>
      </c>
      <c r="QQ46" s="650">
        <f>IFERROR(INDEX(Sheep!$R$324:$R$331,QQ45,1),0)</f>
        <v>46372</v>
      </c>
      <c r="QR46" s="650">
        <f>IFERROR(INDEX(Sheep!$R$324:$R$331,QR45,1),0)</f>
        <v>46372</v>
      </c>
      <c r="QS46" s="650">
        <f>IFERROR(INDEX(Sheep!$R$324:$R$331,QS45,1),0)</f>
        <v>46372</v>
      </c>
      <c r="QT46" s="650">
        <f>IFERROR(INDEX(Sheep!$R$324:$R$331,QT45,1),0)</f>
        <v>46372</v>
      </c>
      <c r="QU46" s="650">
        <f>IFERROR(INDEX(Sheep!$R$324:$R$331,QU45,1),0)</f>
        <v>46372</v>
      </c>
      <c r="QV46" s="650">
        <f>IFERROR(INDEX(Sheep!$R$324:$R$331,QV45,1),0)</f>
        <v>46372</v>
      </c>
      <c r="QW46" s="650">
        <f>IFERROR(INDEX(Sheep!$R$324:$R$331,QW45,1),0)</f>
        <v>46372</v>
      </c>
      <c r="QX46" s="650">
        <f>IFERROR(INDEX(Sheep!$R$324:$R$331,QX45,1),0)</f>
        <v>46372</v>
      </c>
      <c r="QY46" s="650">
        <f>IFERROR(INDEX(Sheep!$R$324:$R$331,QY45,1),0)</f>
        <v>46372</v>
      </c>
      <c r="QZ46" s="650">
        <f>IFERROR(INDEX(Sheep!$R$324:$R$331,QZ45,1),0)</f>
        <v>46372</v>
      </c>
      <c r="RA46" s="650">
        <f>IFERROR(INDEX(Sheep!$R$324:$R$331,RA45,1),0)</f>
        <v>46372</v>
      </c>
      <c r="RB46" s="650">
        <f>IFERROR(INDEX(Sheep!$R$324:$R$331,RB45,1),0)</f>
        <v>46372</v>
      </c>
      <c r="RC46" s="650">
        <f>IFERROR(INDEX(Sheep!$R$324:$R$331,RC45,1),0)</f>
        <v>46372</v>
      </c>
      <c r="RD46" s="650">
        <f>IFERROR(INDEX(Sheep!$R$324:$R$331,RD45,1),0)</f>
        <v>46372</v>
      </c>
      <c r="RE46" s="650">
        <f>IFERROR(INDEX(Sheep!$R$324:$R$331,RE45,1),0)</f>
        <v>46372</v>
      </c>
      <c r="RF46" s="650">
        <f>IFERROR(INDEX(Sheep!$R$324:$R$331,RF45,1),0)</f>
        <v>46372</v>
      </c>
      <c r="RG46" s="650">
        <f>IFERROR(INDEX(Sheep!$R$324:$R$331,RG45,1),0)</f>
        <v>46372</v>
      </c>
      <c r="RH46" s="650">
        <f>IFERROR(INDEX(Sheep!$R$324:$R$331,RH45,1),0)</f>
        <v>46372</v>
      </c>
      <c r="RI46" s="650">
        <f>IFERROR(INDEX(Sheep!$R$324:$R$331,RI45,1),0)</f>
        <v>46372</v>
      </c>
      <c r="RJ46" s="650">
        <f>IFERROR(INDEX(Sheep!$R$324:$R$331,RJ45,1),0)</f>
        <v>46372</v>
      </c>
      <c r="RK46" s="650">
        <f>IFERROR(INDEX(Sheep!$R$324:$R$331,RK45,1),0)</f>
        <v>46372</v>
      </c>
      <c r="RL46" s="650">
        <f>IFERROR(INDEX(Sheep!$R$324:$R$331,RL45,1),0)</f>
        <v>46372</v>
      </c>
      <c r="RM46" s="650">
        <f>IFERROR(INDEX(Sheep!$R$324:$R$331,RM45,1),0)</f>
        <v>46372</v>
      </c>
      <c r="RN46" s="650">
        <f>IFERROR(INDEX(Sheep!$R$324:$R$331,RN45,1),0)</f>
        <v>46372</v>
      </c>
      <c r="RO46" s="650">
        <f>IFERROR(INDEX(Sheep!$R$324:$R$331,RO45,1),0)</f>
        <v>46372</v>
      </c>
      <c r="RP46" s="650">
        <f>IFERROR(INDEX(Sheep!$R$324:$R$331,RP45,1),0)</f>
        <v>46372</v>
      </c>
      <c r="RQ46" s="650">
        <f>IFERROR(INDEX(Sheep!$R$324:$R$331,RQ45,1),0)</f>
        <v>46372</v>
      </c>
      <c r="RR46" s="650">
        <f>IFERROR(INDEX(Sheep!$R$324:$R$331,RR45,1),0)</f>
        <v>46372</v>
      </c>
      <c r="RS46" s="650">
        <f>IFERROR(INDEX(Sheep!$R$324:$R$331,RS45,1),0)</f>
        <v>46372</v>
      </c>
      <c r="RT46" s="650">
        <f>IFERROR(INDEX(Sheep!$R$324:$R$331,RT45,1),0)</f>
        <v>46372</v>
      </c>
      <c r="RU46" s="650">
        <f>IFERROR(INDEX(Sheep!$R$324:$R$331,RU45,1),0)</f>
        <v>46372</v>
      </c>
      <c r="RV46" s="650">
        <f>IFERROR(INDEX(Sheep!$R$324:$R$331,RV45,1),0)</f>
        <v>46372</v>
      </c>
      <c r="RW46" s="650">
        <f>IFERROR(INDEX(Sheep!$R$324:$R$331,RW45,1),0)</f>
        <v>46372</v>
      </c>
      <c r="RX46" s="650">
        <f>IFERROR(INDEX(Sheep!$R$324:$R$331,RX45,1),0)</f>
        <v>46372</v>
      </c>
      <c r="RY46" s="650">
        <f>IFERROR(INDEX(Sheep!$R$324:$R$331,RY45,1),0)</f>
        <v>46372</v>
      </c>
      <c r="RZ46" s="650">
        <f>IFERROR(INDEX(Sheep!$R$324:$R$331,RZ45,1),0)</f>
        <v>46372</v>
      </c>
      <c r="SA46" s="650">
        <f>IFERROR(INDEX(Sheep!$R$324:$R$331,SA45,1),0)</f>
        <v>46372</v>
      </c>
      <c r="SB46" s="650">
        <f>IFERROR(INDEX(Sheep!$R$324:$R$331,SB45,1),0)</f>
        <v>46372</v>
      </c>
      <c r="SC46" s="650">
        <f>IFERROR(INDEX(Sheep!$R$324:$R$331,SC45,1),0)</f>
        <v>46372</v>
      </c>
      <c r="SD46" s="650">
        <f>IFERROR(INDEX(Sheep!$R$324:$R$331,SD45,1),0)</f>
        <v>46372</v>
      </c>
      <c r="SE46" s="650">
        <f>IFERROR(INDEX(Sheep!$R$324:$R$331,SE45,1),0)</f>
        <v>46372</v>
      </c>
      <c r="SF46" s="650">
        <f>IFERROR(INDEX(Sheep!$R$324:$R$331,SF45,1),0)</f>
        <v>46372</v>
      </c>
      <c r="SG46" s="650">
        <f>IFERROR(INDEX(Sheep!$R$324:$R$331,SG45,1),0)</f>
        <v>46372</v>
      </c>
      <c r="SH46" s="650">
        <f>IFERROR(INDEX(Sheep!$R$324:$R$331,SH45,1),0)</f>
        <v>46372</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756</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754</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755</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43833</v>
      </c>
      <c r="BL49" s="650">
        <f>IFERROR(INDEX(Sheep!$R$332:$R$339,BL48,1),0)</f>
        <v>43833</v>
      </c>
      <c r="BM49" s="650">
        <f>IFERROR(INDEX(Sheep!$R$332:$R$339,BM48,1),0)</f>
        <v>43833</v>
      </c>
      <c r="BN49" s="650">
        <f>IFERROR(INDEX(Sheep!$R$332:$R$339,BN48,1),0)</f>
        <v>43833</v>
      </c>
      <c r="BO49" s="650">
        <f>IFERROR(INDEX(Sheep!$R$332:$R$339,BO48,1),0)</f>
        <v>43833</v>
      </c>
      <c r="BP49" s="650">
        <f>IFERROR(INDEX(Sheep!$R$332:$R$339,BP48,1),0)</f>
        <v>43833</v>
      </c>
      <c r="BQ49" s="650">
        <f>IFERROR(INDEX(Sheep!$R$332:$R$339,BQ48,1),0)</f>
        <v>43833</v>
      </c>
      <c r="BR49" s="650">
        <f>IFERROR(INDEX(Sheep!$R$332:$R$339,BR48,1),0)</f>
        <v>43833</v>
      </c>
      <c r="BS49" s="650">
        <f>IFERROR(INDEX(Sheep!$R$332:$R$339,BS48,1),0)</f>
        <v>43833</v>
      </c>
      <c r="BT49" s="650">
        <f>IFERROR(INDEX(Sheep!$R$332:$R$339,BT48,1),0)</f>
        <v>43833</v>
      </c>
      <c r="BU49" s="650">
        <f>IFERROR(INDEX(Sheep!$R$332:$R$339,BU48,1),0)</f>
        <v>43833</v>
      </c>
      <c r="BV49" s="650">
        <f>IFERROR(INDEX(Sheep!$R$332:$R$339,BV48,1),0)</f>
        <v>43833</v>
      </c>
      <c r="BW49" s="650">
        <f>IFERROR(INDEX(Sheep!$R$332:$R$339,BW48,1),0)</f>
        <v>43833</v>
      </c>
      <c r="BX49" s="650">
        <f>IFERROR(INDEX(Sheep!$R$332:$R$339,BX48,1),0)</f>
        <v>43833</v>
      </c>
      <c r="BY49" s="650">
        <f>IFERROR(INDEX(Sheep!$R$332:$R$339,BY48,1),0)</f>
        <v>43833</v>
      </c>
      <c r="BZ49" s="650">
        <f>IFERROR(INDEX(Sheep!$R$332:$R$339,BZ48,1),0)</f>
        <v>43833</v>
      </c>
      <c r="CA49" s="650">
        <f>IFERROR(INDEX(Sheep!$R$332:$R$339,CA48,1),0)</f>
        <v>43833</v>
      </c>
      <c r="CB49" s="650">
        <f>IFERROR(INDEX(Sheep!$R$332:$R$339,CB48,1),0)</f>
        <v>43833</v>
      </c>
      <c r="CC49" s="650">
        <f>IFERROR(INDEX(Sheep!$R$332:$R$339,CC48,1),0)</f>
        <v>43833</v>
      </c>
      <c r="CD49" s="650">
        <f>IFERROR(INDEX(Sheep!$R$332:$R$339,CD48,1),0)</f>
        <v>43833</v>
      </c>
      <c r="CE49" s="650">
        <f>IFERROR(INDEX(Sheep!$R$332:$R$339,CE48,1),0)</f>
        <v>43833</v>
      </c>
      <c r="CF49" s="650">
        <f>IFERROR(INDEX(Sheep!$R$332:$R$339,CF48,1),0)</f>
        <v>43833</v>
      </c>
      <c r="CG49" s="650">
        <f>IFERROR(INDEX(Sheep!$R$332:$R$339,CG48,1),0)</f>
        <v>43833</v>
      </c>
      <c r="CH49" s="650">
        <f>IFERROR(INDEX(Sheep!$R$332:$R$339,CH48,1),0)</f>
        <v>43833</v>
      </c>
      <c r="CI49" s="650">
        <f>IFERROR(INDEX(Sheep!$R$332:$R$339,CI48,1),0)</f>
        <v>43833</v>
      </c>
      <c r="CJ49" s="650">
        <f>IFERROR(INDEX(Sheep!$R$332:$R$339,CJ48,1),0)</f>
        <v>43833</v>
      </c>
      <c r="CK49" s="650">
        <f>IFERROR(INDEX(Sheep!$R$332:$R$339,CK48,1),0)</f>
        <v>43833</v>
      </c>
      <c r="CL49" s="650">
        <f>IFERROR(INDEX(Sheep!$R$332:$R$339,CL48,1),0)</f>
        <v>43833</v>
      </c>
      <c r="CM49" s="650">
        <f>IFERROR(INDEX(Sheep!$R$332:$R$339,CM48,1),0)</f>
        <v>43833</v>
      </c>
      <c r="CN49" s="650">
        <f>IFERROR(INDEX(Sheep!$R$332:$R$339,CN48,1),0)</f>
        <v>43833</v>
      </c>
      <c r="CO49" s="650">
        <f>IFERROR(INDEX(Sheep!$R$332:$R$339,CO48,1),0)</f>
        <v>43833</v>
      </c>
      <c r="CP49" s="650">
        <f>IFERROR(INDEX(Sheep!$R$332:$R$339,CP48,1),0)</f>
        <v>43833</v>
      </c>
      <c r="CQ49" s="650">
        <f>IFERROR(INDEX(Sheep!$R$332:$R$339,CQ48,1),0)</f>
        <v>43833</v>
      </c>
      <c r="CR49" s="650">
        <f>IFERROR(INDEX(Sheep!$R$332:$R$339,CR48,1),0)</f>
        <v>43833</v>
      </c>
      <c r="CS49" s="650">
        <f>IFERROR(INDEX(Sheep!$R$332:$R$339,CS48,1),0)</f>
        <v>43833</v>
      </c>
      <c r="CT49" s="650">
        <f>IFERROR(INDEX(Sheep!$R$332:$R$339,CT48,1),0)</f>
        <v>43833</v>
      </c>
      <c r="CU49" s="650">
        <f>IFERROR(INDEX(Sheep!$R$332:$R$339,CU48,1),0)</f>
        <v>43833</v>
      </c>
      <c r="CV49" s="650">
        <f>IFERROR(INDEX(Sheep!$R$332:$R$339,CV48,1),0)</f>
        <v>43833</v>
      </c>
      <c r="CW49" s="650">
        <f>IFERROR(INDEX(Sheep!$R$332:$R$339,CW48,1),0)</f>
        <v>43833</v>
      </c>
      <c r="CX49" s="650">
        <f>IFERROR(INDEX(Sheep!$R$332:$R$339,CX48,1),0)</f>
        <v>43833</v>
      </c>
      <c r="CY49" s="650">
        <f>IFERROR(INDEX(Sheep!$R$332:$R$339,CY48,1),0)</f>
        <v>43833</v>
      </c>
      <c r="CZ49" s="650">
        <f>IFERROR(INDEX(Sheep!$R$332:$R$339,CZ48,1),0)</f>
        <v>43833</v>
      </c>
      <c r="DA49" s="650">
        <f>IFERROR(INDEX(Sheep!$R$332:$R$339,DA48,1),0)</f>
        <v>43833</v>
      </c>
      <c r="DB49" s="650">
        <f>IFERROR(INDEX(Sheep!$R$332:$R$339,DB48,1),0)</f>
        <v>43833</v>
      </c>
      <c r="DC49" s="650">
        <f>IFERROR(INDEX(Sheep!$R$332:$R$339,DC48,1),0)</f>
        <v>43833</v>
      </c>
      <c r="DD49" s="650">
        <f>IFERROR(INDEX(Sheep!$R$332:$R$339,DD48,1),0)</f>
        <v>43833</v>
      </c>
      <c r="DE49" s="650">
        <f>IFERROR(INDEX(Sheep!$R$332:$R$339,DE48,1),0)</f>
        <v>43833</v>
      </c>
      <c r="DF49" s="650">
        <f>IFERROR(INDEX(Sheep!$R$332:$R$339,DF48,1),0)</f>
        <v>43833</v>
      </c>
      <c r="DG49" s="650">
        <f>IFERROR(INDEX(Sheep!$R$332:$R$339,DG48,1),0)</f>
        <v>43833</v>
      </c>
      <c r="DH49" s="650">
        <f>IFERROR(INDEX(Sheep!$R$332:$R$339,DH48,1),0)</f>
        <v>43833</v>
      </c>
      <c r="DI49" s="650">
        <f>IFERROR(INDEX(Sheep!$R$332:$R$339,DI48,1),0)</f>
        <v>43833</v>
      </c>
      <c r="DJ49" s="650">
        <f>IFERROR(INDEX(Sheep!$R$332:$R$339,DJ48,1),0)</f>
        <v>43833</v>
      </c>
      <c r="DK49" s="650">
        <f>IFERROR(INDEX(Sheep!$R$332:$R$339,DK48,1),0)</f>
        <v>44198</v>
      </c>
      <c r="DL49" s="650">
        <f>IFERROR(INDEX(Sheep!$R$332:$R$339,DL48,1),0)</f>
        <v>44198</v>
      </c>
      <c r="DM49" s="650">
        <f>IFERROR(INDEX(Sheep!$R$332:$R$339,DM48,1),0)</f>
        <v>44198</v>
      </c>
      <c r="DN49" s="650">
        <f>IFERROR(INDEX(Sheep!$R$332:$R$339,DN48,1),0)</f>
        <v>44198</v>
      </c>
      <c r="DO49" s="650">
        <f>IFERROR(INDEX(Sheep!$R$332:$R$339,DO48,1),0)</f>
        <v>44198</v>
      </c>
      <c r="DP49" s="650">
        <f>IFERROR(INDEX(Sheep!$R$332:$R$339,DP48,1),0)</f>
        <v>44198</v>
      </c>
      <c r="DQ49" s="650">
        <f>IFERROR(INDEX(Sheep!$R$332:$R$339,DQ48,1),0)</f>
        <v>44198</v>
      </c>
      <c r="DR49" s="650">
        <f>IFERROR(INDEX(Sheep!$R$332:$R$339,DR48,1),0)</f>
        <v>44198</v>
      </c>
      <c r="DS49" s="650">
        <f>IFERROR(INDEX(Sheep!$R$332:$R$339,DS48,1),0)</f>
        <v>44198</v>
      </c>
      <c r="DT49" s="650">
        <f>IFERROR(INDEX(Sheep!$R$332:$R$339,DT48,1),0)</f>
        <v>44198</v>
      </c>
      <c r="DU49" s="650">
        <f>IFERROR(INDEX(Sheep!$R$332:$R$339,DU48,1),0)</f>
        <v>44198</v>
      </c>
      <c r="DV49" s="650">
        <f>IFERROR(INDEX(Sheep!$R$332:$R$339,DV48,1),0)</f>
        <v>44198</v>
      </c>
      <c r="DW49" s="650">
        <f>IFERROR(INDEX(Sheep!$R$332:$R$339,DW48,1),0)</f>
        <v>44198</v>
      </c>
      <c r="DX49" s="650">
        <f>IFERROR(INDEX(Sheep!$R$332:$R$339,DX48,1),0)</f>
        <v>44198</v>
      </c>
      <c r="DY49" s="650">
        <f>IFERROR(INDEX(Sheep!$R$332:$R$339,DY48,1),0)</f>
        <v>44198</v>
      </c>
      <c r="DZ49" s="650">
        <f>IFERROR(INDEX(Sheep!$R$332:$R$339,DZ48,1),0)</f>
        <v>44198</v>
      </c>
      <c r="EA49" s="650">
        <f>IFERROR(INDEX(Sheep!$R$332:$R$339,EA48,1),0)</f>
        <v>44198</v>
      </c>
      <c r="EB49" s="650">
        <f>IFERROR(INDEX(Sheep!$R$332:$R$339,EB48,1),0)</f>
        <v>44198</v>
      </c>
      <c r="EC49" s="650">
        <f>IFERROR(INDEX(Sheep!$R$332:$R$339,EC48,1),0)</f>
        <v>44198</v>
      </c>
      <c r="ED49" s="650">
        <f>IFERROR(INDEX(Sheep!$R$332:$R$339,ED48,1),0)</f>
        <v>44198</v>
      </c>
      <c r="EE49" s="650">
        <f>IFERROR(INDEX(Sheep!$R$332:$R$339,EE48,1),0)</f>
        <v>44198</v>
      </c>
      <c r="EF49" s="650">
        <f>IFERROR(INDEX(Sheep!$R$332:$R$339,EF48,1),0)</f>
        <v>44198</v>
      </c>
      <c r="EG49" s="650">
        <f>IFERROR(INDEX(Sheep!$R$332:$R$339,EG48,1),0)</f>
        <v>44198</v>
      </c>
      <c r="EH49" s="650">
        <f>IFERROR(INDEX(Sheep!$R$332:$R$339,EH48,1),0)</f>
        <v>44198</v>
      </c>
      <c r="EI49" s="650">
        <f>IFERROR(INDEX(Sheep!$R$332:$R$339,EI48,1),0)</f>
        <v>44198</v>
      </c>
      <c r="EJ49" s="650">
        <f>IFERROR(INDEX(Sheep!$R$332:$R$339,EJ48,1),0)</f>
        <v>44198</v>
      </c>
      <c r="EK49" s="650">
        <f>IFERROR(INDEX(Sheep!$R$332:$R$339,EK48,1),0)</f>
        <v>44198</v>
      </c>
      <c r="EL49" s="650">
        <f>IFERROR(INDEX(Sheep!$R$332:$R$339,EL48,1),0)</f>
        <v>44198</v>
      </c>
      <c r="EM49" s="650">
        <f>IFERROR(INDEX(Sheep!$R$332:$R$339,EM48,1),0)</f>
        <v>44198</v>
      </c>
      <c r="EN49" s="650">
        <f>IFERROR(INDEX(Sheep!$R$332:$R$339,EN48,1),0)</f>
        <v>44198</v>
      </c>
      <c r="EO49" s="650">
        <f>IFERROR(INDEX(Sheep!$R$332:$R$339,EO48,1),0)</f>
        <v>44198</v>
      </c>
      <c r="EP49" s="650">
        <f>IFERROR(INDEX(Sheep!$R$332:$R$339,EP48,1),0)</f>
        <v>44198</v>
      </c>
      <c r="EQ49" s="650">
        <f>IFERROR(INDEX(Sheep!$R$332:$R$339,EQ48,1),0)</f>
        <v>44198</v>
      </c>
      <c r="ER49" s="650">
        <f>IFERROR(INDEX(Sheep!$R$332:$R$339,ER48,1),0)</f>
        <v>44198</v>
      </c>
      <c r="ES49" s="650">
        <f>IFERROR(INDEX(Sheep!$R$332:$R$339,ES48,1),0)</f>
        <v>44198</v>
      </c>
      <c r="ET49" s="650">
        <f>IFERROR(INDEX(Sheep!$R$332:$R$339,ET48,1),0)</f>
        <v>44198</v>
      </c>
      <c r="EU49" s="650">
        <f>IFERROR(INDEX(Sheep!$R$332:$R$339,EU48,1),0)</f>
        <v>44198</v>
      </c>
      <c r="EV49" s="650">
        <f>IFERROR(INDEX(Sheep!$R$332:$R$339,EV48,1),0)</f>
        <v>44198</v>
      </c>
      <c r="EW49" s="650">
        <f>IFERROR(INDEX(Sheep!$R$332:$R$339,EW48,1),0)</f>
        <v>44198</v>
      </c>
      <c r="EX49" s="650">
        <f>IFERROR(INDEX(Sheep!$R$332:$R$339,EX48,1),0)</f>
        <v>44198</v>
      </c>
      <c r="EY49" s="650">
        <f>IFERROR(INDEX(Sheep!$R$332:$R$339,EY48,1),0)</f>
        <v>44198</v>
      </c>
      <c r="EZ49" s="650">
        <f>IFERROR(INDEX(Sheep!$R$332:$R$339,EZ48,1),0)</f>
        <v>44198</v>
      </c>
      <c r="FA49" s="650">
        <f>IFERROR(INDEX(Sheep!$R$332:$R$339,FA48,1),0)</f>
        <v>44198</v>
      </c>
      <c r="FB49" s="650">
        <f>IFERROR(INDEX(Sheep!$R$332:$R$339,FB48,1),0)</f>
        <v>44198</v>
      </c>
      <c r="FC49" s="650">
        <f>IFERROR(INDEX(Sheep!$R$332:$R$339,FC48,1),0)</f>
        <v>44198</v>
      </c>
      <c r="FD49" s="650">
        <f>IFERROR(INDEX(Sheep!$R$332:$R$339,FD48,1),0)</f>
        <v>44198</v>
      </c>
      <c r="FE49" s="650">
        <f>IFERROR(INDEX(Sheep!$R$332:$R$339,FE48,1),0)</f>
        <v>44198</v>
      </c>
      <c r="FF49" s="650">
        <f>IFERROR(INDEX(Sheep!$R$332:$R$339,FF48,1),0)</f>
        <v>44198</v>
      </c>
      <c r="FG49" s="650">
        <f>IFERROR(INDEX(Sheep!$R$332:$R$339,FG48,1),0)</f>
        <v>44198</v>
      </c>
      <c r="FH49" s="650">
        <f>IFERROR(INDEX(Sheep!$R$332:$R$339,FH48,1),0)</f>
        <v>44198</v>
      </c>
      <c r="FI49" s="650">
        <f>IFERROR(INDEX(Sheep!$R$332:$R$339,FI48,1),0)</f>
        <v>44198</v>
      </c>
      <c r="FJ49" s="650">
        <f>IFERROR(INDEX(Sheep!$R$332:$R$339,FJ48,1),0)</f>
        <v>44198</v>
      </c>
      <c r="FK49" s="650">
        <f>IFERROR(INDEX(Sheep!$R$332:$R$339,FK48,1),0)</f>
        <v>44563</v>
      </c>
      <c r="FL49" s="650">
        <f>IFERROR(INDEX(Sheep!$R$332:$R$339,FL48,1),0)</f>
        <v>44563</v>
      </c>
      <c r="FM49" s="650">
        <f>IFERROR(INDEX(Sheep!$R$332:$R$339,FM48,1),0)</f>
        <v>44563</v>
      </c>
      <c r="FN49" s="650">
        <f>IFERROR(INDEX(Sheep!$R$332:$R$339,FN48,1),0)</f>
        <v>44563</v>
      </c>
      <c r="FO49" s="650">
        <f>IFERROR(INDEX(Sheep!$R$332:$R$339,FO48,1),0)</f>
        <v>44563</v>
      </c>
      <c r="FP49" s="650">
        <f>IFERROR(INDEX(Sheep!$R$332:$R$339,FP48,1),0)</f>
        <v>44563</v>
      </c>
      <c r="FQ49" s="650">
        <f>IFERROR(INDEX(Sheep!$R$332:$R$339,FQ48,1),0)</f>
        <v>44563</v>
      </c>
      <c r="FR49" s="650">
        <f>IFERROR(INDEX(Sheep!$R$332:$R$339,FR48,1),0)</f>
        <v>44563</v>
      </c>
      <c r="FS49" s="650">
        <f>IFERROR(INDEX(Sheep!$R$332:$R$339,FS48,1),0)</f>
        <v>44563</v>
      </c>
      <c r="FT49" s="650">
        <f>IFERROR(INDEX(Sheep!$R$332:$R$339,FT48,1),0)</f>
        <v>44563</v>
      </c>
      <c r="FU49" s="650">
        <f>IFERROR(INDEX(Sheep!$R$332:$R$339,FU48,1),0)</f>
        <v>44563</v>
      </c>
      <c r="FV49" s="650">
        <f>IFERROR(INDEX(Sheep!$R$332:$R$339,FV48,1),0)</f>
        <v>44563</v>
      </c>
      <c r="FW49" s="650">
        <f>IFERROR(INDEX(Sheep!$R$332:$R$339,FW48,1),0)</f>
        <v>44563</v>
      </c>
      <c r="FX49" s="650">
        <f>IFERROR(INDEX(Sheep!$R$332:$R$339,FX48,1),0)</f>
        <v>44563</v>
      </c>
      <c r="FY49" s="650">
        <f>IFERROR(INDEX(Sheep!$R$332:$R$339,FY48,1),0)</f>
        <v>44563</v>
      </c>
      <c r="FZ49" s="650">
        <f>IFERROR(INDEX(Sheep!$R$332:$R$339,FZ48,1),0)</f>
        <v>44563</v>
      </c>
      <c r="GA49" s="650">
        <f>IFERROR(INDEX(Sheep!$R$332:$R$339,GA48,1),0)</f>
        <v>44563</v>
      </c>
      <c r="GB49" s="650">
        <f>IFERROR(INDEX(Sheep!$R$332:$R$339,GB48,1),0)</f>
        <v>44563</v>
      </c>
      <c r="GC49" s="650">
        <f>IFERROR(INDEX(Sheep!$R$332:$R$339,GC48,1),0)</f>
        <v>44563</v>
      </c>
      <c r="GD49" s="650">
        <f>IFERROR(INDEX(Sheep!$R$332:$R$339,GD48,1),0)</f>
        <v>44563</v>
      </c>
      <c r="GE49" s="650">
        <f>IFERROR(INDEX(Sheep!$R$332:$R$339,GE48,1),0)</f>
        <v>44563</v>
      </c>
      <c r="GF49" s="650">
        <f>IFERROR(INDEX(Sheep!$R$332:$R$339,GF48,1),0)</f>
        <v>44563</v>
      </c>
      <c r="GG49" s="650">
        <f>IFERROR(INDEX(Sheep!$R$332:$R$339,GG48,1),0)</f>
        <v>44563</v>
      </c>
      <c r="GH49" s="650">
        <f>IFERROR(INDEX(Sheep!$R$332:$R$339,GH48,1),0)</f>
        <v>44563</v>
      </c>
      <c r="GI49" s="650">
        <f>IFERROR(INDEX(Sheep!$R$332:$R$339,GI48,1),0)</f>
        <v>44563</v>
      </c>
      <c r="GJ49" s="650">
        <f>IFERROR(INDEX(Sheep!$R$332:$R$339,GJ48,1),0)</f>
        <v>44563</v>
      </c>
      <c r="GK49" s="650">
        <f>IFERROR(INDEX(Sheep!$R$332:$R$339,GK48,1),0)</f>
        <v>44563</v>
      </c>
      <c r="GL49" s="650">
        <f>IFERROR(INDEX(Sheep!$R$332:$R$339,GL48,1),0)</f>
        <v>44563</v>
      </c>
      <c r="GM49" s="650">
        <f>IFERROR(INDEX(Sheep!$R$332:$R$339,GM48,1),0)</f>
        <v>44563</v>
      </c>
      <c r="GN49" s="650">
        <f>IFERROR(INDEX(Sheep!$R$332:$R$339,GN48,1),0)</f>
        <v>44563</v>
      </c>
      <c r="GO49" s="650">
        <f>IFERROR(INDEX(Sheep!$R$332:$R$339,GO48,1),0)</f>
        <v>44563</v>
      </c>
      <c r="GP49" s="650">
        <f>IFERROR(INDEX(Sheep!$R$332:$R$339,GP48,1),0)</f>
        <v>44563</v>
      </c>
      <c r="GQ49" s="650">
        <f>IFERROR(INDEX(Sheep!$R$332:$R$339,GQ48,1),0)</f>
        <v>44563</v>
      </c>
      <c r="GR49" s="650">
        <f>IFERROR(INDEX(Sheep!$R$332:$R$339,GR48,1),0)</f>
        <v>44563</v>
      </c>
      <c r="GS49" s="650">
        <f>IFERROR(INDEX(Sheep!$R$332:$R$339,GS48,1),0)</f>
        <v>44563</v>
      </c>
      <c r="GT49" s="650">
        <f>IFERROR(INDEX(Sheep!$R$332:$R$339,GT48,1),0)</f>
        <v>44563</v>
      </c>
      <c r="GU49" s="650">
        <f>IFERROR(INDEX(Sheep!$R$332:$R$339,GU48,1),0)</f>
        <v>44563</v>
      </c>
      <c r="GV49" s="650">
        <f>IFERROR(INDEX(Sheep!$R$332:$R$339,GV48,1),0)</f>
        <v>44563</v>
      </c>
      <c r="GW49" s="650">
        <f>IFERROR(INDEX(Sheep!$R$332:$R$339,GW48,1),0)</f>
        <v>44563</v>
      </c>
      <c r="GX49" s="650">
        <f>IFERROR(INDEX(Sheep!$R$332:$R$339,GX48,1),0)</f>
        <v>44563</v>
      </c>
      <c r="GY49" s="650">
        <f>IFERROR(INDEX(Sheep!$R$332:$R$339,GY48,1),0)</f>
        <v>44563</v>
      </c>
      <c r="GZ49" s="650">
        <f>IFERROR(INDEX(Sheep!$R$332:$R$339,GZ48,1),0)</f>
        <v>44563</v>
      </c>
      <c r="HA49" s="650">
        <f>IFERROR(INDEX(Sheep!$R$332:$R$339,HA48,1),0)</f>
        <v>44563</v>
      </c>
      <c r="HB49" s="650">
        <f>IFERROR(INDEX(Sheep!$R$332:$R$339,HB48,1),0)</f>
        <v>44563</v>
      </c>
      <c r="HC49" s="650">
        <f>IFERROR(INDEX(Sheep!$R$332:$R$339,HC48,1),0)</f>
        <v>44563</v>
      </c>
      <c r="HD49" s="650">
        <f>IFERROR(INDEX(Sheep!$R$332:$R$339,HD48,1),0)</f>
        <v>44563</v>
      </c>
      <c r="HE49" s="650">
        <f>IFERROR(INDEX(Sheep!$R$332:$R$339,HE48,1),0)</f>
        <v>44563</v>
      </c>
      <c r="HF49" s="650">
        <f>IFERROR(INDEX(Sheep!$R$332:$R$339,HF48,1),0)</f>
        <v>44563</v>
      </c>
      <c r="HG49" s="650">
        <f>IFERROR(INDEX(Sheep!$R$332:$R$339,HG48,1),0)</f>
        <v>44563</v>
      </c>
      <c r="HH49" s="650">
        <f>IFERROR(INDEX(Sheep!$R$332:$R$339,HH48,1),0)</f>
        <v>44563</v>
      </c>
      <c r="HI49" s="650">
        <f>IFERROR(INDEX(Sheep!$R$332:$R$339,HI48,1),0)</f>
        <v>44563</v>
      </c>
      <c r="HJ49" s="650">
        <f>IFERROR(INDEX(Sheep!$R$332:$R$339,HJ48,1),0)</f>
        <v>44563</v>
      </c>
      <c r="HK49" s="650">
        <f>IFERROR(INDEX(Sheep!$R$332:$R$339,HK48,1),0)</f>
        <v>44928</v>
      </c>
      <c r="HL49" s="650">
        <f>IFERROR(INDEX(Sheep!$R$332:$R$339,HL48,1),0)</f>
        <v>44928</v>
      </c>
      <c r="HM49" s="650">
        <f>IFERROR(INDEX(Sheep!$R$332:$R$339,HM48,1),0)</f>
        <v>44928</v>
      </c>
      <c r="HN49" s="650">
        <f>IFERROR(INDEX(Sheep!$R$332:$R$339,HN48,1),0)</f>
        <v>44928</v>
      </c>
      <c r="HO49" s="650">
        <f>IFERROR(INDEX(Sheep!$R$332:$R$339,HO48,1),0)</f>
        <v>44928</v>
      </c>
      <c r="HP49" s="650">
        <f>IFERROR(INDEX(Sheep!$R$332:$R$339,HP48,1),0)</f>
        <v>44928</v>
      </c>
      <c r="HQ49" s="650">
        <f>IFERROR(INDEX(Sheep!$R$332:$R$339,HQ48,1),0)</f>
        <v>44928</v>
      </c>
      <c r="HR49" s="650">
        <f>IFERROR(INDEX(Sheep!$R$332:$R$339,HR48,1),0)</f>
        <v>44928</v>
      </c>
      <c r="HS49" s="650">
        <f>IFERROR(INDEX(Sheep!$R$332:$R$339,HS48,1),0)</f>
        <v>44928</v>
      </c>
      <c r="HT49" s="650">
        <f>IFERROR(INDEX(Sheep!$R$332:$R$339,HT48,1),0)</f>
        <v>44928</v>
      </c>
      <c r="HU49" s="650">
        <f>IFERROR(INDEX(Sheep!$R$332:$R$339,HU48,1),0)</f>
        <v>44928</v>
      </c>
      <c r="HV49" s="650">
        <f>IFERROR(INDEX(Sheep!$R$332:$R$339,HV48,1),0)</f>
        <v>44928</v>
      </c>
      <c r="HW49" s="650">
        <f>IFERROR(INDEX(Sheep!$R$332:$R$339,HW48,1),0)</f>
        <v>44928</v>
      </c>
      <c r="HX49" s="650">
        <f>IFERROR(INDEX(Sheep!$R$332:$R$339,HX48,1),0)</f>
        <v>44928</v>
      </c>
      <c r="HY49" s="650">
        <f>IFERROR(INDEX(Sheep!$R$332:$R$339,HY48,1),0)</f>
        <v>44928</v>
      </c>
      <c r="HZ49" s="650">
        <f>IFERROR(INDEX(Sheep!$R$332:$R$339,HZ48,1),0)</f>
        <v>44928</v>
      </c>
      <c r="IA49" s="650">
        <f>IFERROR(INDEX(Sheep!$R$332:$R$339,IA48,1),0)</f>
        <v>44928</v>
      </c>
      <c r="IB49" s="650">
        <f>IFERROR(INDEX(Sheep!$R$332:$R$339,IB48,1),0)</f>
        <v>44928</v>
      </c>
      <c r="IC49" s="650">
        <f>IFERROR(INDEX(Sheep!$R$332:$R$339,IC48,1),0)</f>
        <v>44928</v>
      </c>
      <c r="ID49" s="650">
        <f>IFERROR(INDEX(Sheep!$R$332:$R$339,ID48,1),0)</f>
        <v>44928</v>
      </c>
      <c r="IE49" s="650">
        <f>IFERROR(INDEX(Sheep!$R$332:$R$339,IE48,1),0)</f>
        <v>44928</v>
      </c>
      <c r="IF49" s="650">
        <f>IFERROR(INDEX(Sheep!$R$332:$R$339,IF48,1),0)</f>
        <v>44928</v>
      </c>
      <c r="IG49" s="650">
        <f>IFERROR(INDEX(Sheep!$R$332:$R$339,IG48,1),0)</f>
        <v>44928</v>
      </c>
      <c r="IH49" s="650">
        <f>IFERROR(INDEX(Sheep!$R$332:$R$339,IH48,1),0)</f>
        <v>44928</v>
      </c>
      <c r="II49" s="650">
        <f>IFERROR(INDEX(Sheep!$R$332:$R$339,II48,1),0)</f>
        <v>44928</v>
      </c>
      <c r="IJ49" s="650">
        <f>IFERROR(INDEX(Sheep!$R$332:$R$339,IJ48,1),0)</f>
        <v>44928</v>
      </c>
      <c r="IK49" s="650">
        <f>IFERROR(INDEX(Sheep!$R$332:$R$339,IK48,1),0)</f>
        <v>44928</v>
      </c>
      <c r="IL49" s="650">
        <f>IFERROR(INDEX(Sheep!$R$332:$R$339,IL48,1),0)</f>
        <v>44928</v>
      </c>
      <c r="IM49" s="650">
        <f>IFERROR(INDEX(Sheep!$R$332:$R$339,IM48,1),0)</f>
        <v>44928</v>
      </c>
      <c r="IN49" s="650">
        <f>IFERROR(INDEX(Sheep!$R$332:$R$339,IN48,1),0)</f>
        <v>44928</v>
      </c>
      <c r="IO49" s="650">
        <f>IFERROR(INDEX(Sheep!$R$332:$R$339,IO48,1),0)</f>
        <v>44928</v>
      </c>
      <c r="IP49" s="650">
        <f>IFERROR(INDEX(Sheep!$R$332:$R$339,IP48,1),0)</f>
        <v>44928</v>
      </c>
      <c r="IQ49" s="650">
        <f>IFERROR(INDEX(Sheep!$R$332:$R$339,IQ48,1),0)</f>
        <v>44928</v>
      </c>
      <c r="IR49" s="650">
        <f>IFERROR(INDEX(Sheep!$R$332:$R$339,IR48,1),0)</f>
        <v>44928</v>
      </c>
      <c r="IS49" s="650">
        <f>IFERROR(INDEX(Sheep!$R$332:$R$339,IS48,1),0)</f>
        <v>44928</v>
      </c>
      <c r="IT49" s="650">
        <f>IFERROR(INDEX(Sheep!$R$332:$R$339,IT48,1),0)</f>
        <v>44928</v>
      </c>
      <c r="IU49" s="650">
        <f>IFERROR(INDEX(Sheep!$R$332:$R$339,IU48,1),0)</f>
        <v>44928</v>
      </c>
      <c r="IV49" s="650">
        <f>IFERROR(INDEX(Sheep!$R$332:$R$339,IV48,1),0)</f>
        <v>44928</v>
      </c>
      <c r="IW49" s="650">
        <f>IFERROR(INDEX(Sheep!$R$332:$R$339,IW48,1),0)</f>
        <v>44928</v>
      </c>
      <c r="IX49" s="650">
        <f>IFERROR(INDEX(Sheep!$R$332:$R$339,IX48,1),0)</f>
        <v>44928</v>
      </c>
      <c r="IY49" s="650">
        <f>IFERROR(INDEX(Sheep!$R$332:$R$339,IY48,1),0)</f>
        <v>44928</v>
      </c>
      <c r="IZ49" s="650">
        <f>IFERROR(INDEX(Sheep!$R$332:$R$339,IZ48,1),0)</f>
        <v>44928</v>
      </c>
      <c r="JA49" s="650">
        <f>IFERROR(INDEX(Sheep!$R$332:$R$339,JA48,1),0)</f>
        <v>44928</v>
      </c>
      <c r="JB49" s="650">
        <f>IFERROR(INDEX(Sheep!$R$332:$R$339,JB48,1),0)</f>
        <v>44928</v>
      </c>
      <c r="JC49" s="650">
        <f>IFERROR(INDEX(Sheep!$R$332:$R$339,JC48,1),0)</f>
        <v>44928</v>
      </c>
      <c r="JD49" s="650">
        <f>IFERROR(INDEX(Sheep!$R$332:$R$339,JD48,1),0)</f>
        <v>44928</v>
      </c>
      <c r="JE49" s="650">
        <f>IFERROR(INDEX(Sheep!$R$332:$R$339,JE48,1),0)</f>
        <v>44928</v>
      </c>
      <c r="JF49" s="650">
        <f>IFERROR(INDEX(Sheep!$R$332:$R$339,JF48,1),0)</f>
        <v>44928</v>
      </c>
      <c r="JG49" s="650">
        <f>IFERROR(INDEX(Sheep!$R$332:$R$339,JG48,1),0)</f>
        <v>44928</v>
      </c>
      <c r="JH49" s="650">
        <f>IFERROR(INDEX(Sheep!$R$332:$R$339,JH48,1),0)</f>
        <v>44928</v>
      </c>
      <c r="JI49" s="650">
        <f>IFERROR(INDEX(Sheep!$R$332:$R$339,JI48,1),0)</f>
        <v>44928</v>
      </c>
      <c r="JJ49" s="650">
        <f>IFERROR(INDEX(Sheep!$R$332:$R$339,JJ48,1),0)</f>
        <v>44928</v>
      </c>
      <c r="JK49" s="650">
        <f>IFERROR(INDEX(Sheep!$R$332:$R$339,JK48,1),0)</f>
        <v>45294</v>
      </c>
      <c r="JL49" s="650">
        <f>IFERROR(INDEX(Sheep!$R$332:$R$339,JL48,1),0)</f>
        <v>45294</v>
      </c>
      <c r="JM49" s="650">
        <f>IFERROR(INDEX(Sheep!$R$332:$R$339,JM48,1),0)</f>
        <v>45294</v>
      </c>
      <c r="JN49" s="650">
        <f>IFERROR(INDEX(Sheep!$R$332:$R$339,JN48,1),0)</f>
        <v>45294</v>
      </c>
      <c r="JO49" s="650">
        <f>IFERROR(INDEX(Sheep!$R$332:$R$339,JO48,1),0)</f>
        <v>45294</v>
      </c>
      <c r="JP49" s="650">
        <f>IFERROR(INDEX(Sheep!$R$332:$R$339,JP48,1),0)</f>
        <v>45294</v>
      </c>
      <c r="JQ49" s="650">
        <f>IFERROR(INDEX(Sheep!$R$332:$R$339,JQ48,1),0)</f>
        <v>45294</v>
      </c>
      <c r="JR49" s="650">
        <f>IFERROR(INDEX(Sheep!$R$332:$R$339,JR48,1),0)</f>
        <v>45294</v>
      </c>
      <c r="JS49" s="650">
        <f>IFERROR(INDEX(Sheep!$R$332:$R$339,JS48,1),0)</f>
        <v>45294</v>
      </c>
      <c r="JT49" s="650">
        <f>IFERROR(INDEX(Sheep!$R$332:$R$339,JT48,1),0)</f>
        <v>45294</v>
      </c>
      <c r="JU49" s="650">
        <f>IFERROR(INDEX(Sheep!$R$332:$R$339,JU48,1),0)</f>
        <v>45294</v>
      </c>
      <c r="JV49" s="650">
        <f>IFERROR(INDEX(Sheep!$R$332:$R$339,JV48,1),0)</f>
        <v>45294</v>
      </c>
      <c r="JW49" s="650">
        <f>IFERROR(INDEX(Sheep!$R$332:$R$339,JW48,1),0)</f>
        <v>45294</v>
      </c>
      <c r="JX49" s="650">
        <f>IFERROR(INDEX(Sheep!$R$332:$R$339,JX48,1),0)</f>
        <v>45294</v>
      </c>
      <c r="JY49" s="650">
        <f>IFERROR(INDEX(Sheep!$R$332:$R$339,JY48,1),0)</f>
        <v>45294</v>
      </c>
      <c r="JZ49" s="650">
        <f>IFERROR(INDEX(Sheep!$R$332:$R$339,JZ48,1),0)</f>
        <v>45294</v>
      </c>
      <c r="KA49" s="650">
        <f>IFERROR(INDEX(Sheep!$R$332:$R$339,KA48,1),0)</f>
        <v>45294</v>
      </c>
      <c r="KB49" s="650">
        <f>IFERROR(INDEX(Sheep!$R$332:$R$339,KB48,1),0)</f>
        <v>45294</v>
      </c>
      <c r="KC49" s="650">
        <f>IFERROR(INDEX(Sheep!$R$332:$R$339,KC48,1),0)</f>
        <v>45294</v>
      </c>
      <c r="KD49" s="650">
        <f>IFERROR(INDEX(Sheep!$R$332:$R$339,KD48,1),0)</f>
        <v>45294</v>
      </c>
      <c r="KE49" s="650">
        <f>IFERROR(INDEX(Sheep!$R$332:$R$339,KE48,1),0)</f>
        <v>45294</v>
      </c>
      <c r="KF49" s="650">
        <f>IFERROR(INDEX(Sheep!$R$332:$R$339,KF48,1),0)</f>
        <v>45294</v>
      </c>
      <c r="KG49" s="650">
        <f>IFERROR(INDEX(Sheep!$R$332:$R$339,KG48,1),0)</f>
        <v>45294</v>
      </c>
      <c r="KH49" s="650">
        <f>IFERROR(INDEX(Sheep!$R$332:$R$339,KH48,1),0)</f>
        <v>45294</v>
      </c>
      <c r="KI49" s="650">
        <f>IFERROR(INDEX(Sheep!$R$332:$R$339,KI48,1),0)</f>
        <v>45294</v>
      </c>
      <c r="KJ49" s="650">
        <f>IFERROR(INDEX(Sheep!$R$332:$R$339,KJ48,1),0)</f>
        <v>45294</v>
      </c>
      <c r="KK49" s="650">
        <f>IFERROR(INDEX(Sheep!$R$332:$R$339,KK48,1),0)</f>
        <v>45294</v>
      </c>
      <c r="KL49" s="650">
        <f>IFERROR(INDEX(Sheep!$R$332:$R$339,KL48,1),0)</f>
        <v>45294</v>
      </c>
      <c r="KM49" s="650">
        <f>IFERROR(INDEX(Sheep!$R$332:$R$339,KM48,1),0)</f>
        <v>45294</v>
      </c>
      <c r="KN49" s="650">
        <f>IFERROR(INDEX(Sheep!$R$332:$R$339,KN48,1),0)</f>
        <v>45294</v>
      </c>
      <c r="KO49" s="650">
        <f>IFERROR(INDEX(Sheep!$R$332:$R$339,KO48,1),0)</f>
        <v>45294</v>
      </c>
      <c r="KP49" s="650">
        <f>IFERROR(INDEX(Sheep!$R$332:$R$339,KP48,1),0)</f>
        <v>45294</v>
      </c>
      <c r="KQ49" s="650">
        <f>IFERROR(INDEX(Sheep!$R$332:$R$339,KQ48,1),0)</f>
        <v>45294</v>
      </c>
      <c r="KR49" s="650">
        <f>IFERROR(INDEX(Sheep!$R$332:$R$339,KR48,1),0)</f>
        <v>45294</v>
      </c>
      <c r="KS49" s="650">
        <f>IFERROR(INDEX(Sheep!$R$332:$R$339,KS48,1),0)</f>
        <v>45294</v>
      </c>
      <c r="KT49" s="650">
        <f>IFERROR(INDEX(Sheep!$R$332:$R$339,KT48,1),0)</f>
        <v>45294</v>
      </c>
      <c r="KU49" s="650">
        <f>IFERROR(INDEX(Sheep!$R$332:$R$339,KU48,1),0)</f>
        <v>45294</v>
      </c>
      <c r="KV49" s="650">
        <f>IFERROR(INDEX(Sheep!$R$332:$R$339,KV48,1),0)</f>
        <v>45294</v>
      </c>
      <c r="KW49" s="650">
        <f>IFERROR(INDEX(Sheep!$R$332:$R$339,KW48,1),0)</f>
        <v>45294</v>
      </c>
      <c r="KX49" s="650">
        <f>IFERROR(INDEX(Sheep!$R$332:$R$339,KX48,1),0)</f>
        <v>45294</v>
      </c>
      <c r="KY49" s="650">
        <f>IFERROR(INDEX(Sheep!$R$332:$R$339,KY48,1),0)</f>
        <v>45294</v>
      </c>
      <c r="KZ49" s="650">
        <f>IFERROR(INDEX(Sheep!$R$332:$R$339,KZ48,1),0)</f>
        <v>45294</v>
      </c>
      <c r="LA49" s="650">
        <f>IFERROR(INDEX(Sheep!$R$332:$R$339,LA48,1),0)</f>
        <v>45294</v>
      </c>
      <c r="LB49" s="650">
        <f>IFERROR(INDEX(Sheep!$R$332:$R$339,LB48,1),0)</f>
        <v>45294</v>
      </c>
      <c r="LC49" s="650">
        <f>IFERROR(INDEX(Sheep!$R$332:$R$339,LC48,1),0)</f>
        <v>45294</v>
      </c>
      <c r="LD49" s="650">
        <f>IFERROR(INDEX(Sheep!$R$332:$R$339,LD48,1),0)</f>
        <v>45294</v>
      </c>
      <c r="LE49" s="650">
        <f>IFERROR(INDEX(Sheep!$R$332:$R$339,LE48,1),0)</f>
        <v>45294</v>
      </c>
      <c r="LF49" s="650">
        <f>IFERROR(INDEX(Sheep!$R$332:$R$339,LF48,1),0)</f>
        <v>45294</v>
      </c>
      <c r="LG49" s="650">
        <f>IFERROR(INDEX(Sheep!$R$332:$R$339,LG48,1),0)</f>
        <v>45294</v>
      </c>
      <c r="LH49" s="650">
        <f>IFERROR(INDEX(Sheep!$R$332:$R$339,LH48,1),0)</f>
        <v>45294</v>
      </c>
      <c r="LI49" s="650">
        <f>IFERROR(INDEX(Sheep!$R$332:$R$339,LI48,1),0)</f>
        <v>45294</v>
      </c>
      <c r="LJ49" s="650">
        <f>IFERROR(INDEX(Sheep!$R$332:$R$339,LJ48,1),0)</f>
        <v>45294</v>
      </c>
      <c r="LK49" s="650">
        <f>IFERROR(INDEX(Sheep!$R$332:$R$339,LK48,1),0)</f>
        <v>45659</v>
      </c>
      <c r="LL49" s="650">
        <f>IFERROR(INDEX(Sheep!$R$332:$R$339,LL48,1),0)</f>
        <v>45659</v>
      </c>
      <c r="LM49" s="650">
        <f>IFERROR(INDEX(Sheep!$R$332:$R$339,LM48,1),0)</f>
        <v>45659</v>
      </c>
      <c r="LN49" s="650">
        <f>IFERROR(INDEX(Sheep!$R$332:$R$339,LN48,1),0)</f>
        <v>45659</v>
      </c>
      <c r="LO49" s="650">
        <f>IFERROR(INDEX(Sheep!$R$332:$R$339,LO48,1),0)</f>
        <v>45659</v>
      </c>
      <c r="LP49" s="650">
        <f>IFERROR(INDEX(Sheep!$R$332:$R$339,LP48,1),0)</f>
        <v>45659</v>
      </c>
      <c r="LQ49" s="650">
        <f>IFERROR(INDEX(Sheep!$R$332:$R$339,LQ48,1),0)</f>
        <v>45659</v>
      </c>
      <c r="LR49" s="650">
        <f>IFERROR(INDEX(Sheep!$R$332:$R$339,LR48,1),0)</f>
        <v>45659</v>
      </c>
      <c r="LS49" s="650">
        <f>IFERROR(INDEX(Sheep!$R$332:$R$339,LS48,1),0)</f>
        <v>45659</v>
      </c>
      <c r="LT49" s="650">
        <f>IFERROR(INDEX(Sheep!$R$332:$R$339,LT48,1),0)</f>
        <v>45659</v>
      </c>
      <c r="LU49" s="650">
        <f>IFERROR(INDEX(Sheep!$R$332:$R$339,LU48,1),0)</f>
        <v>45659</v>
      </c>
      <c r="LV49" s="650">
        <f>IFERROR(INDEX(Sheep!$R$332:$R$339,LV48,1),0)</f>
        <v>45659</v>
      </c>
      <c r="LW49" s="650">
        <f>IFERROR(INDEX(Sheep!$R$332:$R$339,LW48,1),0)</f>
        <v>45659</v>
      </c>
      <c r="LX49" s="650">
        <f>IFERROR(INDEX(Sheep!$R$332:$R$339,LX48,1),0)</f>
        <v>45659</v>
      </c>
      <c r="LY49" s="650">
        <f>IFERROR(INDEX(Sheep!$R$332:$R$339,LY48,1),0)</f>
        <v>45659</v>
      </c>
      <c r="LZ49" s="650">
        <f>IFERROR(INDEX(Sheep!$R$332:$R$339,LZ48,1),0)</f>
        <v>45659</v>
      </c>
      <c r="MA49" s="650">
        <f>IFERROR(INDEX(Sheep!$R$332:$R$339,MA48,1),0)</f>
        <v>45659</v>
      </c>
      <c r="MB49" s="650">
        <f>IFERROR(INDEX(Sheep!$R$332:$R$339,MB48,1),0)</f>
        <v>45659</v>
      </c>
      <c r="MC49" s="650">
        <f>IFERROR(INDEX(Sheep!$R$332:$R$339,MC48,1),0)</f>
        <v>45659</v>
      </c>
      <c r="MD49" s="650">
        <f>IFERROR(INDEX(Sheep!$R$332:$R$339,MD48,1),0)</f>
        <v>45659</v>
      </c>
      <c r="ME49" s="650">
        <f>IFERROR(INDEX(Sheep!$R$332:$R$339,ME48,1),0)</f>
        <v>45659</v>
      </c>
      <c r="MF49" s="650">
        <f>IFERROR(INDEX(Sheep!$R$332:$R$339,MF48,1),0)</f>
        <v>45659</v>
      </c>
      <c r="MG49" s="650">
        <f>IFERROR(INDEX(Sheep!$R$332:$R$339,MG48,1),0)</f>
        <v>45659</v>
      </c>
      <c r="MH49" s="650">
        <f>IFERROR(INDEX(Sheep!$R$332:$R$339,MH48,1),0)</f>
        <v>45659</v>
      </c>
      <c r="MI49" s="650">
        <f>IFERROR(INDEX(Sheep!$R$332:$R$339,MI48,1),0)</f>
        <v>45659</v>
      </c>
      <c r="MJ49" s="650">
        <f>IFERROR(INDEX(Sheep!$R$332:$R$339,MJ48,1),0)</f>
        <v>45659</v>
      </c>
      <c r="MK49" s="650">
        <f>IFERROR(INDEX(Sheep!$R$332:$R$339,MK48,1),0)</f>
        <v>45659</v>
      </c>
      <c r="ML49" s="650">
        <f>IFERROR(INDEX(Sheep!$R$332:$R$339,ML48,1),0)</f>
        <v>45659</v>
      </c>
      <c r="MM49" s="650">
        <f>IFERROR(INDEX(Sheep!$R$332:$R$339,MM48,1),0)</f>
        <v>45659</v>
      </c>
      <c r="MN49" s="650">
        <f>IFERROR(INDEX(Sheep!$R$332:$R$339,MN48,1),0)</f>
        <v>45659</v>
      </c>
      <c r="MO49" s="650">
        <f>IFERROR(INDEX(Sheep!$R$332:$R$339,MO48,1),0)</f>
        <v>45659</v>
      </c>
      <c r="MP49" s="650">
        <f>IFERROR(INDEX(Sheep!$R$332:$R$339,MP48,1),0)</f>
        <v>45659</v>
      </c>
      <c r="MQ49" s="650">
        <f>IFERROR(INDEX(Sheep!$R$332:$R$339,MQ48,1),0)</f>
        <v>45659</v>
      </c>
      <c r="MR49" s="650">
        <f>IFERROR(INDEX(Sheep!$R$332:$R$339,MR48,1),0)</f>
        <v>45659</v>
      </c>
      <c r="MS49" s="650">
        <f>IFERROR(INDEX(Sheep!$R$332:$R$339,MS48,1),0)</f>
        <v>45659</v>
      </c>
      <c r="MT49" s="650">
        <f>IFERROR(INDEX(Sheep!$R$332:$R$339,MT48,1),0)</f>
        <v>45659</v>
      </c>
      <c r="MU49" s="650">
        <f>IFERROR(INDEX(Sheep!$R$332:$R$339,MU48,1),0)</f>
        <v>45659</v>
      </c>
      <c r="MV49" s="650">
        <f>IFERROR(INDEX(Sheep!$R$332:$R$339,MV48,1),0)</f>
        <v>45659</v>
      </c>
      <c r="MW49" s="650">
        <f>IFERROR(INDEX(Sheep!$R$332:$R$339,MW48,1),0)</f>
        <v>45659</v>
      </c>
      <c r="MX49" s="650">
        <f>IFERROR(INDEX(Sheep!$R$332:$R$339,MX48,1),0)</f>
        <v>45659</v>
      </c>
      <c r="MY49" s="650">
        <f>IFERROR(INDEX(Sheep!$R$332:$R$339,MY48,1),0)</f>
        <v>45659</v>
      </c>
      <c r="MZ49" s="650">
        <f>IFERROR(INDEX(Sheep!$R$332:$R$339,MZ48,1),0)</f>
        <v>45659</v>
      </c>
      <c r="NA49" s="650">
        <f>IFERROR(INDEX(Sheep!$R$332:$R$339,NA48,1),0)</f>
        <v>45659</v>
      </c>
      <c r="NB49" s="650">
        <f>IFERROR(INDEX(Sheep!$R$332:$R$339,NB48,1),0)</f>
        <v>45659</v>
      </c>
      <c r="NC49" s="650">
        <f>IFERROR(INDEX(Sheep!$R$332:$R$339,NC48,1),0)</f>
        <v>45659</v>
      </c>
      <c r="ND49" s="650">
        <f>IFERROR(INDEX(Sheep!$R$332:$R$339,ND48,1),0)</f>
        <v>45659</v>
      </c>
      <c r="NE49" s="650">
        <f>IFERROR(INDEX(Sheep!$R$332:$R$339,NE48,1),0)</f>
        <v>45659</v>
      </c>
      <c r="NF49" s="650">
        <f>IFERROR(INDEX(Sheep!$R$332:$R$339,NF48,1),0)</f>
        <v>45659</v>
      </c>
      <c r="NG49" s="650">
        <f>IFERROR(INDEX(Sheep!$R$332:$R$339,NG48,1),0)</f>
        <v>45659</v>
      </c>
      <c r="NH49" s="650">
        <f>IFERROR(INDEX(Sheep!$R$332:$R$339,NH48,1),0)</f>
        <v>45659</v>
      </c>
      <c r="NI49" s="650">
        <f>IFERROR(INDEX(Sheep!$R$332:$R$339,NI48,1),0)</f>
        <v>45659</v>
      </c>
      <c r="NJ49" s="650">
        <f>IFERROR(INDEX(Sheep!$R$332:$R$339,NJ48,1),0)</f>
        <v>45659</v>
      </c>
      <c r="NK49" s="650">
        <f>IFERROR(INDEX(Sheep!$R$332:$R$339,NK48,1),0)</f>
        <v>46024</v>
      </c>
      <c r="NL49" s="650">
        <f>IFERROR(INDEX(Sheep!$R$332:$R$339,NL48,1),0)</f>
        <v>46024</v>
      </c>
      <c r="NM49" s="650">
        <f>IFERROR(INDEX(Sheep!$R$332:$R$339,NM48,1),0)</f>
        <v>46024</v>
      </c>
      <c r="NN49" s="650">
        <f>IFERROR(INDEX(Sheep!$R$332:$R$339,NN48,1),0)</f>
        <v>46024</v>
      </c>
      <c r="NO49" s="650">
        <f>IFERROR(INDEX(Sheep!$R$332:$R$339,NO48,1),0)</f>
        <v>46024</v>
      </c>
      <c r="NP49" s="650">
        <f>IFERROR(INDEX(Sheep!$R$332:$R$339,NP48,1),0)</f>
        <v>46024</v>
      </c>
      <c r="NQ49" s="650">
        <f>IFERROR(INDEX(Sheep!$R$332:$R$339,NQ48,1),0)</f>
        <v>46024</v>
      </c>
      <c r="NR49" s="650">
        <f>IFERROR(INDEX(Sheep!$R$332:$R$339,NR48,1),0)</f>
        <v>46024</v>
      </c>
      <c r="NS49" s="650">
        <f>IFERROR(INDEX(Sheep!$R$332:$R$339,NS48,1),0)</f>
        <v>46024</v>
      </c>
      <c r="NT49" s="650">
        <f>IFERROR(INDEX(Sheep!$R$332:$R$339,NT48,1),0)</f>
        <v>46024</v>
      </c>
      <c r="NU49" s="650">
        <f>IFERROR(INDEX(Sheep!$R$332:$R$339,NU48,1),0)</f>
        <v>46024</v>
      </c>
      <c r="NV49" s="650">
        <f>IFERROR(INDEX(Sheep!$R$332:$R$339,NV48,1),0)</f>
        <v>46024</v>
      </c>
      <c r="NW49" s="650">
        <f>IFERROR(INDEX(Sheep!$R$332:$R$339,NW48,1),0)</f>
        <v>46024</v>
      </c>
      <c r="NX49" s="650">
        <f>IFERROR(INDEX(Sheep!$R$332:$R$339,NX48,1),0)</f>
        <v>46024</v>
      </c>
      <c r="NY49" s="650">
        <f>IFERROR(INDEX(Sheep!$R$332:$R$339,NY48,1),0)</f>
        <v>46024</v>
      </c>
      <c r="NZ49" s="650">
        <f>IFERROR(INDEX(Sheep!$R$332:$R$339,NZ48,1),0)</f>
        <v>46024</v>
      </c>
      <c r="OA49" s="650">
        <f>IFERROR(INDEX(Sheep!$R$332:$R$339,OA48,1),0)</f>
        <v>46024</v>
      </c>
      <c r="OB49" s="650">
        <f>IFERROR(INDEX(Sheep!$R$332:$R$339,OB48,1),0)</f>
        <v>46024</v>
      </c>
      <c r="OC49" s="650">
        <f>IFERROR(INDEX(Sheep!$R$332:$R$339,OC48,1),0)</f>
        <v>46024</v>
      </c>
      <c r="OD49" s="650">
        <f>IFERROR(INDEX(Sheep!$R$332:$R$339,OD48,1),0)</f>
        <v>46024</v>
      </c>
      <c r="OE49" s="650">
        <f>IFERROR(INDEX(Sheep!$R$332:$R$339,OE48,1),0)</f>
        <v>46024</v>
      </c>
      <c r="OF49" s="650">
        <f>IFERROR(INDEX(Sheep!$R$332:$R$339,OF48,1),0)</f>
        <v>46024</v>
      </c>
      <c r="OG49" s="650">
        <f>IFERROR(INDEX(Sheep!$R$332:$R$339,OG48,1),0)</f>
        <v>46024</v>
      </c>
      <c r="OH49" s="650">
        <f>IFERROR(INDEX(Sheep!$R$332:$R$339,OH48,1),0)</f>
        <v>46024</v>
      </c>
      <c r="OI49" s="650">
        <f>IFERROR(INDEX(Sheep!$R$332:$R$339,OI48,1),0)</f>
        <v>46024</v>
      </c>
      <c r="OJ49" s="650">
        <f>IFERROR(INDEX(Sheep!$R$332:$R$339,OJ48,1),0)</f>
        <v>46024</v>
      </c>
      <c r="OK49" s="650">
        <f>IFERROR(INDEX(Sheep!$R$332:$R$339,OK48,1),0)</f>
        <v>46024</v>
      </c>
      <c r="OL49" s="650">
        <f>IFERROR(INDEX(Sheep!$R$332:$R$339,OL48,1),0)</f>
        <v>46024</v>
      </c>
      <c r="OM49" s="650">
        <f>IFERROR(INDEX(Sheep!$R$332:$R$339,OM48,1),0)</f>
        <v>46024</v>
      </c>
      <c r="ON49" s="650">
        <f>IFERROR(INDEX(Sheep!$R$332:$R$339,ON48,1),0)</f>
        <v>46024</v>
      </c>
      <c r="OO49" s="650">
        <f>IFERROR(INDEX(Sheep!$R$332:$R$339,OO48,1),0)</f>
        <v>46024</v>
      </c>
      <c r="OP49" s="650">
        <f>IFERROR(INDEX(Sheep!$R$332:$R$339,OP48,1),0)</f>
        <v>46024</v>
      </c>
      <c r="OQ49" s="650">
        <f>IFERROR(INDEX(Sheep!$R$332:$R$339,OQ48,1),0)</f>
        <v>46024</v>
      </c>
      <c r="OR49" s="650">
        <f>IFERROR(INDEX(Sheep!$R$332:$R$339,OR48,1),0)</f>
        <v>46024</v>
      </c>
      <c r="OS49" s="650">
        <f>IFERROR(INDEX(Sheep!$R$332:$R$339,OS48,1),0)</f>
        <v>46024</v>
      </c>
      <c r="OT49" s="650">
        <f>IFERROR(INDEX(Sheep!$R$332:$R$339,OT48,1),0)</f>
        <v>46024</v>
      </c>
      <c r="OU49" s="650">
        <f>IFERROR(INDEX(Sheep!$R$332:$R$339,OU48,1),0)</f>
        <v>46024</v>
      </c>
      <c r="OV49" s="650">
        <f>IFERROR(INDEX(Sheep!$R$332:$R$339,OV48,1),0)</f>
        <v>46024</v>
      </c>
      <c r="OW49" s="650">
        <f>IFERROR(INDEX(Sheep!$R$332:$R$339,OW48,1),0)</f>
        <v>46024</v>
      </c>
      <c r="OX49" s="650">
        <f>IFERROR(INDEX(Sheep!$R$332:$R$339,OX48,1),0)</f>
        <v>46024</v>
      </c>
      <c r="OY49" s="650">
        <f>IFERROR(INDEX(Sheep!$R$332:$R$339,OY48,1),0)</f>
        <v>46024</v>
      </c>
      <c r="OZ49" s="650">
        <f>IFERROR(INDEX(Sheep!$R$332:$R$339,OZ48,1),0)</f>
        <v>46024</v>
      </c>
      <c r="PA49" s="650">
        <f>IFERROR(INDEX(Sheep!$R$332:$R$339,PA48,1),0)</f>
        <v>46024</v>
      </c>
      <c r="PB49" s="650">
        <f>IFERROR(INDEX(Sheep!$R$332:$R$339,PB48,1),0)</f>
        <v>46024</v>
      </c>
      <c r="PC49" s="650">
        <f>IFERROR(INDEX(Sheep!$R$332:$R$339,PC48,1),0)</f>
        <v>46024</v>
      </c>
      <c r="PD49" s="650">
        <f>IFERROR(INDEX(Sheep!$R$332:$R$339,PD48,1),0)</f>
        <v>46024</v>
      </c>
      <c r="PE49" s="650">
        <f>IFERROR(INDEX(Sheep!$R$332:$R$339,PE48,1),0)</f>
        <v>46024</v>
      </c>
      <c r="PF49" s="650">
        <f>IFERROR(INDEX(Sheep!$R$332:$R$339,PF48,1),0)</f>
        <v>46024</v>
      </c>
      <c r="PG49" s="650">
        <f>IFERROR(INDEX(Sheep!$R$332:$R$339,PG48,1),0)</f>
        <v>46024</v>
      </c>
      <c r="PH49" s="650">
        <f>IFERROR(INDEX(Sheep!$R$332:$R$339,PH48,1),0)</f>
        <v>46024</v>
      </c>
      <c r="PI49" s="650">
        <f>IFERROR(INDEX(Sheep!$R$332:$R$339,PI48,1),0)</f>
        <v>46024</v>
      </c>
      <c r="PJ49" s="650">
        <f>IFERROR(INDEX(Sheep!$R$332:$R$339,PJ48,1),0)</f>
        <v>46024</v>
      </c>
      <c r="PK49" s="650">
        <f>IFERROR(INDEX(Sheep!$R$332:$R$339,PK48,1),0)</f>
        <v>46389</v>
      </c>
      <c r="PL49" s="650">
        <f>IFERROR(INDEX(Sheep!$R$332:$R$339,PL48,1),0)</f>
        <v>46389</v>
      </c>
      <c r="PM49" s="650">
        <f>IFERROR(INDEX(Sheep!$R$332:$R$339,PM48,1),0)</f>
        <v>46389</v>
      </c>
      <c r="PN49" s="650">
        <f>IFERROR(INDEX(Sheep!$R$332:$R$339,PN48,1),0)</f>
        <v>46389</v>
      </c>
      <c r="PO49" s="650">
        <f>IFERROR(INDEX(Sheep!$R$332:$R$339,PO48,1),0)</f>
        <v>46389</v>
      </c>
      <c r="PP49" s="650">
        <f>IFERROR(INDEX(Sheep!$R$332:$R$339,PP48,1),0)</f>
        <v>46389</v>
      </c>
      <c r="PQ49" s="650">
        <f>IFERROR(INDEX(Sheep!$R$332:$R$339,PQ48,1),0)</f>
        <v>46389</v>
      </c>
      <c r="PR49" s="650">
        <f>IFERROR(INDEX(Sheep!$R$332:$R$339,PR48,1),0)</f>
        <v>46389</v>
      </c>
      <c r="PS49" s="650">
        <f>IFERROR(INDEX(Sheep!$R$332:$R$339,PS48,1),0)</f>
        <v>46389</v>
      </c>
      <c r="PT49" s="650">
        <f>IFERROR(INDEX(Sheep!$R$332:$R$339,PT48,1),0)</f>
        <v>46389</v>
      </c>
      <c r="PU49" s="650">
        <f>IFERROR(INDEX(Sheep!$R$332:$R$339,PU48,1),0)</f>
        <v>46389</v>
      </c>
      <c r="PV49" s="650">
        <f>IFERROR(INDEX(Sheep!$R$332:$R$339,PV48,1),0)</f>
        <v>46389</v>
      </c>
      <c r="PW49" s="650">
        <f>IFERROR(INDEX(Sheep!$R$332:$R$339,PW48,1),0)</f>
        <v>46389</v>
      </c>
      <c r="PX49" s="650">
        <f>IFERROR(INDEX(Sheep!$R$332:$R$339,PX48,1),0)</f>
        <v>46389</v>
      </c>
      <c r="PY49" s="650">
        <f>IFERROR(INDEX(Sheep!$R$332:$R$339,PY48,1),0)</f>
        <v>46389</v>
      </c>
      <c r="PZ49" s="650">
        <f>IFERROR(INDEX(Sheep!$R$332:$R$339,PZ48,1),0)</f>
        <v>46389</v>
      </c>
      <c r="QA49" s="650">
        <f>IFERROR(INDEX(Sheep!$R$332:$R$339,QA48,1),0)</f>
        <v>46389</v>
      </c>
      <c r="QB49" s="650">
        <f>IFERROR(INDEX(Sheep!$R$332:$R$339,QB48,1),0)</f>
        <v>46389</v>
      </c>
      <c r="QC49" s="650">
        <f>IFERROR(INDEX(Sheep!$R$332:$R$339,QC48,1),0)</f>
        <v>46389</v>
      </c>
      <c r="QD49" s="650">
        <f>IFERROR(INDEX(Sheep!$R$332:$R$339,QD48,1),0)</f>
        <v>46389</v>
      </c>
      <c r="QE49" s="650">
        <f>IFERROR(INDEX(Sheep!$R$332:$R$339,QE48,1),0)</f>
        <v>46389</v>
      </c>
      <c r="QF49" s="650">
        <f>IFERROR(INDEX(Sheep!$R$332:$R$339,QF48,1),0)</f>
        <v>46389</v>
      </c>
      <c r="QG49" s="650">
        <f>IFERROR(INDEX(Sheep!$R$332:$R$339,QG48,1),0)</f>
        <v>46389</v>
      </c>
      <c r="QH49" s="650">
        <f>IFERROR(INDEX(Sheep!$R$332:$R$339,QH48,1),0)</f>
        <v>46389</v>
      </c>
      <c r="QI49" s="650">
        <f>IFERROR(INDEX(Sheep!$R$332:$R$339,QI48,1),0)</f>
        <v>46389</v>
      </c>
      <c r="QJ49" s="650">
        <f>IFERROR(INDEX(Sheep!$R$332:$R$339,QJ48,1),0)</f>
        <v>46389</v>
      </c>
      <c r="QK49" s="650">
        <f>IFERROR(INDEX(Sheep!$R$332:$R$339,QK48,1),0)</f>
        <v>46389</v>
      </c>
      <c r="QL49" s="650">
        <f>IFERROR(INDEX(Sheep!$R$332:$R$339,QL48,1),0)</f>
        <v>46389</v>
      </c>
      <c r="QM49" s="650">
        <f>IFERROR(INDEX(Sheep!$R$332:$R$339,QM48,1),0)</f>
        <v>46389</v>
      </c>
      <c r="QN49" s="650">
        <f>IFERROR(INDEX(Sheep!$R$332:$R$339,QN48,1),0)</f>
        <v>46389</v>
      </c>
      <c r="QO49" s="650">
        <f>IFERROR(INDEX(Sheep!$R$332:$R$339,QO48,1),0)</f>
        <v>46389</v>
      </c>
      <c r="QP49" s="650">
        <f>IFERROR(INDEX(Sheep!$R$332:$R$339,QP48,1),0)</f>
        <v>46389</v>
      </c>
      <c r="QQ49" s="650">
        <f>IFERROR(INDEX(Sheep!$R$332:$R$339,QQ48,1),0)</f>
        <v>46389</v>
      </c>
      <c r="QR49" s="650">
        <f>IFERROR(INDEX(Sheep!$R$332:$R$339,QR48,1),0)</f>
        <v>46389</v>
      </c>
      <c r="QS49" s="650">
        <f>IFERROR(INDEX(Sheep!$R$332:$R$339,QS48,1),0)</f>
        <v>46389</v>
      </c>
      <c r="QT49" s="650">
        <f>IFERROR(INDEX(Sheep!$R$332:$R$339,QT48,1),0)</f>
        <v>46389</v>
      </c>
      <c r="QU49" s="650">
        <f>IFERROR(INDEX(Sheep!$R$332:$R$339,QU48,1),0)</f>
        <v>46389</v>
      </c>
      <c r="QV49" s="650">
        <f>IFERROR(INDEX(Sheep!$R$332:$R$339,QV48,1),0)</f>
        <v>46389</v>
      </c>
      <c r="QW49" s="650">
        <f>IFERROR(INDEX(Sheep!$R$332:$R$339,QW48,1),0)</f>
        <v>46389</v>
      </c>
      <c r="QX49" s="650">
        <f>IFERROR(INDEX(Sheep!$R$332:$R$339,QX48,1),0)</f>
        <v>46389</v>
      </c>
      <c r="QY49" s="650">
        <f>IFERROR(INDEX(Sheep!$R$332:$R$339,QY48,1),0)</f>
        <v>46389</v>
      </c>
      <c r="QZ49" s="650">
        <f>IFERROR(INDEX(Sheep!$R$332:$R$339,QZ48,1),0)</f>
        <v>46389</v>
      </c>
      <c r="RA49" s="650">
        <f>IFERROR(INDEX(Sheep!$R$332:$R$339,RA48,1),0)</f>
        <v>46389</v>
      </c>
      <c r="RB49" s="650">
        <f>IFERROR(INDEX(Sheep!$R$332:$R$339,RB48,1),0)</f>
        <v>46389</v>
      </c>
      <c r="RC49" s="650">
        <f>IFERROR(INDEX(Sheep!$R$332:$R$339,RC48,1),0)</f>
        <v>46389</v>
      </c>
      <c r="RD49" s="650">
        <f>IFERROR(INDEX(Sheep!$R$332:$R$339,RD48,1),0)</f>
        <v>46389</v>
      </c>
      <c r="RE49" s="650">
        <f>IFERROR(INDEX(Sheep!$R$332:$R$339,RE48,1),0)</f>
        <v>46389</v>
      </c>
      <c r="RF49" s="650">
        <f>IFERROR(INDEX(Sheep!$R$332:$R$339,RF48,1),0)</f>
        <v>46389</v>
      </c>
      <c r="RG49" s="650">
        <f>IFERROR(INDEX(Sheep!$R$332:$R$339,RG48,1),0)</f>
        <v>46389</v>
      </c>
      <c r="RH49" s="650">
        <f>IFERROR(INDEX(Sheep!$R$332:$R$339,RH48,1),0)</f>
        <v>46389</v>
      </c>
      <c r="RI49" s="650">
        <f>IFERROR(INDEX(Sheep!$R$332:$R$339,RI48,1),0)</f>
        <v>46389</v>
      </c>
      <c r="RJ49" s="650">
        <f>IFERROR(INDEX(Sheep!$R$332:$R$339,RJ48,1),0)</f>
        <v>46389</v>
      </c>
      <c r="RK49" s="650">
        <f>IFERROR(INDEX(Sheep!$R$332:$R$339,RK48,1),0)</f>
        <v>46389</v>
      </c>
      <c r="RL49" s="650">
        <f>IFERROR(INDEX(Sheep!$R$332:$R$339,RL48,1),0)</f>
        <v>46389</v>
      </c>
      <c r="RM49" s="650">
        <f>IFERROR(INDEX(Sheep!$R$332:$R$339,RM48,1),0)</f>
        <v>46389</v>
      </c>
      <c r="RN49" s="650">
        <f>IFERROR(INDEX(Sheep!$R$332:$R$339,RN48,1),0)</f>
        <v>46389</v>
      </c>
      <c r="RO49" s="650">
        <f>IFERROR(INDEX(Sheep!$R$332:$R$339,RO48,1),0)</f>
        <v>46389</v>
      </c>
      <c r="RP49" s="650">
        <f>IFERROR(INDEX(Sheep!$R$332:$R$339,RP48,1),0)</f>
        <v>46389</v>
      </c>
      <c r="RQ49" s="650">
        <f>IFERROR(INDEX(Sheep!$R$332:$R$339,RQ48,1),0)</f>
        <v>46389</v>
      </c>
      <c r="RR49" s="650">
        <f>IFERROR(INDEX(Sheep!$R$332:$R$339,RR48,1),0)</f>
        <v>46389</v>
      </c>
      <c r="RS49" s="650">
        <f>IFERROR(INDEX(Sheep!$R$332:$R$339,RS48,1),0)</f>
        <v>46389</v>
      </c>
      <c r="RT49" s="650">
        <f>IFERROR(INDEX(Sheep!$R$332:$R$339,RT48,1),0)</f>
        <v>46389</v>
      </c>
      <c r="RU49" s="650">
        <f>IFERROR(INDEX(Sheep!$R$332:$R$339,RU48,1),0)</f>
        <v>46389</v>
      </c>
      <c r="RV49" s="650">
        <f>IFERROR(INDEX(Sheep!$R$332:$R$339,RV48,1),0)</f>
        <v>46389</v>
      </c>
      <c r="RW49" s="650">
        <f>IFERROR(INDEX(Sheep!$R$332:$R$339,RW48,1),0)</f>
        <v>46389</v>
      </c>
      <c r="RX49" s="650">
        <f>IFERROR(INDEX(Sheep!$R$332:$R$339,RX48,1),0)</f>
        <v>46389</v>
      </c>
      <c r="RY49" s="650">
        <f>IFERROR(INDEX(Sheep!$R$332:$R$339,RY48,1),0)</f>
        <v>46389</v>
      </c>
      <c r="RZ49" s="650">
        <f>IFERROR(INDEX(Sheep!$R$332:$R$339,RZ48,1),0)</f>
        <v>46389</v>
      </c>
      <c r="SA49" s="650">
        <f>IFERROR(INDEX(Sheep!$R$332:$R$339,SA48,1),0)</f>
        <v>46389</v>
      </c>
      <c r="SB49" s="650">
        <f>IFERROR(INDEX(Sheep!$R$332:$R$339,SB48,1),0)</f>
        <v>46389</v>
      </c>
      <c r="SC49" s="650">
        <f>IFERROR(INDEX(Sheep!$R$332:$R$339,SC48,1),0)</f>
        <v>46389</v>
      </c>
      <c r="SD49" s="650">
        <f>IFERROR(INDEX(Sheep!$R$332:$R$339,SD48,1),0)</f>
        <v>46389</v>
      </c>
      <c r="SE49" s="650">
        <f>IFERROR(INDEX(Sheep!$R$332:$R$339,SE48,1),0)</f>
        <v>46389</v>
      </c>
      <c r="SF49" s="650">
        <f>IFERROR(INDEX(Sheep!$R$332:$R$339,SF48,1),0)</f>
        <v>46389</v>
      </c>
      <c r="SG49" s="650">
        <f>IFERROR(INDEX(Sheep!$R$332:$R$339,SG48,1),0)</f>
        <v>46389</v>
      </c>
      <c r="SH49" s="650">
        <f>IFERROR(INDEX(Sheep!$R$332:$R$339,SH48,1),0)</f>
        <v>46389</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Born</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WeanStd</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WeanAlt1</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Birth-1</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Wean-1</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Alt1-1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Birth-2</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Wean-2</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Alt1-2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Birth-3</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Wean-3</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Alt1-3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Birth-4</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Wean-4</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Alt1-4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Birth-5</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Wean-5</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Alt1-5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Birth-6</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Wean-6</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Alt1-6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Birth-7</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Wean-7</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Alt1-7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Birth-8</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Wean-8</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Alt1-8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754</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755</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0</v>
      </c>
      <c r="BQ52" s="650">
        <f>IFERROR(INDEX(Sheep!$R$340:$R$347,BQ51,1),0)</f>
        <v>0</v>
      </c>
      <c r="BR52" s="650">
        <f>IFERROR(INDEX(Sheep!$R$340:$R$347,BR51,1),0)</f>
        <v>43885</v>
      </c>
      <c r="BS52" s="650">
        <f>IFERROR(INDEX(Sheep!$R$340:$R$347,BS51,1),0)</f>
        <v>43885</v>
      </c>
      <c r="BT52" s="650">
        <f>IFERROR(INDEX(Sheep!$R$340:$R$347,BT51,1),0)</f>
        <v>43885</v>
      </c>
      <c r="BU52" s="650">
        <f>IFERROR(INDEX(Sheep!$R$340:$R$347,BU51,1),0)</f>
        <v>43885</v>
      </c>
      <c r="BV52" s="650">
        <f>IFERROR(INDEX(Sheep!$R$340:$R$347,BV51,1),0)</f>
        <v>43885</v>
      </c>
      <c r="BW52" s="650">
        <f>IFERROR(INDEX(Sheep!$R$340:$R$347,BW51,1),0)</f>
        <v>43885</v>
      </c>
      <c r="BX52" s="650">
        <f>IFERROR(INDEX(Sheep!$R$340:$R$347,BX51,1),0)</f>
        <v>43885</v>
      </c>
      <c r="BY52" s="650">
        <f>IFERROR(INDEX(Sheep!$R$340:$R$347,BY51,1),0)</f>
        <v>43885</v>
      </c>
      <c r="BZ52" s="650">
        <f>IFERROR(INDEX(Sheep!$R$340:$R$347,BZ51,1),0)</f>
        <v>43885</v>
      </c>
      <c r="CA52" s="650">
        <f>IFERROR(INDEX(Sheep!$R$340:$R$347,CA51,1),0)</f>
        <v>43885</v>
      </c>
      <c r="CB52" s="650">
        <f>IFERROR(INDEX(Sheep!$R$340:$R$347,CB51,1),0)</f>
        <v>43885</v>
      </c>
      <c r="CC52" s="650">
        <f>IFERROR(INDEX(Sheep!$R$340:$R$347,CC51,1),0)</f>
        <v>43885</v>
      </c>
      <c r="CD52" s="650">
        <f>IFERROR(INDEX(Sheep!$R$340:$R$347,CD51,1),0)</f>
        <v>43885</v>
      </c>
      <c r="CE52" s="650">
        <f>IFERROR(INDEX(Sheep!$R$340:$R$347,CE51,1),0)</f>
        <v>43885</v>
      </c>
      <c r="CF52" s="650">
        <f>IFERROR(INDEX(Sheep!$R$340:$R$347,CF51,1),0)</f>
        <v>43885</v>
      </c>
      <c r="CG52" s="650">
        <f>IFERROR(INDEX(Sheep!$R$340:$R$347,CG51,1),0)</f>
        <v>43885</v>
      </c>
      <c r="CH52" s="650">
        <f>IFERROR(INDEX(Sheep!$R$340:$R$347,CH51,1),0)</f>
        <v>43885</v>
      </c>
      <c r="CI52" s="650">
        <f>IFERROR(INDEX(Sheep!$R$340:$R$347,CI51,1),0)</f>
        <v>43885</v>
      </c>
      <c r="CJ52" s="650">
        <f>IFERROR(INDEX(Sheep!$R$340:$R$347,CJ51,1),0)</f>
        <v>43885</v>
      </c>
      <c r="CK52" s="650">
        <f>IFERROR(INDEX(Sheep!$R$340:$R$347,CK51,1),0)</f>
        <v>43885</v>
      </c>
      <c r="CL52" s="650">
        <f>IFERROR(INDEX(Sheep!$R$340:$R$347,CL51,1),0)</f>
        <v>43885</v>
      </c>
      <c r="CM52" s="650">
        <f>IFERROR(INDEX(Sheep!$R$340:$R$347,CM51,1),0)</f>
        <v>43885</v>
      </c>
      <c r="CN52" s="650">
        <f>IFERROR(INDEX(Sheep!$R$340:$R$347,CN51,1),0)</f>
        <v>43885</v>
      </c>
      <c r="CO52" s="650">
        <f>IFERROR(INDEX(Sheep!$R$340:$R$347,CO51,1),0)</f>
        <v>43885</v>
      </c>
      <c r="CP52" s="650">
        <f>IFERROR(INDEX(Sheep!$R$340:$R$347,CP51,1),0)</f>
        <v>43885</v>
      </c>
      <c r="CQ52" s="650">
        <f>IFERROR(INDEX(Sheep!$R$340:$R$347,CQ51,1),0)</f>
        <v>43885</v>
      </c>
      <c r="CR52" s="650">
        <f>IFERROR(INDEX(Sheep!$R$340:$R$347,CR51,1),0)</f>
        <v>43885</v>
      </c>
      <c r="CS52" s="650">
        <f>IFERROR(INDEX(Sheep!$R$340:$R$347,CS51,1),0)</f>
        <v>43885</v>
      </c>
      <c r="CT52" s="650">
        <f>IFERROR(INDEX(Sheep!$R$340:$R$347,CT51,1),0)</f>
        <v>43885</v>
      </c>
      <c r="CU52" s="650">
        <f>IFERROR(INDEX(Sheep!$R$340:$R$347,CU51,1),0)</f>
        <v>43885</v>
      </c>
      <c r="CV52" s="650">
        <f>IFERROR(INDEX(Sheep!$R$340:$R$347,CV51,1),0)</f>
        <v>43885</v>
      </c>
      <c r="CW52" s="650">
        <f>IFERROR(INDEX(Sheep!$R$340:$R$347,CW51,1),0)</f>
        <v>43885</v>
      </c>
      <c r="CX52" s="650">
        <f>IFERROR(INDEX(Sheep!$R$340:$R$347,CX51,1),0)</f>
        <v>43885</v>
      </c>
      <c r="CY52" s="650">
        <f>IFERROR(INDEX(Sheep!$R$340:$R$347,CY51,1),0)</f>
        <v>43885</v>
      </c>
      <c r="CZ52" s="650">
        <f>IFERROR(INDEX(Sheep!$R$340:$R$347,CZ51,1),0)</f>
        <v>43885</v>
      </c>
      <c r="DA52" s="650">
        <f>IFERROR(INDEX(Sheep!$R$340:$R$347,DA51,1),0)</f>
        <v>43885</v>
      </c>
      <c r="DB52" s="650">
        <f>IFERROR(INDEX(Sheep!$R$340:$R$347,DB51,1),0)</f>
        <v>43885</v>
      </c>
      <c r="DC52" s="650">
        <f>IFERROR(INDEX(Sheep!$R$340:$R$347,DC51,1),0)</f>
        <v>43885</v>
      </c>
      <c r="DD52" s="650">
        <f>IFERROR(INDEX(Sheep!$R$340:$R$347,DD51,1),0)</f>
        <v>43885</v>
      </c>
      <c r="DE52" s="650">
        <f>IFERROR(INDEX(Sheep!$R$340:$R$347,DE51,1),0)</f>
        <v>43885</v>
      </c>
      <c r="DF52" s="650">
        <f>IFERROR(INDEX(Sheep!$R$340:$R$347,DF51,1),0)</f>
        <v>43885</v>
      </c>
      <c r="DG52" s="650">
        <f>IFERROR(INDEX(Sheep!$R$340:$R$347,DG51,1),0)</f>
        <v>43885</v>
      </c>
      <c r="DH52" s="650">
        <f>IFERROR(INDEX(Sheep!$R$340:$R$347,DH51,1),0)</f>
        <v>43885</v>
      </c>
      <c r="DI52" s="650">
        <f>IFERROR(INDEX(Sheep!$R$340:$R$347,DI51,1),0)</f>
        <v>43885</v>
      </c>
      <c r="DJ52" s="650">
        <f>IFERROR(INDEX(Sheep!$R$340:$R$347,DJ51,1),0)</f>
        <v>43885</v>
      </c>
      <c r="DK52" s="650">
        <f>IFERROR(INDEX(Sheep!$R$340:$R$347,DK51,1),0)</f>
        <v>43885</v>
      </c>
      <c r="DL52" s="650">
        <f>IFERROR(INDEX(Sheep!$R$340:$R$347,DL51,1),0)</f>
        <v>43885</v>
      </c>
      <c r="DM52" s="650">
        <f>IFERROR(INDEX(Sheep!$R$340:$R$347,DM51,1),0)</f>
        <v>43885</v>
      </c>
      <c r="DN52" s="650">
        <f>IFERROR(INDEX(Sheep!$R$340:$R$347,DN51,1),0)</f>
        <v>43885</v>
      </c>
      <c r="DO52" s="650">
        <f>IFERROR(INDEX(Sheep!$R$340:$R$347,DO51,1),0)</f>
        <v>43885</v>
      </c>
      <c r="DP52" s="650">
        <f>IFERROR(INDEX(Sheep!$R$340:$R$347,DP51,1),0)</f>
        <v>43885</v>
      </c>
      <c r="DQ52" s="650">
        <f>IFERROR(INDEX(Sheep!$R$340:$R$347,DQ51,1),0)</f>
        <v>43885</v>
      </c>
      <c r="DR52" s="650">
        <f>IFERROR(INDEX(Sheep!$R$340:$R$347,DR51,1),0)</f>
        <v>44250</v>
      </c>
      <c r="DS52" s="650">
        <f>IFERROR(INDEX(Sheep!$R$340:$R$347,DS51,1),0)</f>
        <v>44250</v>
      </c>
      <c r="DT52" s="650">
        <f>IFERROR(INDEX(Sheep!$R$340:$R$347,DT51,1),0)</f>
        <v>44250</v>
      </c>
      <c r="DU52" s="650">
        <f>IFERROR(INDEX(Sheep!$R$340:$R$347,DU51,1),0)</f>
        <v>44250</v>
      </c>
      <c r="DV52" s="650">
        <f>IFERROR(INDEX(Sheep!$R$340:$R$347,DV51,1),0)</f>
        <v>44250</v>
      </c>
      <c r="DW52" s="650">
        <f>IFERROR(INDEX(Sheep!$R$340:$R$347,DW51,1),0)</f>
        <v>44250</v>
      </c>
      <c r="DX52" s="650">
        <f>IFERROR(INDEX(Sheep!$R$340:$R$347,DX51,1),0)</f>
        <v>44250</v>
      </c>
      <c r="DY52" s="650">
        <f>IFERROR(INDEX(Sheep!$R$340:$R$347,DY51,1),0)</f>
        <v>44250</v>
      </c>
      <c r="DZ52" s="650">
        <f>IFERROR(INDEX(Sheep!$R$340:$R$347,DZ51,1),0)</f>
        <v>44250</v>
      </c>
      <c r="EA52" s="650">
        <f>IFERROR(INDEX(Sheep!$R$340:$R$347,EA51,1),0)</f>
        <v>44250</v>
      </c>
      <c r="EB52" s="650">
        <f>IFERROR(INDEX(Sheep!$R$340:$R$347,EB51,1),0)</f>
        <v>44250</v>
      </c>
      <c r="EC52" s="650">
        <f>IFERROR(INDEX(Sheep!$R$340:$R$347,EC51,1),0)</f>
        <v>44250</v>
      </c>
      <c r="ED52" s="650">
        <f>IFERROR(INDEX(Sheep!$R$340:$R$347,ED51,1),0)</f>
        <v>44250</v>
      </c>
      <c r="EE52" s="650">
        <f>IFERROR(INDEX(Sheep!$R$340:$R$347,EE51,1),0)</f>
        <v>44250</v>
      </c>
      <c r="EF52" s="650">
        <f>IFERROR(INDEX(Sheep!$R$340:$R$347,EF51,1),0)</f>
        <v>44250</v>
      </c>
      <c r="EG52" s="650">
        <f>IFERROR(INDEX(Sheep!$R$340:$R$347,EG51,1),0)</f>
        <v>44250</v>
      </c>
      <c r="EH52" s="650">
        <f>IFERROR(INDEX(Sheep!$R$340:$R$347,EH51,1),0)</f>
        <v>44250</v>
      </c>
      <c r="EI52" s="650">
        <f>IFERROR(INDEX(Sheep!$R$340:$R$347,EI51,1),0)</f>
        <v>44250</v>
      </c>
      <c r="EJ52" s="650">
        <f>IFERROR(INDEX(Sheep!$R$340:$R$347,EJ51,1),0)</f>
        <v>44250</v>
      </c>
      <c r="EK52" s="650">
        <f>IFERROR(INDEX(Sheep!$R$340:$R$347,EK51,1),0)</f>
        <v>44250</v>
      </c>
      <c r="EL52" s="650">
        <f>IFERROR(INDEX(Sheep!$R$340:$R$347,EL51,1),0)</f>
        <v>44250</v>
      </c>
      <c r="EM52" s="650">
        <f>IFERROR(INDEX(Sheep!$R$340:$R$347,EM51,1),0)</f>
        <v>44250</v>
      </c>
      <c r="EN52" s="650">
        <f>IFERROR(INDEX(Sheep!$R$340:$R$347,EN51,1),0)</f>
        <v>44250</v>
      </c>
      <c r="EO52" s="650">
        <f>IFERROR(INDEX(Sheep!$R$340:$R$347,EO51,1),0)</f>
        <v>44250</v>
      </c>
      <c r="EP52" s="650">
        <f>IFERROR(INDEX(Sheep!$R$340:$R$347,EP51,1),0)</f>
        <v>44250</v>
      </c>
      <c r="EQ52" s="650">
        <f>IFERROR(INDEX(Sheep!$R$340:$R$347,EQ51,1),0)</f>
        <v>44250</v>
      </c>
      <c r="ER52" s="650">
        <f>IFERROR(INDEX(Sheep!$R$340:$R$347,ER51,1),0)</f>
        <v>44250</v>
      </c>
      <c r="ES52" s="650">
        <f>IFERROR(INDEX(Sheep!$R$340:$R$347,ES51,1),0)</f>
        <v>44250</v>
      </c>
      <c r="ET52" s="650">
        <f>IFERROR(INDEX(Sheep!$R$340:$R$347,ET51,1),0)</f>
        <v>44250</v>
      </c>
      <c r="EU52" s="650">
        <f>IFERROR(INDEX(Sheep!$R$340:$R$347,EU51,1),0)</f>
        <v>44250</v>
      </c>
      <c r="EV52" s="650">
        <f>IFERROR(INDEX(Sheep!$R$340:$R$347,EV51,1),0)</f>
        <v>44250</v>
      </c>
      <c r="EW52" s="650">
        <f>IFERROR(INDEX(Sheep!$R$340:$R$347,EW51,1),0)</f>
        <v>44250</v>
      </c>
      <c r="EX52" s="650">
        <f>IFERROR(INDEX(Sheep!$R$340:$R$347,EX51,1),0)</f>
        <v>44250</v>
      </c>
      <c r="EY52" s="650">
        <f>IFERROR(INDEX(Sheep!$R$340:$R$347,EY51,1),0)</f>
        <v>44250</v>
      </c>
      <c r="EZ52" s="650">
        <f>IFERROR(INDEX(Sheep!$R$340:$R$347,EZ51,1),0)</f>
        <v>44250</v>
      </c>
      <c r="FA52" s="650">
        <f>IFERROR(INDEX(Sheep!$R$340:$R$347,FA51,1),0)</f>
        <v>44250</v>
      </c>
      <c r="FB52" s="650">
        <f>IFERROR(INDEX(Sheep!$R$340:$R$347,FB51,1),0)</f>
        <v>44250</v>
      </c>
      <c r="FC52" s="650">
        <f>IFERROR(INDEX(Sheep!$R$340:$R$347,FC51,1),0)</f>
        <v>44250</v>
      </c>
      <c r="FD52" s="650">
        <f>IFERROR(INDEX(Sheep!$R$340:$R$347,FD51,1),0)</f>
        <v>44250</v>
      </c>
      <c r="FE52" s="650">
        <f>IFERROR(INDEX(Sheep!$R$340:$R$347,FE51,1),0)</f>
        <v>44250</v>
      </c>
      <c r="FF52" s="650">
        <f>IFERROR(INDEX(Sheep!$R$340:$R$347,FF51,1),0)</f>
        <v>44250</v>
      </c>
      <c r="FG52" s="650">
        <f>IFERROR(INDEX(Sheep!$R$340:$R$347,FG51,1),0)</f>
        <v>44250</v>
      </c>
      <c r="FH52" s="650">
        <f>IFERROR(INDEX(Sheep!$R$340:$R$347,FH51,1),0)</f>
        <v>44250</v>
      </c>
      <c r="FI52" s="650">
        <f>IFERROR(INDEX(Sheep!$R$340:$R$347,FI51,1),0)</f>
        <v>44250</v>
      </c>
      <c r="FJ52" s="650">
        <f>IFERROR(INDEX(Sheep!$R$340:$R$347,FJ51,1),0)</f>
        <v>44250</v>
      </c>
      <c r="FK52" s="650">
        <f>IFERROR(INDEX(Sheep!$R$340:$R$347,FK51,1),0)</f>
        <v>44250</v>
      </c>
      <c r="FL52" s="650">
        <f>IFERROR(INDEX(Sheep!$R$340:$R$347,FL51,1),0)</f>
        <v>44250</v>
      </c>
      <c r="FM52" s="650">
        <f>IFERROR(INDEX(Sheep!$R$340:$R$347,FM51,1),0)</f>
        <v>44250</v>
      </c>
      <c r="FN52" s="650">
        <f>IFERROR(INDEX(Sheep!$R$340:$R$347,FN51,1),0)</f>
        <v>44250</v>
      </c>
      <c r="FO52" s="650">
        <f>IFERROR(INDEX(Sheep!$R$340:$R$347,FO51,1),0)</f>
        <v>44250</v>
      </c>
      <c r="FP52" s="650">
        <f>IFERROR(INDEX(Sheep!$R$340:$R$347,FP51,1),0)</f>
        <v>44250</v>
      </c>
      <c r="FQ52" s="650">
        <f>IFERROR(INDEX(Sheep!$R$340:$R$347,FQ51,1),0)</f>
        <v>44250</v>
      </c>
      <c r="FR52" s="650">
        <f>IFERROR(INDEX(Sheep!$R$340:$R$347,FR51,1),0)</f>
        <v>44615</v>
      </c>
      <c r="FS52" s="650">
        <f>IFERROR(INDEX(Sheep!$R$340:$R$347,FS51,1),0)</f>
        <v>44615</v>
      </c>
      <c r="FT52" s="650">
        <f>IFERROR(INDEX(Sheep!$R$340:$R$347,FT51,1),0)</f>
        <v>44615</v>
      </c>
      <c r="FU52" s="650">
        <f>IFERROR(INDEX(Sheep!$R$340:$R$347,FU51,1),0)</f>
        <v>44615</v>
      </c>
      <c r="FV52" s="650">
        <f>IFERROR(INDEX(Sheep!$R$340:$R$347,FV51,1),0)</f>
        <v>44615</v>
      </c>
      <c r="FW52" s="650">
        <f>IFERROR(INDEX(Sheep!$R$340:$R$347,FW51,1),0)</f>
        <v>44615</v>
      </c>
      <c r="FX52" s="650">
        <f>IFERROR(INDEX(Sheep!$R$340:$R$347,FX51,1),0)</f>
        <v>44615</v>
      </c>
      <c r="FY52" s="650">
        <f>IFERROR(INDEX(Sheep!$R$340:$R$347,FY51,1),0)</f>
        <v>44615</v>
      </c>
      <c r="FZ52" s="650">
        <f>IFERROR(INDEX(Sheep!$R$340:$R$347,FZ51,1),0)</f>
        <v>44615</v>
      </c>
      <c r="GA52" s="650">
        <f>IFERROR(INDEX(Sheep!$R$340:$R$347,GA51,1),0)</f>
        <v>44615</v>
      </c>
      <c r="GB52" s="650">
        <f>IFERROR(INDEX(Sheep!$R$340:$R$347,GB51,1),0)</f>
        <v>44615</v>
      </c>
      <c r="GC52" s="650">
        <f>IFERROR(INDEX(Sheep!$R$340:$R$347,GC51,1),0)</f>
        <v>44615</v>
      </c>
      <c r="GD52" s="650">
        <f>IFERROR(INDEX(Sheep!$R$340:$R$347,GD51,1),0)</f>
        <v>44615</v>
      </c>
      <c r="GE52" s="650">
        <f>IFERROR(INDEX(Sheep!$R$340:$R$347,GE51,1),0)</f>
        <v>44615</v>
      </c>
      <c r="GF52" s="650">
        <f>IFERROR(INDEX(Sheep!$R$340:$R$347,GF51,1),0)</f>
        <v>44615</v>
      </c>
      <c r="GG52" s="650">
        <f>IFERROR(INDEX(Sheep!$R$340:$R$347,GG51,1),0)</f>
        <v>44615</v>
      </c>
      <c r="GH52" s="650">
        <f>IFERROR(INDEX(Sheep!$R$340:$R$347,GH51,1),0)</f>
        <v>44615</v>
      </c>
      <c r="GI52" s="650">
        <f>IFERROR(INDEX(Sheep!$R$340:$R$347,GI51,1),0)</f>
        <v>44615</v>
      </c>
      <c r="GJ52" s="650">
        <f>IFERROR(INDEX(Sheep!$R$340:$R$347,GJ51,1),0)</f>
        <v>44615</v>
      </c>
      <c r="GK52" s="650">
        <f>IFERROR(INDEX(Sheep!$R$340:$R$347,GK51,1),0)</f>
        <v>44615</v>
      </c>
      <c r="GL52" s="650">
        <f>IFERROR(INDEX(Sheep!$R$340:$R$347,GL51,1),0)</f>
        <v>44615</v>
      </c>
      <c r="GM52" s="650">
        <f>IFERROR(INDEX(Sheep!$R$340:$R$347,GM51,1),0)</f>
        <v>44615</v>
      </c>
      <c r="GN52" s="650">
        <f>IFERROR(INDEX(Sheep!$R$340:$R$347,GN51,1),0)</f>
        <v>44615</v>
      </c>
      <c r="GO52" s="650">
        <f>IFERROR(INDEX(Sheep!$R$340:$R$347,GO51,1),0)</f>
        <v>44615</v>
      </c>
      <c r="GP52" s="650">
        <f>IFERROR(INDEX(Sheep!$R$340:$R$347,GP51,1),0)</f>
        <v>44615</v>
      </c>
      <c r="GQ52" s="650">
        <f>IFERROR(INDEX(Sheep!$R$340:$R$347,GQ51,1),0)</f>
        <v>44615</v>
      </c>
      <c r="GR52" s="650">
        <f>IFERROR(INDEX(Sheep!$R$340:$R$347,GR51,1),0)</f>
        <v>44615</v>
      </c>
      <c r="GS52" s="650">
        <f>IFERROR(INDEX(Sheep!$R$340:$R$347,GS51,1),0)</f>
        <v>44615</v>
      </c>
      <c r="GT52" s="650">
        <f>IFERROR(INDEX(Sheep!$R$340:$R$347,GT51,1),0)</f>
        <v>44615</v>
      </c>
      <c r="GU52" s="650">
        <f>IFERROR(INDEX(Sheep!$R$340:$R$347,GU51,1),0)</f>
        <v>44615</v>
      </c>
      <c r="GV52" s="650">
        <f>IFERROR(INDEX(Sheep!$R$340:$R$347,GV51,1),0)</f>
        <v>44615</v>
      </c>
      <c r="GW52" s="650">
        <f>IFERROR(INDEX(Sheep!$R$340:$R$347,GW51,1),0)</f>
        <v>44615</v>
      </c>
      <c r="GX52" s="650">
        <f>IFERROR(INDEX(Sheep!$R$340:$R$347,GX51,1),0)</f>
        <v>44615</v>
      </c>
      <c r="GY52" s="650">
        <f>IFERROR(INDEX(Sheep!$R$340:$R$347,GY51,1),0)</f>
        <v>44615</v>
      </c>
      <c r="GZ52" s="650">
        <f>IFERROR(INDEX(Sheep!$R$340:$R$347,GZ51,1),0)</f>
        <v>44615</v>
      </c>
      <c r="HA52" s="650">
        <f>IFERROR(INDEX(Sheep!$R$340:$R$347,HA51,1),0)</f>
        <v>44615</v>
      </c>
      <c r="HB52" s="650">
        <f>IFERROR(INDEX(Sheep!$R$340:$R$347,HB51,1),0)</f>
        <v>44615</v>
      </c>
      <c r="HC52" s="650">
        <f>IFERROR(INDEX(Sheep!$R$340:$R$347,HC51,1),0)</f>
        <v>44615</v>
      </c>
      <c r="HD52" s="650">
        <f>IFERROR(INDEX(Sheep!$R$340:$R$347,HD51,1),0)</f>
        <v>44615</v>
      </c>
      <c r="HE52" s="650">
        <f>IFERROR(INDEX(Sheep!$R$340:$R$347,HE51,1),0)</f>
        <v>44615</v>
      </c>
      <c r="HF52" s="650">
        <f>IFERROR(INDEX(Sheep!$R$340:$R$347,HF51,1),0)</f>
        <v>44615</v>
      </c>
      <c r="HG52" s="650">
        <f>IFERROR(INDEX(Sheep!$R$340:$R$347,HG51,1),0)</f>
        <v>44615</v>
      </c>
      <c r="HH52" s="650">
        <f>IFERROR(INDEX(Sheep!$R$340:$R$347,HH51,1),0)</f>
        <v>44615</v>
      </c>
      <c r="HI52" s="650">
        <f>IFERROR(INDEX(Sheep!$R$340:$R$347,HI51,1),0)</f>
        <v>44615</v>
      </c>
      <c r="HJ52" s="650">
        <f>IFERROR(INDEX(Sheep!$R$340:$R$347,HJ51,1),0)</f>
        <v>44615</v>
      </c>
      <c r="HK52" s="650">
        <f>IFERROR(INDEX(Sheep!$R$340:$R$347,HK51,1),0)</f>
        <v>44615</v>
      </c>
      <c r="HL52" s="650">
        <f>IFERROR(INDEX(Sheep!$R$340:$R$347,HL51,1),0)</f>
        <v>44615</v>
      </c>
      <c r="HM52" s="650">
        <f>IFERROR(INDEX(Sheep!$R$340:$R$347,HM51,1),0)</f>
        <v>44615</v>
      </c>
      <c r="HN52" s="650">
        <f>IFERROR(INDEX(Sheep!$R$340:$R$347,HN51,1),0)</f>
        <v>44615</v>
      </c>
      <c r="HO52" s="650">
        <f>IFERROR(INDEX(Sheep!$R$340:$R$347,HO51,1),0)</f>
        <v>44615</v>
      </c>
      <c r="HP52" s="650">
        <f>IFERROR(INDEX(Sheep!$R$340:$R$347,HP51,1),0)</f>
        <v>44615</v>
      </c>
      <c r="HQ52" s="650">
        <f>IFERROR(INDEX(Sheep!$R$340:$R$347,HQ51,1),0)</f>
        <v>44615</v>
      </c>
      <c r="HR52" s="650">
        <f>IFERROR(INDEX(Sheep!$R$340:$R$347,HR51,1),0)</f>
        <v>44980</v>
      </c>
      <c r="HS52" s="650">
        <f>IFERROR(INDEX(Sheep!$R$340:$R$347,HS51,1),0)</f>
        <v>44980</v>
      </c>
      <c r="HT52" s="650">
        <f>IFERROR(INDEX(Sheep!$R$340:$R$347,HT51,1),0)</f>
        <v>44980</v>
      </c>
      <c r="HU52" s="650">
        <f>IFERROR(INDEX(Sheep!$R$340:$R$347,HU51,1),0)</f>
        <v>44980</v>
      </c>
      <c r="HV52" s="650">
        <f>IFERROR(INDEX(Sheep!$R$340:$R$347,HV51,1),0)</f>
        <v>44980</v>
      </c>
      <c r="HW52" s="650">
        <f>IFERROR(INDEX(Sheep!$R$340:$R$347,HW51,1),0)</f>
        <v>44980</v>
      </c>
      <c r="HX52" s="650">
        <f>IFERROR(INDEX(Sheep!$R$340:$R$347,HX51,1),0)</f>
        <v>44980</v>
      </c>
      <c r="HY52" s="650">
        <f>IFERROR(INDEX(Sheep!$R$340:$R$347,HY51,1),0)</f>
        <v>44980</v>
      </c>
      <c r="HZ52" s="650">
        <f>IFERROR(INDEX(Sheep!$R$340:$R$347,HZ51,1),0)</f>
        <v>44980</v>
      </c>
      <c r="IA52" s="650">
        <f>IFERROR(INDEX(Sheep!$R$340:$R$347,IA51,1),0)</f>
        <v>44980</v>
      </c>
      <c r="IB52" s="650">
        <f>IFERROR(INDEX(Sheep!$R$340:$R$347,IB51,1),0)</f>
        <v>44980</v>
      </c>
      <c r="IC52" s="650">
        <f>IFERROR(INDEX(Sheep!$R$340:$R$347,IC51,1),0)</f>
        <v>44980</v>
      </c>
      <c r="ID52" s="650">
        <f>IFERROR(INDEX(Sheep!$R$340:$R$347,ID51,1),0)</f>
        <v>44980</v>
      </c>
      <c r="IE52" s="650">
        <f>IFERROR(INDEX(Sheep!$R$340:$R$347,IE51,1),0)</f>
        <v>44980</v>
      </c>
      <c r="IF52" s="650">
        <f>IFERROR(INDEX(Sheep!$R$340:$R$347,IF51,1),0)</f>
        <v>44980</v>
      </c>
      <c r="IG52" s="650">
        <f>IFERROR(INDEX(Sheep!$R$340:$R$347,IG51,1),0)</f>
        <v>44980</v>
      </c>
      <c r="IH52" s="650">
        <f>IFERROR(INDEX(Sheep!$R$340:$R$347,IH51,1),0)</f>
        <v>44980</v>
      </c>
      <c r="II52" s="650">
        <f>IFERROR(INDEX(Sheep!$R$340:$R$347,II51,1),0)</f>
        <v>44980</v>
      </c>
      <c r="IJ52" s="650">
        <f>IFERROR(INDEX(Sheep!$R$340:$R$347,IJ51,1),0)</f>
        <v>44980</v>
      </c>
      <c r="IK52" s="650">
        <f>IFERROR(INDEX(Sheep!$R$340:$R$347,IK51,1),0)</f>
        <v>44980</v>
      </c>
      <c r="IL52" s="650">
        <f>IFERROR(INDEX(Sheep!$R$340:$R$347,IL51,1),0)</f>
        <v>44980</v>
      </c>
      <c r="IM52" s="650">
        <f>IFERROR(INDEX(Sheep!$R$340:$R$347,IM51,1),0)</f>
        <v>44980</v>
      </c>
      <c r="IN52" s="650">
        <f>IFERROR(INDEX(Sheep!$R$340:$R$347,IN51,1),0)</f>
        <v>44980</v>
      </c>
      <c r="IO52" s="650">
        <f>IFERROR(INDEX(Sheep!$R$340:$R$347,IO51,1),0)</f>
        <v>44980</v>
      </c>
      <c r="IP52" s="650">
        <f>IFERROR(INDEX(Sheep!$R$340:$R$347,IP51,1),0)</f>
        <v>44980</v>
      </c>
      <c r="IQ52" s="650">
        <f>IFERROR(INDEX(Sheep!$R$340:$R$347,IQ51,1),0)</f>
        <v>44980</v>
      </c>
      <c r="IR52" s="650">
        <f>IFERROR(INDEX(Sheep!$R$340:$R$347,IR51,1),0)</f>
        <v>44980</v>
      </c>
      <c r="IS52" s="650">
        <f>IFERROR(INDEX(Sheep!$R$340:$R$347,IS51,1),0)</f>
        <v>44980</v>
      </c>
      <c r="IT52" s="650">
        <f>IFERROR(INDEX(Sheep!$R$340:$R$347,IT51,1),0)</f>
        <v>44980</v>
      </c>
      <c r="IU52" s="650">
        <f>IFERROR(INDEX(Sheep!$R$340:$R$347,IU51,1),0)</f>
        <v>44980</v>
      </c>
      <c r="IV52" s="650">
        <f>IFERROR(INDEX(Sheep!$R$340:$R$347,IV51,1),0)</f>
        <v>44980</v>
      </c>
      <c r="IW52" s="650">
        <f>IFERROR(INDEX(Sheep!$R$340:$R$347,IW51,1),0)</f>
        <v>44980</v>
      </c>
      <c r="IX52" s="650">
        <f>IFERROR(INDEX(Sheep!$R$340:$R$347,IX51,1),0)</f>
        <v>44980</v>
      </c>
      <c r="IY52" s="650">
        <f>IFERROR(INDEX(Sheep!$R$340:$R$347,IY51,1),0)</f>
        <v>44980</v>
      </c>
      <c r="IZ52" s="650">
        <f>IFERROR(INDEX(Sheep!$R$340:$R$347,IZ51,1),0)</f>
        <v>44980</v>
      </c>
      <c r="JA52" s="650">
        <f>IFERROR(INDEX(Sheep!$R$340:$R$347,JA51,1),0)</f>
        <v>44980</v>
      </c>
      <c r="JB52" s="650">
        <f>IFERROR(INDEX(Sheep!$R$340:$R$347,JB51,1),0)</f>
        <v>44980</v>
      </c>
      <c r="JC52" s="650">
        <f>IFERROR(INDEX(Sheep!$R$340:$R$347,JC51,1),0)</f>
        <v>44980</v>
      </c>
      <c r="JD52" s="650">
        <f>IFERROR(INDEX(Sheep!$R$340:$R$347,JD51,1),0)</f>
        <v>44980</v>
      </c>
      <c r="JE52" s="650">
        <f>IFERROR(INDEX(Sheep!$R$340:$R$347,JE51,1),0)</f>
        <v>44980</v>
      </c>
      <c r="JF52" s="650">
        <f>IFERROR(INDEX(Sheep!$R$340:$R$347,JF51,1),0)</f>
        <v>44980</v>
      </c>
      <c r="JG52" s="650">
        <f>IFERROR(INDEX(Sheep!$R$340:$R$347,JG51,1),0)</f>
        <v>44980</v>
      </c>
      <c r="JH52" s="650">
        <f>IFERROR(INDEX(Sheep!$R$340:$R$347,JH51,1),0)</f>
        <v>44980</v>
      </c>
      <c r="JI52" s="650">
        <f>IFERROR(INDEX(Sheep!$R$340:$R$347,JI51,1),0)</f>
        <v>44980</v>
      </c>
      <c r="JJ52" s="650">
        <f>IFERROR(INDEX(Sheep!$R$340:$R$347,JJ51,1),0)</f>
        <v>44980</v>
      </c>
      <c r="JK52" s="650">
        <f>IFERROR(INDEX(Sheep!$R$340:$R$347,JK51,1),0)</f>
        <v>44980</v>
      </c>
      <c r="JL52" s="650">
        <f>IFERROR(INDEX(Sheep!$R$340:$R$347,JL51,1),0)</f>
        <v>44980</v>
      </c>
      <c r="JM52" s="650">
        <f>IFERROR(INDEX(Sheep!$R$340:$R$347,JM51,1),0)</f>
        <v>44980</v>
      </c>
      <c r="JN52" s="650">
        <f>IFERROR(INDEX(Sheep!$R$340:$R$347,JN51,1),0)</f>
        <v>44980</v>
      </c>
      <c r="JO52" s="650">
        <f>IFERROR(INDEX(Sheep!$R$340:$R$347,JO51,1),0)</f>
        <v>44980</v>
      </c>
      <c r="JP52" s="650">
        <f>IFERROR(INDEX(Sheep!$R$340:$R$347,JP51,1),0)</f>
        <v>44980</v>
      </c>
      <c r="JQ52" s="650">
        <f>IFERROR(INDEX(Sheep!$R$340:$R$347,JQ51,1),0)</f>
        <v>44980</v>
      </c>
      <c r="JR52" s="650">
        <f>IFERROR(INDEX(Sheep!$R$340:$R$347,JR51,1),0)</f>
        <v>45346</v>
      </c>
      <c r="JS52" s="650">
        <f>IFERROR(INDEX(Sheep!$R$340:$R$347,JS51,1),0)</f>
        <v>45346</v>
      </c>
      <c r="JT52" s="650">
        <f>IFERROR(INDEX(Sheep!$R$340:$R$347,JT51,1),0)</f>
        <v>45346</v>
      </c>
      <c r="JU52" s="650">
        <f>IFERROR(INDEX(Sheep!$R$340:$R$347,JU51,1),0)</f>
        <v>45346</v>
      </c>
      <c r="JV52" s="650">
        <f>IFERROR(INDEX(Sheep!$R$340:$R$347,JV51,1),0)</f>
        <v>45346</v>
      </c>
      <c r="JW52" s="650">
        <f>IFERROR(INDEX(Sheep!$R$340:$R$347,JW51,1),0)</f>
        <v>45346</v>
      </c>
      <c r="JX52" s="650">
        <f>IFERROR(INDEX(Sheep!$R$340:$R$347,JX51,1),0)</f>
        <v>45346</v>
      </c>
      <c r="JY52" s="650">
        <f>IFERROR(INDEX(Sheep!$R$340:$R$347,JY51,1),0)</f>
        <v>45346</v>
      </c>
      <c r="JZ52" s="650">
        <f>IFERROR(INDEX(Sheep!$R$340:$R$347,JZ51,1),0)</f>
        <v>45346</v>
      </c>
      <c r="KA52" s="650">
        <f>IFERROR(INDEX(Sheep!$R$340:$R$347,KA51,1),0)</f>
        <v>45346</v>
      </c>
      <c r="KB52" s="650">
        <f>IFERROR(INDEX(Sheep!$R$340:$R$347,KB51,1),0)</f>
        <v>45346</v>
      </c>
      <c r="KC52" s="650">
        <f>IFERROR(INDEX(Sheep!$R$340:$R$347,KC51,1),0)</f>
        <v>45346</v>
      </c>
      <c r="KD52" s="650">
        <f>IFERROR(INDEX(Sheep!$R$340:$R$347,KD51,1),0)</f>
        <v>45346</v>
      </c>
      <c r="KE52" s="650">
        <f>IFERROR(INDEX(Sheep!$R$340:$R$347,KE51,1),0)</f>
        <v>45346</v>
      </c>
      <c r="KF52" s="650">
        <f>IFERROR(INDEX(Sheep!$R$340:$R$347,KF51,1),0)</f>
        <v>45346</v>
      </c>
      <c r="KG52" s="650">
        <f>IFERROR(INDEX(Sheep!$R$340:$R$347,KG51,1),0)</f>
        <v>45346</v>
      </c>
      <c r="KH52" s="650">
        <f>IFERROR(INDEX(Sheep!$R$340:$R$347,KH51,1),0)</f>
        <v>45346</v>
      </c>
      <c r="KI52" s="650">
        <f>IFERROR(INDEX(Sheep!$R$340:$R$347,KI51,1),0)</f>
        <v>45346</v>
      </c>
      <c r="KJ52" s="650">
        <f>IFERROR(INDEX(Sheep!$R$340:$R$347,KJ51,1),0)</f>
        <v>45346</v>
      </c>
      <c r="KK52" s="650">
        <f>IFERROR(INDEX(Sheep!$R$340:$R$347,KK51,1),0)</f>
        <v>45346</v>
      </c>
      <c r="KL52" s="650">
        <f>IFERROR(INDEX(Sheep!$R$340:$R$347,KL51,1),0)</f>
        <v>45346</v>
      </c>
      <c r="KM52" s="650">
        <f>IFERROR(INDEX(Sheep!$R$340:$R$347,KM51,1),0)</f>
        <v>45346</v>
      </c>
      <c r="KN52" s="650">
        <f>IFERROR(INDEX(Sheep!$R$340:$R$347,KN51,1),0)</f>
        <v>45346</v>
      </c>
      <c r="KO52" s="650">
        <f>IFERROR(INDEX(Sheep!$R$340:$R$347,KO51,1),0)</f>
        <v>45346</v>
      </c>
      <c r="KP52" s="650">
        <f>IFERROR(INDEX(Sheep!$R$340:$R$347,KP51,1),0)</f>
        <v>45346</v>
      </c>
      <c r="KQ52" s="650">
        <f>IFERROR(INDEX(Sheep!$R$340:$R$347,KQ51,1),0)</f>
        <v>45346</v>
      </c>
      <c r="KR52" s="650">
        <f>IFERROR(INDEX(Sheep!$R$340:$R$347,KR51,1),0)</f>
        <v>45346</v>
      </c>
      <c r="KS52" s="650">
        <f>IFERROR(INDEX(Sheep!$R$340:$R$347,KS51,1),0)</f>
        <v>45346</v>
      </c>
      <c r="KT52" s="650">
        <f>IFERROR(INDEX(Sheep!$R$340:$R$347,KT51,1),0)</f>
        <v>45346</v>
      </c>
      <c r="KU52" s="650">
        <f>IFERROR(INDEX(Sheep!$R$340:$R$347,KU51,1),0)</f>
        <v>45346</v>
      </c>
      <c r="KV52" s="650">
        <f>IFERROR(INDEX(Sheep!$R$340:$R$347,KV51,1),0)</f>
        <v>45346</v>
      </c>
      <c r="KW52" s="650">
        <f>IFERROR(INDEX(Sheep!$R$340:$R$347,KW51,1),0)</f>
        <v>45346</v>
      </c>
      <c r="KX52" s="650">
        <f>IFERROR(INDEX(Sheep!$R$340:$R$347,KX51,1),0)</f>
        <v>45346</v>
      </c>
      <c r="KY52" s="650">
        <f>IFERROR(INDEX(Sheep!$R$340:$R$347,KY51,1),0)</f>
        <v>45346</v>
      </c>
      <c r="KZ52" s="650">
        <f>IFERROR(INDEX(Sheep!$R$340:$R$347,KZ51,1),0)</f>
        <v>45346</v>
      </c>
      <c r="LA52" s="650">
        <f>IFERROR(INDEX(Sheep!$R$340:$R$347,LA51,1),0)</f>
        <v>45346</v>
      </c>
      <c r="LB52" s="650">
        <f>IFERROR(INDEX(Sheep!$R$340:$R$347,LB51,1),0)</f>
        <v>45346</v>
      </c>
      <c r="LC52" s="650">
        <f>IFERROR(INDEX(Sheep!$R$340:$R$347,LC51,1),0)</f>
        <v>45346</v>
      </c>
      <c r="LD52" s="650">
        <f>IFERROR(INDEX(Sheep!$R$340:$R$347,LD51,1),0)</f>
        <v>45346</v>
      </c>
      <c r="LE52" s="650">
        <f>IFERROR(INDEX(Sheep!$R$340:$R$347,LE51,1),0)</f>
        <v>45346</v>
      </c>
      <c r="LF52" s="650">
        <f>IFERROR(INDEX(Sheep!$R$340:$R$347,LF51,1),0)</f>
        <v>45346</v>
      </c>
      <c r="LG52" s="650">
        <f>IFERROR(INDEX(Sheep!$R$340:$R$347,LG51,1),0)</f>
        <v>45346</v>
      </c>
      <c r="LH52" s="650">
        <f>IFERROR(INDEX(Sheep!$R$340:$R$347,LH51,1),0)</f>
        <v>45346</v>
      </c>
      <c r="LI52" s="650">
        <f>IFERROR(INDEX(Sheep!$R$340:$R$347,LI51,1),0)</f>
        <v>45346</v>
      </c>
      <c r="LJ52" s="650">
        <f>IFERROR(INDEX(Sheep!$R$340:$R$347,LJ51,1),0)</f>
        <v>45346</v>
      </c>
      <c r="LK52" s="650">
        <f>IFERROR(INDEX(Sheep!$R$340:$R$347,LK51,1),0)</f>
        <v>45346</v>
      </c>
      <c r="LL52" s="650">
        <f>IFERROR(INDEX(Sheep!$R$340:$R$347,LL51,1),0)</f>
        <v>45346</v>
      </c>
      <c r="LM52" s="650">
        <f>IFERROR(INDEX(Sheep!$R$340:$R$347,LM51,1),0)</f>
        <v>45346</v>
      </c>
      <c r="LN52" s="650">
        <f>IFERROR(INDEX(Sheep!$R$340:$R$347,LN51,1),0)</f>
        <v>45346</v>
      </c>
      <c r="LO52" s="650">
        <f>IFERROR(INDEX(Sheep!$R$340:$R$347,LO51,1),0)</f>
        <v>45346</v>
      </c>
      <c r="LP52" s="650">
        <f>IFERROR(INDEX(Sheep!$R$340:$R$347,LP51,1),0)</f>
        <v>45346</v>
      </c>
      <c r="LQ52" s="650">
        <f>IFERROR(INDEX(Sheep!$R$340:$R$347,LQ51,1),0)</f>
        <v>45346</v>
      </c>
      <c r="LR52" s="650">
        <f>IFERROR(INDEX(Sheep!$R$340:$R$347,LR51,1),0)</f>
        <v>45711</v>
      </c>
      <c r="LS52" s="650">
        <f>IFERROR(INDEX(Sheep!$R$340:$R$347,LS51,1),0)</f>
        <v>45711</v>
      </c>
      <c r="LT52" s="650">
        <f>IFERROR(INDEX(Sheep!$R$340:$R$347,LT51,1),0)</f>
        <v>45711</v>
      </c>
      <c r="LU52" s="650">
        <f>IFERROR(INDEX(Sheep!$R$340:$R$347,LU51,1),0)</f>
        <v>45711</v>
      </c>
      <c r="LV52" s="650">
        <f>IFERROR(INDEX(Sheep!$R$340:$R$347,LV51,1),0)</f>
        <v>45711</v>
      </c>
      <c r="LW52" s="650">
        <f>IFERROR(INDEX(Sheep!$R$340:$R$347,LW51,1),0)</f>
        <v>45711</v>
      </c>
      <c r="LX52" s="650">
        <f>IFERROR(INDEX(Sheep!$R$340:$R$347,LX51,1),0)</f>
        <v>45711</v>
      </c>
      <c r="LY52" s="650">
        <f>IFERROR(INDEX(Sheep!$R$340:$R$347,LY51,1),0)</f>
        <v>45711</v>
      </c>
      <c r="LZ52" s="650">
        <f>IFERROR(INDEX(Sheep!$R$340:$R$347,LZ51,1),0)</f>
        <v>45711</v>
      </c>
      <c r="MA52" s="650">
        <f>IFERROR(INDEX(Sheep!$R$340:$R$347,MA51,1),0)</f>
        <v>45711</v>
      </c>
      <c r="MB52" s="650">
        <f>IFERROR(INDEX(Sheep!$R$340:$R$347,MB51,1),0)</f>
        <v>45711</v>
      </c>
      <c r="MC52" s="650">
        <f>IFERROR(INDEX(Sheep!$R$340:$R$347,MC51,1),0)</f>
        <v>45711</v>
      </c>
      <c r="MD52" s="650">
        <f>IFERROR(INDEX(Sheep!$R$340:$R$347,MD51,1),0)</f>
        <v>45711</v>
      </c>
      <c r="ME52" s="650">
        <f>IFERROR(INDEX(Sheep!$R$340:$R$347,ME51,1),0)</f>
        <v>45711</v>
      </c>
      <c r="MF52" s="650">
        <f>IFERROR(INDEX(Sheep!$R$340:$R$347,MF51,1),0)</f>
        <v>45711</v>
      </c>
      <c r="MG52" s="650">
        <f>IFERROR(INDEX(Sheep!$R$340:$R$347,MG51,1),0)</f>
        <v>45711</v>
      </c>
      <c r="MH52" s="650">
        <f>IFERROR(INDEX(Sheep!$R$340:$R$347,MH51,1),0)</f>
        <v>45711</v>
      </c>
      <c r="MI52" s="650">
        <f>IFERROR(INDEX(Sheep!$R$340:$R$347,MI51,1),0)</f>
        <v>45711</v>
      </c>
      <c r="MJ52" s="650">
        <f>IFERROR(INDEX(Sheep!$R$340:$R$347,MJ51,1),0)</f>
        <v>45711</v>
      </c>
      <c r="MK52" s="650">
        <f>IFERROR(INDEX(Sheep!$R$340:$R$347,MK51,1),0)</f>
        <v>45711</v>
      </c>
      <c r="ML52" s="650">
        <f>IFERROR(INDEX(Sheep!$R$340:$R$347,ML51,1),0)</f>
        <v>45711</v>
      </c>
      <c r="MM52" s="650">
        <f>IFERROR(INDEX(Sheep!$R$340:$R$347,MM51,1),0)</f>
        <v>45711</v>
      </c>
      <c r="MN52" s="650">
        <f>IFERROR(INDEX(Sheep!$R$340:$R$347,MN51,1),0)</f>
        <v>45711</v>
      </c>
      <c r="MO52" s="650">
        <f>IFERROR(INDEX(Sheep!$R$340:$R$347,MO51,1),0)</f>
        <v>45711</v>
      </c>
      <c r="MP52" s="650">
        <f>IFERROR(INDEX(Sheep!$R$340:$R$347,MP51,1),0)</f>
        <v>45711</v>
      </c>
      <c r="MQ52" s="650">
        <f>IFERROR(INDEX(Sheep!$R$340:$R$347,MQ51,1),0)</f>
        <v>45711</v>
      </c>
      <c r="MR52" s="650">
        <f>IFERROR(INDEX(Sheep!$R$340:$R$347,MR51,1),0)</f>
        <v>45711</v>
      </c>
      <c r="MS52" s="650">
        <f>IFERROR(INDEX(Sheep!$R$340:$R$347,MS51,1),0)</f>
        <v>45711</v>
      </c>
      <c r="MT52" s="650">
        <f>IFERROR(INDEX(Sheep!$R$340:$R$347,MT51,1),0)</f>
        <v>45711</v>
      </c>
      <c r="MU52" s="650">
        <f>IFERROR(INDEX(Sheep!$R$340:$R$347,MU51,1),0)</f>
        <v>45711</v>
      </c>
      <c r="MV52" s="650">
        <f>IFERROR(INDEX(Sheep!$R$340:$R$347,MV51,1),0)</f>
        <v>45711</v>
      </c>
      <c r="MW52" s="650">
        <f>IFERROR(INDEX(Sheep!$R$340:$R$347,MW51,1),0)</f>
        <v>45711</v>
      </c>
      <c r="MX52" s="650">
        <f>IFERROR(INDEX(Sheep!$R$340:$R$347,MX51,1),0)</f>
        <v>45711</v>
      </c>
      <c r="MY52" s="650">
        <f>IFERROR(INDEX(Sheep!$R$340:$R$347,MY51,1),0)</f>
        <v>45711</v>
      </c>
      <c r="MZ52" s="650">
        <f>IFERROR(INDEX(Sheep!$R$340:$R$347,MZ51,1),0)</f>
        <v>45711</v>
      </c>
      <c r="NA52" s="650">
        <f>IFERROR(INDEX(Sheep!$R$340:$R$347,NA51,1),0)</f>
        <v>45711</v>
      </c>
      <c r="NB52" s="650">
        <f>IFERROR(INDEX(Sheep!$R$340:$R$347,NB51,1),0)</f>
        <v>45711</v>
      </c>
      <c r="NC52" s="650">
        <f>IFERROR(INDEX(Sheep!$R$340:$R$347,NC51,1),0)</f>
        <v>45711</v>
      </c>
      <c r="ND52" s="650">
        <f>IFERROR(INDEX(Sheep!$R$340:$R$347,ND51,1),0)</f>
        <v>45711</v>
      </c>
      <c r="NE52" s="650">
        <f>IFERROR(INDEX(Sheep!$R$340:$R$347,NE51,1),0)</f>
        <v>45711</v>
      </c>
      <c r="NF52" s="650">
        <f>IFERROR(INDEX(Sheep!$R$340:$R$347,NF51,1),0)</f>
        <v>45711</v>
      </c>
      <c r="NG52" s="650">
        <f>IFERROR(INDEX(Sheep!$R$340:$R$347,NG51,1),0)</f>
        <v>45711</v>
      </c>
      <c r="NH52" s="650">
        <f>IFERROR(INDEX(Sheep!$R$340:$R$347,NH51,1),0)</f>
        <v>45711</v>
      </c>
      <c r="NI52" s="650">
        <f>IFERROR(INDEX(Sheep!$R$340:$R$347,NI51,1),0)</f>
        <v>45711</v>
      </c>
      <c r="NJ52" s="650">
        <f>IFERROR(INDEX(Sheep!$R$340:$R$347,NJ51,1),0)</f>
        <v>45711</v>
      </c>
      <c r="NK52" s="650">
        <f>IFERROR(INDEX(Sheep!$R$340:$R$347,NK51,1),0)</f>
        <v>45711</v>
      </c>
      <c r="NL52" s="650">
        <f>IFERROR(INDEX(Sheep!$R$340:$R$347,NL51,1),0)</f>
        <v>45711</v>
      </c>
      <c r="NM52" s="650">
        <f>IFERROR(INDEX(Sheep!$R$340:$R$347,NM51,1),0)</f>
        <v>45711</v>
      </c>
      <c r="NN52" s="650">
        <f>IFERROR(INDEX(Sheep!$R$340:$R$347,NN51,1),0)</f>
        <v>45711</v>
      </c>
      <c r="NO52" s="650">
        <f>IFERROR(INDEX(Sheep!$R$340:$R$347,NO51,1),0)</f>
        <v>45711</v>
      </c>
      <c r="NP52" s="650">
        <f>IFERROR(INDEX(Sheep!$R$340:$R$347,NP51,1),0)</f>
        <v>45711</v>
      </c>
      <c r="NQ52" s="650">
        <f>IFERROR(INDEX(Sheep!$R$340:$R$347,NQ51,1),0)</f>
        <v>45711</v>
      </c>
      <c r="NR52" s="650">
        <f>IFERROR(INDEX(Sheep!$R$340:$R$347,NR51,1),0)</f>
        <v>46076</v>
      </c>
      <c r="NS52" s="650">
        <f>IFERROR(INDEX(Sheep!$R$340:$R$347,NS51,1),0)</f>
        <v>46076</v>
      </c>
      <c r="NT52" s="650">
        <f>IFERROR(INDEX(Sheep!$R$340:$R$347,NT51,1),0)</f>
        <v>46076</v>
      </c>
      <c r="NU52" s="650">
        <f>IFERROR(INDEX(Sheep!$R$340:$R$347,NU51,1),0)</f>
        <v>46076</v>
      </c>
      <c r="NV52" s="650">
        <f>IFERROR(INDEX(Sheep!$R$340:$R$347,NV51,1),0)</f>
        <v>46076</v>
      </c>
      <c r="NW52" s="650">
        <f>IFERROR(INDEX(Sheep!$R$340:$R$347,NW51,1),0)</f>
        <v>46076</v>
      </c>
      <c r="NX52" s="650">
        <f>IFERROR(INDEX(Sheep!$R$340:$R$347,NX51,1),0)</f>
        <v>46076</v>
      </c>
      <c r="NY52" s="650">
        <f>IFERROR(INDEX(Sheep!$R$340:$R$347,NY51,1),0)</f>
        <v>46076</v>
      </c>
      <c r="NZ52" s="650">
        <f>IFERROR(INDEX(Sheep!$R$340:$R$347,NZ51,1),0)</f>
        <v>46076</v>
      </c>
      <c r="OA52" s="650">
        <f>IFERROR(INDEX(Sheep!$R$340:$R$347,OA51,1),0)</f>
        <v>46076</v>
      </c>
      <c r="OB52" s="650">
        <f>IFERROR(INDEX(Sheep!$R$340:$R$347,OB51,1),0)</f>
        <v>46076</v>
      </c>
      <c r="OC52" s="650">
        <f>IFERROR(INDEX(Sheep!$R$340:$R$347,OC51,1),0)</f>
        <v>46076</v>
      </c>
      <c r="OD52" s="650">
        <f>IFERROR(INDEX(Sheep!$R$340:$R$347,OD51,1),0)</f>
        <v>46076</v>
      </c>
      <c r="OE52" s="650">
        <f>IFERROR(INDEX(Sheep!$R$340:$R$347,OE51,1),0)</f>
        <v>46076</v>
      </c>
      <c r="OF52" s="650">
        <f>IFERROR(INDEX(Sheep!$R$340:$R$347,OF51,1),0)</f>
        <v>46076</v>
      </c>
      <c r="OG52" s="650">
        <f>IFERROR(INDEX(Sheep!$R$340:$R$347,OG51,1),0)</f>
        <v>46076</v>
      </c>
      <c r="OH52" s="650">
        <f>IFERROR(INDEX(Sheep!$R$340:$R$347,OH51,1),0)</f>
        <v>46076</v>
      </c>
      <c r="OI52" s="650">
        <f>IFERROR(INDEX(Sheep!$R$340:$R$347,OI51,1),0)</f>
        <v>46076</v>
      </c>
      <c r="OJ52" s="650">
        <f>IFERROR(INDEX(Sheep!$R$340:$R$347,OJ51,1),0)</f>
        <v>46076</v>
      </c>
      <c r="OK52" s="650">
        <f>IFERROR(INDEX(Sheep!$R$340:$R$347,OK51,1),0)</f>
        <v>46076</v>
      </c>
      <c r="OL52" s="650">
        <f>IFERROR(INDEX(Sheep!$R$340:$R$347,OL51,1),0)</f>
        <v>46076</v>
      </c>
      <c r="OM52" s="650">
        <f>IFERROR(INDEX(Sheep!$R$340:$R$347,OM51,1),0)</f>
        <v>46076</v>
      </c>
      <c r="ON52" s="650">
        <f>IFERROR(INDEX(Sheep!$R$340:$R$347,ON51,1),0)</f>
        <v>46076</v>
      </c>
      <c r="OO52" s="650">
        <f>IFERROR(INDEX(Sheep!$R$340:$R$347,OO51,1),0)</f>
        <v>46076</v>
      </c>
      <c r="OP52" s="650">
        <f>IFERROR(INDEX(Sheep!$R$340:$R$347,OP51,1),0)</f>
        <v>46076</v>
      </c>
      <c r="OQ52" s="650">
        <f>IFERROR(INDEX(Sheep!$R$340:$R$347,OQ51,1),0)</f>
        <v>46076</v>
      </c>
      <c r="OR52" s="650">
        <f>IFERROR(INDEX(Sheep!$R$340:$R$347,OR51,1),0)</f>
        <v>46076</v>
      </c>
      <c r="OS52" s="650">
        <f>IFERROR(INDEX(Sheep!$R$340:$R$347,OS51,1),0)</f>
        <v>46076</v>
      </c>
      <c r="OT52" s="650">
        <f>IFERROR(INDEX(Sheep!$R$340:$R$347,OT51,1),0)</f>
        <v>46076</v>
      </c>
      <c r="OU52" s="650">
        <f>IFERROR(INDEX(Sheep!$R$340:$R$347,OU51,1),0)</f>
        <v>46076</v>
      </c>
      <c r="OV52" s="650">
        <f>IFERROR(INDEX(Sheep!$R$340:$R$347,OV51,1),0)</f>
        <v>46076</v>
      </c>
      <c r="OW52" s="650">
        <f>IFERROR(INDEX(Sheep!$R$340:$R$347,OW51,1),0)</f>
        <v>46076</v>
      </c>
      <c r="OX52" s="650">
        <f>IFERROR(INDEX(Sheep!$R$340:$R$347,OX51,1),0)</f>
        <v>46076</v>
      </c>
      <c r="OY52" s="650">
        <f>IFERROR(INDEX(Sheep!$R$340:$R$347,OY51,1),0)</f>
        <v>46076</v>
      </c>
      <c r="OZ52" s="650">
        <f>IFERROR(INDEX(Sheep!$R$340:$R$347,OZ51,1),0)</f>
        <v>46076</v>
      </c>
      <c r="PA52" s="650">
        <f>IFERROR(INDEX(Sheep!$R$340:$R$347,PA51,1),0)</f>
        <v>46076</v>
      </c>
      <c r="PB52" s="650">
        <f>IFERROR(INDEX(Sheep!$R$340:$R$347,PB51,1),0)</f>
        <v>46076</v>
      </c>
      <c r="PC52" s="650">
        <f>IFERROR(INDEX(Sheep!$R$340:$R$347,PC51,1),0)</f>
        <v>46076</v>
      </c>
      <c r="PD52" s="650">
        <f>IFERROR(INDEX(Sheep!$R$340:$R$347,PD51,1),0)</f>
        <v>46076</v>
      </c>
      <c r="PE52" s="650">
        <f>IFERROR(INDEX(Sheep!$R$340:$R$347,PE51,1),0)</f>
        <v>46076</v>
      </c>
      <c r="PF52" s="650">
        <f>IFERROR(INDEX(Sheep!$R$340:$R$347,PF51,1),0)</f>
        <v>46076</v>
      </c>
      <c r="PG52" s="650">
        <f>IFERROR(INDEX(Sheep!$R$340:$R$347,PG51,1),0)</f>
        <v>46076</v>
      </c>
      <c r="PH52" s="650">
        <f>IFERROR(INDEX(Sheep!$R$340:$R$347,PH51,1),0)</f>
        <v>46076</v>
      </c>
      <c r="PI52" s="650">
        <f>IFERROR(INDEX(Sheep!$R$340:$R$347,PI51,1),0)</f>
        <v>46076</v>
      </c>
      <c r="PJ52" s="650">
        <f>IFERROR(INDEX(Sheep!$R$340:$R$347,PJ51,1),0)</f>
        <v>46076</v>
      </c>
      <c r="PK52" s="650">
        <f>IFERROR(INDEX(Sheep!$R$340:$R$347,PK51,1),0)</f>
        <v>46076</v>
      </c>
      <c r="PL52" s="650">
        <f>IFERROR(INDEX(Sheep!$R$340:$R$347,PL51,1),0)</f>
        <v>46076</v>
      </c>
      <c r="PM52" s="650">
        <f>IFERROR(INDEX(Sheep!$R$340:$R$347,PM51,1),0)</f>
        <v>46076</v>
      </c>
      <c r="PN52" s="650">
        <f>IFERROR(INDEX(Sheep!$R$340:$R$347,PN51,1),0)</f>
        <v>46076</v>
      </c>
      <c r="PO52" s="650">
        <f>IFERROR(INDEX(Sheep!$R$340:$R$347,PO51,1),0)</f>
        <v>46076</v>
      </c>
      <c r="PP52" s="650">
        <f>IFERROR(INDEX(Sheep!$R$340:$R$347,PP51,1),0)</f>
        <v>46076</v>
      </c>
      <c r="PQ52" s="650">
        <f>IFERROR(INDEX(Sheep!$R$340:$R$347,PQ51,1),0)</f>
        <v>46076</v>
      </c>
      <c r="PR52" s="650">
        <f>IFERROR(INDEX(Sheep!$R$340:$R$347,PR51,1),0)</f>
        <v>46441</v>
      </c>
      <c r="PS52" s="650">
        <f>IFERROR(INDEX(Sheep!$R$340:$R$347,PS51,1),0)</f>
        <v>46441</v>
      </c>
      <c r="PT52" s="650">
        <f>IFERROR(INDEX(Sheep!$R$340:$R$347,PT51,1),0)</f>
        <v>46441</v>
      </c>
      <c r="PU52" s="650">
        <f>IFERROR(INDEX(Sheep!$R$340:$R$347,PU51,1),0)</f>
        <v>46441</v>
      </c>
      <c r="PV52" s="650">
        <f>IFERROR(INDEX(Sheep!$R$340:$R$347,PV51,1),0)</f>
        <v>46441</v>
      </c>
      <c r="PW52" s="650">
        <f>IFERROR(INDEX(Sheep!$R$340:$R$347,PW51,1),0)</f>
        <v>46441</v>
      </c>
      <c r="PX52" s="650">
        <f>IFERROR(INDEX(Sheep!$R$340:$R$347,PX51,1),0)</f>
        <v>46441</v>
      </c>
      <c r="PY52" s="650">
        <f>IFERROR(INDEX(Sheep!$R$340:$R$347,PY51,1),0)</f>
        <v>46441</v>
      </c>
      <c r="PZ52" s="650">
        <f>IFERROR(INDEX(Sheep!$R$340:$R$347,PZ51,1),0)</f>
        <v>46441</v>
      </c>
      <c r="QA52" s="650">
        <f>IFERROR(INDEX(Sheep!$R$340:$R$347,QA51,1),0)</f>
        <v>46441</v>
      </c>
      <c r="QB52" s="650">
        <f>IFERROR(INDEX(Sheep!$R$340:$R$347,QB51,1),0)</f>
        <v>46441</v>
      </c>
      <c r="QC52" s="650">
        <f>IFERROR(INDEX(Sheep!$R$340:$R$347,QC51,1),0)</f>
        <v>46441</v>
      </c>
      <c r="QD52" s="650">
        <f>IFERROR(INDEX(Sheep!$R$340:$R$347,QD51,1),0)</f>
        <v>46441</v>
      </c>
      <c r="QE52" s="650">
        <f>IFERROR(INDEX(Sheep!$R$340:$R$347,QE51,1),0)</f>
        <v>46441</v>
      </c>
      <c r="QF52" s="650">
        <f>IFERROR(INDEX(Sheep!$R$340:$R$347,QF51,1),0)</f>
        <v>46441</v>
      </c>
      <c r="QG52" s="650">
        <f>IFERROR(INDEX(Sheep!$R$340:$R$347,QG51,1),0)</f>
        <v>46441</v>
      </c>
      <c r="QH52" s="650">
        <f>IFERROR(INDEX(Sheep!$R$340:$R$347,QH51,1),0)</f>
        <v>46441</v>
      </c>
      <c r="QI52" s="650">
        <f>IFERROR(INDEX(Sheep!$R$340:$R$347,QI51,1),0)</f>
        <v>46441</v>
      </c>
      <c r="QJ52" s="650">
        <f>IFERROR(INDEX(Sheep!$R$340:$R$347,QJ51,1),0)</f>
        <v>46441</v>
      </c>
      <c r="QK52" s="650">
        <f>IFERROR(INDEX(Sheep!$R$340:$R$347,QK51,1),0)</f>
        <v>46441</v>
      </c>
      <c r="QL52" s="650">
        <f>IFERROR(INDEX(Sheep!$R$340:$R$347,QL51,1),0)</f>
        <v>46441</v>
      </c>
      <c r="QM52" s="650">
        <f>IFERROR(INDEX(Sheep!$R$340:$R$347,QM51,1),0)</f>
        <v>46441</v>
      </c>
      <c r="QN52" s="650">
        <f>IFERROR(INDEX(Sheep!$R$340:$R$347,QN51,1),0)</f>
        <v>46441</v>
      </c>
      <c r="QO52" s="650">
        <f>IFERROR(INDEX(Sheep!$R$340:$R$347,QO51,1),0)</f>
        <v>46441</v>
      </c>
      <c r="QP52" s="650">
        <f>IFERROR(INDEX(Sheep!$R$340:$R$347,QP51,1),0)</f>
        <v>46441</v>
      </c>
      <c r="QQ52" s="650">
        <f>IFERROR(INDEX(Sheep!$R$340:$R$347,QQ51,1),0)</f>
        <v>46441</v>
      </c>
      <c r="QR52" s="650">
        <f>IFERROR(INDEX(Sheep!$R$340:$R$347,QR51,1),0)</f>
        <v>46441</v>
      </c>
      <c r="QS52" s="650">
        <f>IFERROR(INDEX(Sheep!$R$340:$R$347,QS51,1),0)</f>
        <v>46441</v>
      </c>
      <c r="QT52" s="650">
        <f>IFERROR(INDEX(Sheep!$R$340:$R$347,QT51,1),0)</f>
        <v>46441</v>
      </c>
      <c r="QU52" s="650">
        <f>IFERROR(INDEX(Sheep!$R$340:$R$347,QU51,1),0)</f>
        <v>46441</v>
      </c>
      <c r="QV52" s="650">
        <f>IFERROR(INDEX(Sheep!$R$340:$R$347,QV51,1),0)</f>
        <v>46441</v>
      </c>
      <c r="QW52" s="650">
        <f>IFERROR(INDEX(Sheep!$R$340:$R$347,QW51,1),0)</f>
        <v>46441</v>
      </c>
      <c r="QX52" s="650">
        <f>IFERROR(INDEX(Sheep!$R$340:$R$347,QX51,1),0)</f>
        <v>46441</v>
      </c>
      <c r="QY52" s="650">
        <f>IFERROR(INDEX(Sheep!$R$340:$R$347,QY51,1),0)</f>
        <v>46441</v>
      </c>
      <c r="QZ52" s="650">
        <f>IFERROR(INDEX(Sheep!$R$340:$R$347,QZ51,1),0)</f>
        <v>46441</v>
      </c>
      <c r="RA52" s="650">
        <f>IFERROR(INDEX(Sheep!$R$340:$R$347,RA51,1),0)</f>
        <v>46441</v>
      </c>
      <c r="RB52" s="650">
        <f>IFERROR(INDEX(Sheep!$R$340:$R$347,RB51,1),0)</f>
        <v>46441</v>
      </c>
      <c r="RC52" s="650">
        <f>IFERROR(INDEX(Sheep!$R$340:$R$347,RC51,1),0)</f>
        <v>46441</v>
      </c>
      <c r="RD52" s="650">
        <f>IFERROR(INDEX(Sheep!$R$340:$R$347,RD51,1),0)</f>
        <v>46441</v>
      </c>
      <c r="RE52" s="650">
        <f>IFERROR(INDEX(Sheep!$R$340:$R$347,RE51,1),0)</f>
        <v>46441</v>
      </c>
      <c r="RF52" s="650">
        <f>IFERROR(INDEX(Sheep!$R$340:$R$347,RF51,1),0)</f>
        <v>46441</v>
      </c>
      <c r="RG52" s="650">
        <f>IFERROR(INDEX(Sheep!$R$340:$R$347,RG51,1),0)</f>
        <v>46441</v>
      </c>
      <c r="RH52" s="650">
        <f>IFERROR(INDEX(Sheep!$R$340:$R$347,RH51,1),0)</f>
        <v>46441</v>
      </c>
      <c r="RI52" s="650">
        <f>IFERROR(INDEX(Sheep!$R$340:$R$347,RI51,1),0)</f>
        <v>46441</v>
      </c>
      <c r="RJ52" s="650">
        <f>IFERROR(INDEX(Sheep!$R$340:$R$347,RJ51,1),0)</f>
        <v>46441</v>
      </c>
      <c r="RK52" s="650">
        <f>IFERROR(INDEX(Sheep!$R$340:$R$347,RK51,1),0)</f>
        <v>46441</v>
      </c>
      <c r="RL52" s="650">
        <f>IFERROR(INDEX(Sheep!$R$340:$R$347,RL51,1),0)</f>
        <v>46441</v>
      </c>
      <c r="RM52" s="650">
        <f>IFERROR(INDEX(Sheep!$R$340:$R$347,RM51,1),0)</f>
        <v>46441</v>
      </c>
      <c r="RN52" s="650">
        <f>IFERROR(INDEX(Sheep!$R$340:$R$347,RN51,1),0)</f>
        <v>46441</v>
      </c>
      <c r="RO52" s="650">
        <f>IFERROR(INDEX(Sheep!$R$340:$R$347,RO51,1),0)</f>
        <v>46441</v>
      </c>
      <c r="RP52" s="650">
        <f>IFERROR(INDEX(Sheep!$R$340:$R$347,RP51,1),0)</f>
        <v>46441</v>
      </c>
      <c r="RQ52" s="650">
        <f>IFERROR(INDEX(Sheep!$R$340:$R$347,RQ51,1),0)</f>
        <v>46441</v>
      </c>
      <c r="RR52" s="650">
        <f>IFERROR(INDEX(Sheep!$R$340:$R$347,RR51,1),0)</f>
        <v>46441</v>
      </c>
      <c r="RS52" s="650">
        <f>IFERROR(INDEX(Sheep!$R$340:$R$347,RS51,1),0)</f>
        <v>46441</v>
      </c>
      <c r="RT52" s="650">
        <f>IFERROR(INDEX(Sheep!$R$340:$R$347,RT51,1),0)</f>
        <v>46441</v>
      </c>
      <c r="RU52" s="650">
        <f>IFERROR(INDEX(Sheep!$R$340:$R$347,RU51,1),0)</f>
        <v>46441</v>
      </c>
      <c r="RV52" s="650">
        <f>IFERROR(INDEX(Sheep!$R$340:$R$347,RV51,1),0)</f>
        <v>46441</v>
      </c>
      <c r="RW52" s="650">
        <f>IFERROR(INDEX(Sheep!$R$340:$R$347,RW51,1),0)</f>
        <v>46441</v>
      </c>
      <c r="RX52" s="650">
        <f>IFERROR(INDEX(Sheep!$R$340:$R$347,RX51,1),0)</f>
        <v>46441</v>
      </c>
      <c r="RY52" s="650">
        <f>IFERROR(INDEX(Sheep!$R$340:$R$347,RY51,1),0)</f>
        <v>46441</v>
      </c>
      <c r="RZ52" s="650">
        <f>IFERROR(INDEX(Sheep!$R$340:$R$347,RZ51,1),0)</f>
        <v>46441</v>
      </c>
      <c r="SA52" s="650">
        <f>IFERROR(INDEX(Sheep!$R$340:$R$347,SA51,1),0)</f>
        <v>46441</v>
      </c>
      <c r="SB52" s="650">
        <f>IFERROR(INDEX(Sheep!$R$340:$R$347,SB51,1),0)</f>
        <v>46441</v>
      </c>
      <c r="SC52" s="650">
        <f>IFERROR(INDEX(Sheep!$R$340:$R$347,SC51,1),0)</f>
        <v>46441</v>
      </c>
      <c r="SD52" s="650">
        <f>IFERROR(INDEX(Sheep!$R$340:$R$347,SD51,1),0)</f>
        <v>46441</v>
      </c>
      <c r="SE52" s="650">
        <f>IFERROR(INDEX(Sheep!$R$340:$R$347,SE51,1),0)</f>
        <v>46441</v>
      </c>
      <c r="SF52" s="650">
        <f>IFERROR(INDEX(Sheep!$R$340:$R$347,SF51,1),0)</f>
        <v>46441</v>
      </c>
      <c r="SG52" s="650">
        <f>IFERROR(INDEX(Sheep!$R$340:$R$347,SG51,1),0)</f>
        <v>46441</v>
      </c>
      <c r="SH52" s="650">
        <f>IFERROR(INDEX(Sheep!$R$340:$R$347,SH51,1),0)</f>
        <v>46441</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435</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757</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436</v>
      </c>
      <c r="C56" s="576">
        <f>INT(MAX($C$59:$C$123))+1</f>
        <v>5</v>
      </c>
      <c r="D56" s="403" t="s">
        <v>437</v>
      </c>
      <c r="E56" s="460"/>
      <c r="F56" s="460"/>
      <c r="G56" s="403"/>
      <c r="H56" s="460" t="s">
        <v>758</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760</v>
      </c>
      <c r="I57" s="421" t="s">
        <v>1010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434</v>
      </c>
      <c r="I58" s="590" t="s">
        <v>190</v>
      </c>
      <c r="J58" s="391" t="s">
        <v>844</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438</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897</v>
      </c>
      <c r="I60" s="424" t="s">
        <v>759</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900</v>
      </c>
      <c r="I63" s="592" t="s">
        <v>759</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901</v>
      </c>
      <c r="I66" s="424" t="s">
        <v>759</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902</v>
      </c>
      <c r="I69" s="424" t="s">
        <v>759</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899</v>
      </c>
      <c r="I72" s="424" t="s">
        <v>759</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903</v>
      </c>
      <c r="I75" s="424" t="s">
        <v>759</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898</v>
      </c>
      <c r="I78" s="424" t="s">
        <v>759</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904</v>
      </c>
      <c r="I81" s="592" t="s">
        <v>759</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905</v>
      </c>
      <c r="I84" s="424" t="s">
        <v>759</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906</v>
      </c>
      <c r="I87" s="424" t="s">
        <v>759</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907</v>
      </c>
      <c r="I90" s="424" t="s">
        <v>759</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908</v>
      </c>
      <c r="I93" s="424" t="s">
        <v>759</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909</v>
      </c>
      <c r="I96" s="424" t="s">
        <v>759</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910</v>
      </c>
      <c r="I99" s="592" t="s">
        <v>759</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911</v>
      </c>
      <c r="I102" s="424" t="s">
        <v>759</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912</v>
      </c>
      <c r="I105" s="424" t="s">
        <v>759</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913</v>
      </c>
      <c r="I108" s="424" t="s">
        <v>759</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914</v>
      </c>
      <c r="I111" s="424" t="s">
        <v>759</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915</v>
      </c>
      <c r="I114" s="424" t="s">
        <v>759</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916</v>
      </c>
      <c r="I117" s="424" t="s">
        <v>759</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917</v>
      </c>
      <c r="I120" s="424" t="s">
        <v>759</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442</v>
      </c>
      <c r="SK123" s="388"/>
      <c r="SL123" s="376"/>
      <c r="SM123" s="376"/>
      <c r="SN123" s="376"/>
    </row>
    <row r="124" spans="1:508" s="688" customFormat="1" outlineLevel="1" x14ac:dyDescent="0.25">
      <c r="A124" s="376"/>
      <c r="B124" s="385"/>
      <c r="C124" s="576">
        <f>INT($C$40)+1</f>
        <v>2</v>
      </c>
      <c r="D124" s="403"/>
      <c r="E124" s="460"/>
      <c r="F124" s="460"/>
      <c r="G124" s="403"/>
      <c r="H124" s="463" t="s">
        <v>1005</v>
      </c>
      <c r="I124" s="862" t="s">
        <v>1007</v>
      </c>
      <c r="J124" s="861" t="s">
        <v>785</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434</v>
      </c>
      <c r="I125" s="590" t="s">
        <v>190</v>
      </c>
      <c r="J125" s="861" t="s">
        <v>844</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438</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897</v>
      </c>
      <c r="I127" s="424" t="s">
        <v>759</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900</v>
      </c>
      <c r="I128" s="592" t="s">
        <v>759</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901</v>
      </c>
      <c r="I129" s="424" t="s">
        <v>759</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902</v>
      </c>
      <c r="I130" s="424" t="s">
        <v>759</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899</v>
      </c>
      <c r="I131" s="424" t="s">
        <v>759</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903</v>
      </c>
      <c r="I132" s="424" t="s">
        <v>759</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898</v>
      </c>
      <c r="I133" s="424" t="s">
        <v>759</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904</v>
      </c>
      <c r="I134" s="592" t="s">
        <v>759</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905</v>
      </c>
      <c r="I135" s="424" t="s">
        <v>759</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906</v>
      </c>
      <c r="I136" s="424" t="s">
        <v>759</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907</v>
      </c>
      <c r="I137" s="424" t="s">
        <v>759</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908</v>
      </c>
      <c r="I138" s="424" t="s">
        <v>759</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909</v>
      </c>
      <c r="I139" s="424" t="s">
        <v>759</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910</v>
      </c>
      <c r="I140" s="592" t="s">
        <v>759</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911</v>
      </c>
      <c r="I141" s="424" t="s">
        <v>759</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912</v>
      </c>
      <c r="I142" s="424" t="s">
        <v>759</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913</v>
      </c>
      <c r="I143" s="424" t="s">
        <v>759</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914</v>
      </c>
      <c r="I144" s="424" t="s">
        <v>759</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915</v>
      </c>
      <c r="I145" s="424" t="s">
        <v>759</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916</v>
      </c>
      <c r="I146" s="424" t="s">
        <v>759</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917</v>
      </c>
      <c r="I147" s="424" t="s">
        <v>759</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442</v>
      </c>
      <c r="SK148" s="388"/>
      <c r="SL148" s="376"/>
      <c r="SM148" s="376"/>
      <c r="SN148" s="376"/>
    </row>
    <row r="149" spans="1:508" outlineLevel="1" x14ac:dyDescent="0.25">
      <c r="A149" s="376"/>
      <c r="B149" s="385"/>
      <c r="C149" s="576">
        <f>INT($C$40)+1</f>
        <v>2</v>
      </c>
      <c r="D149" s="403"/>
      <c r="E149" s="460"/>
      <c r="F149" s="460"/>
      <c r="G149" s="403"/>
      <c r="H149" s="463" t="s">
        <v>761</v>
      </c>
      <c r="I149" s="421"/>
      <c r="J149" s="421" t="s">
        <v>770</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620</v>
      </c>
      <c r="I150" s="590" t="s">
        <v>762</v>
      </c>
      <c r="J150" s="391" t="s">
        <v>844</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438</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944</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935</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936</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938</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937</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942</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943</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939</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940</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941</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947</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939</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940</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941</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630</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631</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632</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763</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764</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765</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766</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767</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768</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769</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935</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936</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938</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937</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942</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943</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939</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940</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941</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947</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939</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940</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941</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630</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631</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632</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763</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764</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765</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766</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767</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768</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769</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935</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936</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938</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937</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942</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943</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939</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940</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941</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947</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939</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940</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941</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630</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631</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632</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763</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764</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765</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766</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767</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768</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769</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935</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936</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938</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937</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942</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943</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939</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940</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941</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947</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939</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940</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941</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630</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631</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632</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763</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764</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765</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766</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767</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768</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769</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935</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936</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938</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937</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942</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943</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939</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940</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941</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947</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939</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940</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941</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630</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631</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632</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763</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764</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765</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766</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767</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768</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769</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935</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936</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938</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937</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942</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943</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939</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940</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941</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947</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939</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940</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941</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630</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631</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632</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763</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764</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765</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766</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767</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768</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769</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935</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936</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938</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937</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942</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943</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939</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940</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941</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947</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939</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940</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941</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630</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631</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632</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763</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764</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765</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766</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767</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768</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769</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935</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936</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938</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937</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942</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943</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939</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940</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941</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947</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939</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940</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941</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630</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631</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632</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763</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764</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765</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766</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767</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768</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769</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935</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936</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938</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937</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939</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942</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943</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939</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940</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941</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947</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939</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940</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941</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630</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631</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632</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763</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764</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765</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766</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767</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768</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769</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442</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424</v>
      </c>
      <c r="B5" s="322">
        <v>1</v>
      </c>
    </row>
    <row r="6" spans="1:2" ht="7.35" customHeight="1" x14ac:dyDescent="0.25"/>
    <row r="7" spans="1:2" x14ac:dyDescent="0.25">
      <c r="A7" s="73" t="s">
        <v>425</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918</v>
      </c>
      <c r="B25" s="322">
        <v>1</v>
      </c>
    </row>
    <row r="26" spans="1:2" x14ac:dyDescent="0.25">
      <c r="A26" s="73" t="s">
        <v>919</v>
      </c>
      <c r="B26" s="322">
        <v>1</v>
      </c>
    </row>
    <row r="27" spans="1:2" x14ac:dyDescent="0.25">
      <c r="A27" s="73" t="s">
        <v>920</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918</v>
      </c>
      <c r="B35" s="322">
        <v>1</v>
      </c>
    </row>
    <row r="36" spans="1:2" x14ac:dyDescent="0.25">
      <c r="A36" s="73" t="s">
        <v>919</v>
      </c>
      <c r="B36" s="322">
        <v>1</v>
      </c>
    </row>
    <row r="37" spans="1:2" x14ac:dyDescent="0.25">
      <c r="A37" s="73" t="s">
        <v>920</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918</v>
      </c>
      <c r="B45" s="322">
        <v>1</v>
      </c>
    </row>
    <row r="46" spans="1:2" x14ac:dyDescent="0.25">
      <c r="A46" s="73" t="s">
        <v>919</v>
      </c>
      <c r="B46" s="322">
        <v>1</v>
      </c>
    </row>
    <row r="47" spans="1:2" x14ac:dyDescent="0.25">
      <c r="A47" s="73" t="s">
        <v>920</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4">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977</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1024</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975</v>
      </c>
      <c r="J18" s="702"/>
      <c r="K18" s="110" t="s">
        <v>974</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781</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1124</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1125</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1126</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856</v>
      </c>
      <c r="K35" s="726" t="s">
        <v>422</v>
      </c>
      <c r="L35" s="726" t="s">
        <v>824</v>
      </c>
      <c r="M35" s="726" t="s">
        <v>825</v>
      </c>
      <c r="N35" s="726" t="s">
        <v>826</v>
      </c>
      <c r="O35" s="726" t="s">
        <v>827</v>
      </c>
      <c r="P35" s="726" t="s">
        <v>828</v>
      </c>
      <c r="Q35" s="726" t="s">
        <v>829</v>
      </c>
      <c r="R35" s="726" t="s">
        <v>830</v>
      </c>
      <c r="S35" s="726" t="s">
        <v>831</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1127</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1076</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1081</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1077</v>
      </c>
      <c r="J93" s="938" t="s">
        <v>1078</v>
      </c>
      <c r="K93" s="938" t="s">
        <v>1079</v>
      </c>
      <c r="L93" s="938" t="s">
        <v>1080</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1023</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1088</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1090</v>
      </c>
      <c r="I130" s="955" t="s">
        <v>1091</v>
      </c>
      <c r="J130" s="956" t="s">
        <v>1092</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1085</v>
      </c>
      <c r="I131" s="688" t="s">
        <v>1086</v>
      </c>
      <c r="J131" s="688" t="s">
        <v>1087</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1093</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1085</v>
      </c>
      <c r="I152" s="688" t="s">
        <v>1086</v>
      </c>
      <c r="J152" s="688" t="s">
        <v>1087</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1089</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1085</v>
      </c>
      <c r="I172" s="688" t="s">
        <v>1086</v>
      </c>
      <c r="J172" s="688" t="s">
        <v>1087</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1129</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1025</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987</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1056</v>
      </c>
      <c r="M216" s="898" t="s">
        <v>69</v>
      </c>
      <c r="N216" s="898" t="s">
        <v>1057</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1027</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1043</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1026</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1130</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1037</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1044</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1039</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1045</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1048</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1047</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1059</v>
      </c>
      <c r="I252" s="191"/>
      <c r="J252" s="901">
        <v>0.15</v>
      </c>
      <c r="K252" s="1111" t="s">
        <v>1062</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1060</v>
      </c>
      <c r="I253" s="191"/>
      <c r="J253" s="901">
        <v>0.02</v>
      </c>
      <c r="K253" s="1111"/>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1061</v>
      </c>
      <c r="I254" s="191"/>
      <c r="J254" s="902">
        <f>1-SUM(J252:J253)</f>
        <v>0.83000000000000007</v>
      </c>
      <c r="K254" s="1111"/>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1046</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1050</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1051</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1052</v>
      </c>
      <c r="K260" s="896" t="s">
        <v>1055</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1053</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1054</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1058</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1063</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1045</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1048</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1047</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1059</v>
      </c>
      <c r="I272" s="191"/>
      <c r="J272" s="901">
        <v>0.125</v>
      </c>
      <c r="K272" s="1111" t="s">
        <v>1062</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1060</v>
      </c>
      <c r="I273" s="191"/>
      <c r="J273" s="901">
        <v>0.02</v>
      </c>
      <c r="K273" s="1111"/>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1061</v>
      </c>
      <c r="I274" s="191"/>
      <c r="J274" s="902">
        <f>1-SUM(J272:J273)</f>
        <v>0.85499999999999998</v>
      </c>
      <c r="K274" s="1111"/>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696</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549</v>
      </c>
      <c r="I278" s="203"/>
      <c r="J278" s="449" t="s">
        <v>14</v>
      </c>
      <c r="K278" s="449" t="s">
        <v>541</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1049</v>
      </c>
      <c r="I281" s="203"/>
      <c r="J281" s="449" t="s">
        <v>542</v>
      </c>
      <c r="K281" s="449" t="s">
        <v>543</v>
      </c>
      <c r="L281" s="449" t="s">
        <v>544</v>
      </c>
      <c r="M281" s="449" t="s">
        <v>545</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1028</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1029</v>
      </c>
      <c r="I287" s="203"/>
      <c r="J287" s="1045" t="e">
        <f>MIN(364,INT((K287 - DATE(YEAR(K287),1,1))))+364*(YEAR(K287)-[1]!i_startyear)</f>
        <v>#NAME?</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1038</v>
      </c>
      <c r="I288" s="203"/>
      <c r="J288" s="1045" t="e">
        <f>MIN(364,INT((K288 - DATE(YEAR(K288),1,1))))+364*(YEAR(K288)-[1]!i_startyear)</f>
        <v>#NAME?</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1030</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1042</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1031</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1032</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1033</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1034</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1040</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480</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1041</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1035</v>
      </c>
      <c r="H305" s="202"/>
      <c r="I305" s="1116" t="s">
        <v>1036</v>
      </c>
      <c r="J305" s="1117"/>
      <c r="K305" s="1117"/>
      <c r="L305" s="1117"/>
      <c r="M305" s="1117"/>
      <c r="N305" s="1117"/>
      <c r="O305" s="1117"/>
      <c r="P305" s="1117"/>
      <c r="Q305" s="1118"/>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9" t="s">
        <v>74</v>
      </c>
      <c r="J306" s="1120"/>
      <c r="K306" s="1121"/>
      <c r="L306" s="1122" t="s">
        <v>71</v>
      </c>
      <c r="M306" s="1123"/>
      <c r="N306" s="1124"/>
      <c r="O306" s="1125" t="s">
        <v>344</v>
      </c>
      <c r="P306" s="1126"/>
      <c r="Q306" s="1127"/>
      <c r="R306" s="58"/>
      <c r="S306" s="1112" t="s">
        <v>1065</v>
      </c>
      <c r="T306" s="1114" t="s">
        <v>1064</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3"/>
      <c r="T307" s="1115"/>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881</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882</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982</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873</v>
      </c>
      <c r="J11" s="726"/>
      <c r="K11" s="727"/>
      <c r="L11" s="727"/>
      <c r="M11" s="726"/>
      <c r="N11" s="726"/>
      <c r="O11" s="726" t="s">
        <v>877</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880</v>
      </c>
      <c r="J12" s="726"/>
      <c r="K12" s="726" t="s">
        <v>212</v>
      </c>
      <c r="L12" s="726" t="s">
        <v>879</v>
      </c>
      <c r="M12" s="726" t="s">
        <v>878</v>
      </c>
      <c r="N12" s="726" t="s">
        <v>877</v>
      </c>
      <c r="O12" s="726" t="str">
        <f>"per "&amp;$I$26&amp;" MJ"</f>
        <v>per 100 MJ</v>
      </c>
      <c r="P12" s="726"/>
      <c r="Q12" s="726" t="s">
        <v>952</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887</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888</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889</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890</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891</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892</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893</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894</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895</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896</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876</v>
      </c>
      <c r="I26" s="739">
        <v>100</v>
      </c>
      <c r="J26" s="718" t="s">
        <v>875</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874</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2022-04-30T06:05:08Z</dcterms:modified>
</cp:coreProperties>
</file>