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280B3E4-A592-49F4-A155-255AE891E4B0}" xr6:coauthVersionLast="45" xr6:coauthVersionMax="47" xr10:uidLastSave="{00000000-0000-0000-0000-000000000000}"/>
  <bookViews>
    <workbookView xWindow="28680" yWindow="-120" windowWidth="29040" windowHeight="15840" tabRatio="658" firstSheet="2"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1" i="17" l="1"/>
  <c r="K101" i="17"/>
  <c r="M101" i="17"/>
  <c r="L100" i="17"/>
  <c r="L103" i="17"/>
  <c r="L102"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03" i="17" l="1"/>
  <c r="K102" i="17"/>
  <c r="M102" i="17"/>
  <c r="G102" i="17"/>
  <c r="K116" i="18"/>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G103" i="17"/>
  <c r="M103" i="17"/>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N101" i="17"/>
  <c r="J101" i="17"/>
  <c r="H101" i="17"/>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O101" i="17"/>
  <c r="J103" i="17"/>
  <c r="J102" i="17"/>
  <c r="T113" i="22"/>
  <c r="Z113" i="22" l="1"/>
  <c r="S134" i="9" s="1"/>
  <c r="Z107" i="22"/>
  <c r="M134" i="9" s="1"/>
  <c r="T108" i="22"/>
  <c r="P105" i="22" s="1"/>
  <c r="V105" i="22" s="1"/>
  <c r="O102" i="17"/>
  <c r="N102" i="17"/>
  <c r="I101" i="17"/>
  <c r="H102" i="17"/>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I102" i="17"/>
  <c r="H103" i="17"/>
  <c r="L86" i="18"/>
  <c r="Q109" i="22"/>
  <c r="W109" i="22" s="1"/>
  <c r="N105" i="22"/>
  <c r="H229" i="18"/>
  <c r="H230" i="18"/>
  <c r="H228" i="18"/>
  <c r="C228" i="18"/>
  <c r="C227" i="18"/>
  <c r="C226" i="18"/>
  <c r="C225" i="18"/>
  <c r="I103" i="17" l="1"/>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N103" i="17" l="1"/>
  <c r="O103" i="17"/>
  <c r="D45" i="23"/>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1" i="19"/>
  <c r="NS52" i="19" s="1"/>
  <c r="NS45" i="19"/>
  <c r="NS46" i="19" s="1"/>
  <c r="EV48" i="19"/>
  <c r="EV49" i="19" s="1"/>
  <c r="EV50" i="19" s="1"/>
  <c r="EV51" i="19"/>
  <c r="EV52" i="19" s="1"/>
  <c r="EV45" i="19"/>
  <c r="EV46" i="19" s="1"/>
  <c r="DB48" i="19"/>
  <c r="DB49" i="19" s="1"/>
  <c r="DB50" i="19" s="1"/>
  <c r="DB45" i="19"/>
  <c r="DB46" i="19" s="1"/>
  <c r="DB47" i="19" s="1"/>
  <c r="DB51" i="19"/>
  <c r="DB52" i="19" s="1"/>
  <c r="QC48" i="19"/>
  <c r="QC49" i="19" s="1"/>
  <c r="QC45" i="19"/>
  <c r="QC46" i="19" s="1"/>
  <c r="QC51" i="19"/>
  <c r="QC52" i="19" s="1"/>
  <c r="ME48" i="19"/>
  <c r="ME49" i="19" s="1"/>
  <c r="ME50" i="19" s="1"/>
  <c r="ME45" i="19"/>
  <c r="ME46" i="19" s="1"/>
  <c r="ME51" i="19"/>
  <c r="ME52" i="19" s="1"/>
  <c r="ME53" i="19" s="1"/>
  <c r="PY51" i="19"/>
  <c r="PY52" i="19" s="1"/>
  <c r="PY53" i="19" s="1"/>
  <c r="PY48" i="19"/>
  <c r="PY49" i="19" s="1"/>
  <c r="PY45" i="19"/>
  <c r="PY46" i="19" s="1"/>
  <c r="OB48" i="19"/>
  <c r="OB49" i="19" s="1"/>
  <c r="OB51" i="19"/>
  <c r="OB52" i="19" s="1"/>
  <c r="OB45" i="19"/>
  <c r="OB46" i="19" s="1"/>
  <c r="OB47" i="19" s="1"/>
  <c r="PO48" i="19"/>
  <c r="PO49" i="19" s="1"/>
  <c r="PO50" i="19" s="1"/>
  <c r="PO51" i="19"/>
  <c r="PO52" i="19" s="1"/>
  <c r="PO53" i="19" s="1"/>
  <c r="PO45" i="19"/>
  <c r="PO46" i="19" s="1"/>
  <c r="IQ48" i="19"/>
  <c r="IQ49"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51" i="19"/>
  <c r="NV52" i="19" s="1"/>
  <c r="GB51" i="19"/>
  <c r="GB52" i="19" s="1"/>
  <c r="GB48" i="19"/>
  <c r="GB49" i="19" s="1"/>
  <c r="GB45" i="19"/>
  <c r="GB46" i="19" s="1"/>
  <c r="PT48" i="19"/>
  <c r="PT49" i="19" s="1"/>
  <c r="PT50" i="19" s="1"/>
  <c r="PT45" i="19"/>
  <c r="PT46" i="19" s="1"/>
  <c r="PT47" i="19" s="1"/>
  <c r="PT51" i="19"/>
  <c r="PT52" i="19" s="1"/>
  <c r="PT53" i="19" s="1"/>
  <c r="HV51" i="19"/>
  <c r="HV52"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DH45" i="19"/>
  <c r="DH46" i="19" s="1"/>
  <c r="DH48" i="19"/>
  <c r="DH49" i="19" s="1"/>
  <c r="DH51" i="19"/>
  <c r="DH52" i="19" s="1"/>
  <c r="DH53" i="19" s="1"/>
  <c r="ND51" i="19"/>
  <c r="ND52" i="19" s="1"/>
  <c r="ND45" i="19"/>
  <c r="ND46" i="19" s="1"/>
  <c r="ND47" i="19" s="1"/>
  <c r="ND48" i="19"/>
  <c r="ND49" i="19" s="1"/>
  <c r="ND50" i="19" s="1"/>
  <c r="DS48" i="19"/>
  <c r="DS49" i="19" s="1"/>
  <c r="DS50" i="19" s="1"/>
  <c r="DS51" i="19"/>
  <c r="DS52" i="19" s="1"/>
  <c r="DS45" i="19"/>
  <c r="DS46" i="19" s="1"/>
  <c r="MD45" i="19"/>
  <c r="MD46" i="19" s="1"/>
  <c r="MD48" i="19"/>
  <c r="MD49" i="19" s="1"/>
  <c r="MD50" i="19" s="1"/>
  <c r="MD51" i="19"/>
  <c r="MD52" i="19" s="1"/>
  <c r="MD53" i="19" s="1"/>
  <c r="ME47" i="19"/>
  <c r="BU45" i="19"/>
  <c r="BU46" i="19" s="1"/>
  <c r="BU47" i="19" s="1"/>
  <c r="BU51" i="19"/>
  <c r="BU52" i="19" s="1"/>
  <c r="BU48" i="19"/>
  <c r="BU49" i="19" s="1"/>
  <c r="BM48" i="19"/>
  <c r="BM49" i="19" s="1"/>
  <c r="BM45" i="19"/>
  <c r="BM46" i="19" s="1"/>
  <c r="BM51" i="19"/>
  <c r="BM52" i="19" s="1"/>
  <c r="BM53" i="19" s="1"/>
  <c r="DM51" i="19"/>
  <c r="DM52" i="19" s="1"/>
  <c r="DM53" i="19" s="1"/>
  <c r="DM45" i="19"/>
  <c r="DM46" i="19" s="1"/>
  <c r="DM47" i="19" s="1"/>
  <c r="DM48" i="19"/>
  <c r="DM49" i="19" s="1"/>
  <c r="DM50" i="19" s="1"/>
  <c r="MX48" i="19"/>
  <c r="MX49"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8" i="19"/>
  <c r="GG49"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HG48" i="19"/>
  <c r="HG49"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1" i="19"/>
  <c r="CW52" i="19" s="1"/>
  <c r="BN51" i="19"/>
  <c r="BN52" i="19" s="1"/>
  <c r="BN53" i="19" s="1"/>
  <c r="BN45" i="19"/>
  <c r="BN46" i="19" s="1"/>
  <c r="BN47" i="19" s="1"/>
  <c r="BN48" i="19"/>
  <c r="BN49" i="19" s="1"/>
  <c r="BN50" i="19" s="1"/>
  <c r="SA51" i="19"/>
  <c r="SA52" i="19" s="1"/>
  <c r="SA53" i="19" s="1"/>
  <c r="SA45" i="19"/>
  <c r="SA46" i="19" s="1"/>
  <c r="SA47" i="19" s="1"/>
  <c r="SA48" i="19"/>
  <c r="SA49" i="19" s="1"/>
  <c r="S51" i="19"/>
  <c r="S52"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8" i="19"/>
  <c r="OA49" i="19" s="1"/>
  <c r="OB50" i="19"/>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48" i="19"/>
  <c r="GM49"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ES48" i="19"/>
  <c r="ES49" i="19" s="1"/>
  <c r="ES50" i="19" s="1"/>
  <c r="ES51" i="19"/>
  <c r="ES52" i="19" s="1"/>
  <c r="ES53" i="19" s="1"/>
  <c r="ES45" i="19"/>
  <c r="ES46" i="19" s="1"/>
  <c r="ES47" i="19" s="1"/>
  <c r="OX48" i="19"/>
  <c r="OX49" i="19" s="1"/>
  <c r="OX45" i="19"/>
  <c r="OX46" i="19" s="1"/>
  <c r="OX47" i="19" s="1"/>
  <c r="OX51" i="19"/>
  <c r="OX52" i="19" s="1"/>
  <c r="OX53" i="19" s="1"/>
  <c r="LC48" i="19"/>
  <c r="LC49" i="19" s="1"/>
  <c r="LC51" i="19"/>
  <c r="LC52"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51" i="19"/>
  <c r="FB52" i="19" s="1"/>
  <c r="KK51" i="19"/>
  <c r="KK52" i="19" s="1"/>
  <c r="KK53" i="19" s="1"/>
  <c r="KK48" i="19"/>
  <c r="KK49" i="19" s="1"/>
  <c r="KK50" i="19" s="1"/>
  <c r="KK45" i="19"/>
  <c r="KK46" i="19" s="1"/>
  <c r="KK47" i="19" s="1"/>
  <c r="HS48" i="19"/>
  <c r="HS49" i="19" s="1"/>
  <c r="HS50" i="19" s="1"/>
  <c r="HS51" i="19"/>
  <c r="HS52" i="19" s="1"/>
  <c r="HS53" i="19" s="1"/>
  <c r="HS45" i="19"/>
  <c r="HS46"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8" i="19"/>
  <c r="DW49"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PH53" i="19"/>
  <c r="GX48" i="19"/>
  <c r="GX49" i="19" s="1"/>
  <c r="GX51" i="19"/>
  <c r="GX52"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48" i="19"/>
  <c r="KU49" i="19" s="1"/>
  <c r="KU45" i="19"/>
  <c r="KU46" i="19" s="1"/>
  <c r="MC48" i="19"/>
  <c r="MC49" i="19" s="1"/>
  <c r="MC50" i="19" s="1"/>
  <c r="MC51" i="19"/>
  <c r="MC52" i="19" s="1"/>
  <c r="MC53" i="19" s="1"/>
  <c r="MC45" i="19"/>
  <c r="MC46" i="19" s="1"/>
  <c r="MC47" i="19" s="1"/>
  <c r="MD47" i="19"/>
  <c r="GS45" i="19"/>
  <c r="GS46" i="19" s="1"/>
  <c r="GS47" i="19" s="1"/>
  <c r="GS51" i="19"/>
  <c r="GS52"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S50" i="19"/>
  <c r="NR51" i="19"/>
  <c r="NR52" i="19" s="1"/>
  <c r="NR53" i="19" s="1"/>
  <c r="NS47" i="19"/>
  <c r="FI45" i="19"/>
  <c r="FI46" i="19" s="1"/>
  <c r="FI47" i="19" s="1"/>
  <c r="FI48" i="19"/>
  <c r="FI49" i="19" s="1"/>
  <c r="FI50" i="19" s="1"/>
  <c r="FI51" i="19"/>
  <c r="FI52" i="19" s="1"/>
  <c r="FI53" i="19" s="1"/>
  <c r="QR45" i="19"/>
  <c r="QR46" i="19" s="1"/>
  <c r="QR47" i="19" s="1"/>
  <c r="QR48" i="19"/>
  <c r="QR49"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O50" i="19"/>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HR45" i="19"/>
  <c r="HR46" i="19" s="1"/>
  <c r="HR47" i="19" s="1"/>
  <c r="HR51" i="19"/>
  <c r="HR52" i="19" s="1"/>
  <c r="HR53" i="19" s="1"/>
  <c r="HR48" i="19"/>
  <c r="HR49" i="19" s="1"/>
  <c r="HR50" i="19" s="1"/>
  <c r="HS47" i="19"/>
  <c r="PM48" i="19"/>
  <c r="PM49" i="19" s="1"/>
  <c r="PM50" i="19" s="1"/>
  <c r="PM51" i="19"/>
  <c r="PM52" i="19" s="1"/>
  <c r="PM53" i="19" s="1"/>
  <c r="PM45" i="19"/>
  <c r="PM46" i="19" s="1"/>
  <c r="PM47" i="19" s="1"/>
  <c r="DL45" i="19"/>
  <c r="DL46"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H50" i="19"/>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S53" i="19"/>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SA50" i="19"/>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QR50" i="19"/>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H50"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3" i="19"/>
  <c r="FQ50" i="19"/>
  <c r="FP51" i="19"/>
  <c r="FP52" i="19" s="1"/>
  <c r="FP53" i="19" s="1"/>
  <c r="FP48" i="19"/>
  <c r="FP49" i="19" s="1"/>
  <c r="FP50" i="19" s="1"/>
  <c r="DA45" i="19"/>
  <c r="DA46" i="19" s="1"/>
  <c r="DA48" i="19"/>
  <c r="DA49" i="19" s="1"/>
  <c r="DB53" i="19"/>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GG50" i="19"/>
  <c r="GG47" i="19"/>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QC47" i="19"/>
  <c r="PW51" i="19"/>
  <c r="PW52" i="19" s="1"/>
  <c r="PW53" i="19" s="1"/>
  <c r="PW45" i="19"/>
  <c r="PW46" i="19" s="1"/>
  <c r="PW47" i="19" s="1"/>
  <c r="PW48" i="19"/>
  <c r="PW49" i="19" s="1"/>
  <c r="PW50" i="19" s="1"/>
  <c r="GI48" i="19"/>
  <c r="GI49" i="19" s="1"/>
  <c r="GI50" i="19" s="1"/>
  <c r="GI51" i="19"/>
  <c r="GI52" i="19" s="1"/>
  <c r="GI53" i="19" s="1"/>
  <c r="GI45" i="19"/>
  <c r="GI46"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50"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W47" i="19"/>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K50" i="19"/>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N53" i="19"/>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B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47"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C50" i="19"/>
  <c r="LC53" i="19"/>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O50" i="19"/>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C53" i="19"/>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M50" i="19"/>
  <c r="GM53" i="19"/>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Z50" i="19"/>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K47" i="19"/>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OA50" i="19"/>
  <c r="NZ45" i="19"/>
  <c r="NZ46" i="19" s="1"/>
  <c r="NZ47" i="19" s="1"/>
  <c r="OA47" i="19"/>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0" i="19"/>
  <c r="CW47" i="19"/>
  <c r="CW53" i="19"/>
  <c r="AT51" i="19"/>
  <c r="AT52" i="19" s="1"/>
  <c r="AT53" i="19" s="1"/>
  <c r="AT48" i="19"/>
  <c r="AT49" i="19" s="1"/>
  <c r="AT50" i="19" s="1"/>
  <c r="AT45" i="19"/>
  <c r="AT46" i="19" s="1"/>
  <c r="AT47" i="19" s="1"/>
  <c r="AU47" i="19"/>
  <c r="EY51" i="19"/>
  <c r="EY52" i="19" s="1"/>
  <c r="EY53" i="19" s="1"/>
  <c r="EY45" i="19"/>
  <c r="EY46" i="19" s="1"/>
  <c r="EY47" i="19" s="1"/>
  <c r="EY48" i="19"/>
  <c r="EY49" i="19" s="1"/>
  <c r="EY50" i="19" s="1"/>
  <c r="HU51" i="19"/>
  <c r="HU52" i="19" s="1"/>
  <c r="HU53" i="19" s="1"/>
  <c r="HV50" i="19"/>
  <c r="HU48" i="19"/>
  <c r="HU49" i="19" s="1"/>
  <c r="HU50" i="19" s="1"/>
  <c r="HU45" i="19"/>
  <c r="HU46" i="19" s="1"/>
  <c r="HU47" i="19" s="1"/>
  <c r="HV53" i="19"/>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X53" i="19"/>
  <c r="GX50" i="19"/>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W47" i="19"/>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I47" i="19"/>
  <c r="GR51" i="19"/>
  <c r="GR52" i="19" s="1"/>
  <c r="GR53" i="19" s="1"/>
  <c r="GR45" i="19"/>
  <c r="GR46" i="19" s="1"/>
  <c r="GR47" i="19" s="1"/>
  <c r="GS50" i="19"/>
  <c r="GS53" i="19"/>
  <c r="GR48" i="19"/>
  <c r="GR49" i="19" s="1"/>
  <c r="GR50" i="19" s="1"/>
  <c r="DR48" i="19"/>
  <c r="DR49" i="19" s="1"/>
  <c r="DR50" i="19" s="1"/>
  <c r="DR51" i="19"/>
  <c r="DR52" i="19" s="1"/>
  <c r="DR53" i="19" s="1"/>
  <c r="DS47" i="19"/>
  <c r="DS53"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3" i="19"/>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DW50" i="19"/>
  <c r="DW47" i="19"/>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S53" i="19"/>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V47"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0" i="19"/>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L47" i="19"/>
  <c r="DK45" i="19"/>
  <c r="DK46" i="19" s="1"/>
  <c r="DK47" i="19" s="1"/>
  <c r="HF51" i="19"/>
  <c r="HF52" i="19" s="1"/>
  <c r="HF53" i="19" s="1"/>
  <c r="HG47" i="19"/>
  <c r="HF48" i="19"/>
  <c r="HF49" i="19" s="1"/>
  <c r="HF50" i="19" s="1"/>
  <c r="HF45" i="19"/>
  <c r="HF46" i="19" s="1"/>
  <c r="HF47" i="19" s="1"/>
  <c r="HG50" i="19"/>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U50" i="19"/>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DE50" i="19"/>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FO53"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<sst xmlns="http://schemas.openxmlformats.org/spreadsheetml/2006/main" count="5853" uniqueCount="1182">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</sst>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1104</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1105</v>
      </c>
      <c r="I6" s="381" t="s">
        <v>1106</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1063</v>
      </c>
      <c r="H14" s="258"/>
      <c r="I14" s="711" t="s">
        <v>1066</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1057</v>
      </c>
      <c r="J16" s="697" t="s">
        <v>1064</v>
      </c>
      <c r="K16" s="258"/>
      <c r="L16" s="697" t="s">
        <v>1058</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980</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980</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1059</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981</v>
      </c>
      <c r="J25" s="937" t="s">
        <v>362</v>
      </c>
      <c r="K25" s="258"/>
      <c r="L25" s="797" t="s">
        <v>1059</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1060</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983</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1061</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979</v>
      </c>
      <c r="J31" s="938" t="s">
        <v>364</v>
      </c>
      <c r="K31" s="258"/>
      <c r="L31" s="797" t="s">
        <v>981</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1062</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982</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983</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1060</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1061</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979</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1062</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982</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423</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424</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425</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911</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912</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913</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815</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816</v>
      </c>
      <c r="J87" s="241" t="s">
        <v>826</v>
      </c>
      <c r="K87" s="241" t="s">
        <v>827</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817</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1128</v>
      </c>
      <c r="K102" s="245"/>
      <c r="L102" s="245"/>
      <c r="M102" s="251"/>
      <c r="N102" s="1051" t="s">
        <v>951</v>
      </c>
      <c r="O102" s="252"/>
      <c r="P102" s="982" t="s">
        <v>950</v>
      </c>
      <c r="Q102" s="982"/>
      <c r="R102" s="982"/>
      <c r="S102" s="252"/>
      <c r="T102" s="793" t="s">
        <v>1011</v>
      </c>
      <c r="U102" s="1010"/>
      <c r="V102" s="982" t="s">
        <v>950</v>
      </c>
      <c r="W102" s="982"/>
      <c r="X102" s="982"/>
      <c r="Y102" s="945"/>
      <c r="Z102" s="1010" t="s">
        <v>1011</v>
      </c>
      <c r="AA102" s="793"/>
      <c r="AB102" s="793"/>
      <c r="AC102" s="244"/>
      <c r="AD102" s="236"/>
      <c r="AE102" s="236"/>
      <c r="AF102" s="236"/>
    </row>
    <row r="103" spans="1:32" s="76" customFormat="1" ht="12" customHeight="1" outlineLevel="1" x14ac:dyDescent="0.25">
      <c r="A103" s="234"/>
      <c r="B103" s="235"/>
      <c r="C103" s="245"/>
      <c r="D103" s="245"/>
      <c r="E103" s="245"/>
      <c r="F103" s="245"/>
      <c r="G103" s="326" t="s">
        <v>949</v>
      </c>
      <c r="H103" s="326"/>
      <c r="I103" s="326"/>
      <c r="J103" s="1010" t="s">
        <v>1139</v>
      </c>
      <c r="K103" s="245"/>
      <c r="L103" s="251" t="s">
        <v>372</v>
      </c>
      <c r="M103" s="251" t="s">
        <v>374</v>
      </c>
      <c r="N103" s="1052"/>
      <c r="O103" s="252"/>
      <c r="P103" s="860" t="s">
        <v>992</v>
      </c>
      <c r="Q103" s="860" t="s">
        <v>993</v>
      </c>
      <c r="R103" s="860" t="s">
        <v>948</v>
      </c>
      <c r="S103" s="252"/>
      <c r="T103" s="793"/>
      <c r="U103" s="1010"/>
      <c r="V103" s="945" t="s">
        <v>992</v>
      </c>
      <c r="W103" s="945" t="s">
        <v>993</v>
      </c>
      <c r="X103" s="945" t="s">
        <v>948</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1129</v>
      </c>
      <c r="K104" s="652" t="s">
        <v>849</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1130</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947</v>
      </c>
      <c r="H106" s="697"/>
      <c r="I106" s="697"/>
      <c r="J106" s="270" t="s">
        <v>1131</v>
      </c>
      <c r="K106" s="653" t="s">
        <v>818</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1132</v>
      </c>
      <c r="K107" s="653" t="s">
        <v>819</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1133</v>
      </c>
      <c r="K108" s="653" t="s">
        <v>820</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989</v>
      </c>
      <c r="H109" s="697"/>
      <c r="I109" s="697"/>
      <c r="J109" s="270" t="s">
        <v>1134</v>
      </c>
      <c r="K109" s="653" t="s">
        <v>821</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1135</v>
      </c>
      <c r="K110" s="653" t="s">
        <v>822</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1136</v>
      </c>
      <c r="K111" s="653" t="s">
        <v>823</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1137</v>
      </c>
      <c r="K112" s="653" t="s">
        <v>824</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1138</v>
      </c>
      <c r="K113" s="654" t="s">
        <v>825</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1177</v>
      </c>
      <c r="I61" s="290" t="s">
        <v>336</v>
      </c>
      <c r="J61" s="290" t="s">
        <v>333</v>
      </c>
      <c r="M61" s="291"/>
      <c r="N61" s="291" t="s">
        <v>1177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988</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986</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987</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1013</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793</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849</v>
      </c>
      <c r="J42" s="315" t="s">
        <v>419</v>
      </c>
      <c r="K42" s="253" t="s">
        <v>818</v>
      </c>
      <c r="L42" s="253" t="s">
        <v>819</v>
      </c>
      <c r="M42" s="253" t="s">
        <v>820</v>
      </c>
      <c r="N42" s="315" t="s">
        <v>821</v>
      </c>
      <c r="O42" s="315" t="s">
        <v>822</v>
      </c>
      <c r="P42" s="315" t="s">
        <v>823</v>
      </c>
      <c r="Q42" s="315" t="s">
        <v>824</v>
      </c>
      <c r="R42" s="315" t="s">
        <v>825</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849</v>
      </c>
      <c r="J62" s="36" t="s">
        <v>419</v>
      </c>
      <c r="K62" s="69" t="s">
        <v>818</v>
      </c>
      <c r="L62" s="69" t="s">
        <v>819</v>
      </c>
      <c r="M62" s="69" t="s">
        <v>820</v>
      </c>
      <c r="N62" s="36" t="s">
        <v>821</v>
      </c>
      <c r="O62" s="36" t="s">
        <v>822</v>
      </c>
      <c r="P62" s="36" t="s">
        <v>823</v>
      </c>
      <c r="Q62" s="36" t="s">
        <v>824</v>
      </c>
      <c r="R62" s="36" t="s">
        <v>825</v>
      </c>
      <c r="S62" s="315"/>
      <c r="T62" s="315" t="s">
        <v>109</v>
      </c>
      <c r="U62" s="315" t="s">
        <v>849</v>
      </c>
      <c r="V62" s="315" t="s">
        <v>419</v>
      </c>
      <c r="W62" s="272" t="s">
        <v>818</v>
      </c>
      <c r="X62" s="272" t="s">
        <v>819</v>
      </c>
      <c r="Y62" s="272" t="s">
        <v>820</v>
      </c>
      <c r="Z62" s="315" t="s">
        <v>821</v>
      </c>
      <c r="AA62" s="315" t="s">
        <v>822</v>
      </c>
      <c r="AB62" s="315" t="s">
        <v>823</v>
      </c>
      <c r="AC62" s="315" t="s">
        <v>824</v>
      </c>
      <c r="AD62" s="315" t="s">
        <v>825</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911</v>
      </c>
      <c r="O100" s="251" t="s">
        <v>912</v>
      </c>
      <c r="P100" s="251" t="s">
        <v>913</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5" t="s">
        <v>370</v>
      </c>
      <c r="I115" s="1055"/>
      <c r="J115" s="1055"/>
      <c r="K115" s="305"/>
      <c r="L115" s="317"/>
      <c r="M115" s="1054" t="s">
        <v>281</v>
      </c>
      <c r="N115" s="1054"/>
      <c r="O115" s="105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911</v>
      </c>
      <c r="P168" s="251" t="s">
        <v>912</v>
      </c>
      <c r="Q168" s="251" t="s">
        <v>913</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911</v>
      </c>
      <c r="P187" s="225" t="s">
        <v>912</v>
      </c>
      <c r="Q187" s="225" t="s">
        <v>913</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845</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980</v>
      </c>
      <c r="N228" s="697" t="b">
        <f>AND(COUNTIF(G229:$G$261,G228))</f>
        <v>0</v>
      </c>
      <c r="O228" s="712" t="s">
        <v>984</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977</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977</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844</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844</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844</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846</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846</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846</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846</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846</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846</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846</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846</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1127</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1127</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1127</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1127</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916</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916</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916</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916</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917</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917</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917</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917</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918</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918</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918</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918</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918</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1073</v>
      </c>
      <c r="I264" s="27" t="s">
        <v>1163</v>
      </c>
      <c r="J264" s="27"/>
      <c r="K264" s="253"/>
      <c r="L264" s="253"/>
      <c r="M264" s="253"/>
      <c r="N264" s="253"/>
      <c r="O264" s="307"/>
      <c r="P264" s="307"/>
      <c r="Q264" s="307"/>
      <c r="R264" s="307"/>
      <c r="S264" s="307"/>
      <c r="T264" s="307"/>
      <c r="U264" s="957" t="s">
        <v>1075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832</v>
      </c>
      <c r="H266" s="76" t="s">
        <v>849</v>
      </c>
      <c r="I266" s="76" t="s">
        <v>419</v>
      </c>
      <c r="J266" s="76" t="s">
        <v>818</v>
      </c>
      <c r="K266" s="76" t="s">
        <v>819</v>
      </c>
      <c r="L266" s="76" t="s">
        <v>820</v>
      </c>
      <c r="M266" s="76" t="s">
        <v>821</v>
      </c>
      <c r="N266" s="76" t="s">
        <v>822</v>
      </c>
      <c r="O266" s="76" t="s">
        <v>823</v>
      </c>
      <c r="P266" s="76" t="s">
        <v>824</v>
      </c>
      <c r="Q266" s="76" t="s">
        <v>825</v>
      </c>
      <c r="S266" s="76" t="s">
        <v>1074</v>
      </c>
      <c r="T266" s="955" t="str">
        <f>G266</f>
        <v>season</v>
      </c>
      <c r="U266" s="697" t="s">
        <v>849</v>
      </c>
      <c r="V266" s="697" t="s">
        <v>419</v>
      </c>
      <c r="W266" s="697" t="s">
        <v>818</v>
      </c>
      <c r="X266" s="697" t="s">
        <v>819</v>
      </c>
      <c r="Y266" s="697" t="s">
        <v>820</v>
      </c>
      <c r="Z266" s="697" t="s">
        <v>821</v>
      </c>
      <c r="AA266" s="697" t="s">
        <v>822</v>
      </c>
      <c r="AB266" s="697" t="s">
        <v>823</v>
      </c>
      <c r="AC266" s="697" t="s">
        <v>824</v>
      </c>
      <c r="AD266" s="697" t="s">
        <v>825</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1110</v>
      </c>
      <c r="I310" s="1013" t="s">
        <v>419</v>
      </c>
      <c r="J310" s="1013" t="s">
        <v>818</v>
      </c>
      <c r="K310" s="1013" t="s">
        <v>819</v>
      </c>
      <c r="L310" s="1013" t="s">
        <v>820</v>
      </c>
      <c r="M310" s="1013" t="s">
        <v>821</v>
      </c>
      <c r="N310" s="1013" t="s">
        <v>822</v>
      </c>
      <c r="O310" s="1013" t="s">
        <v>823</v>
      </c>
      <c r="P310" s="1013" t="s">
        <v>824</v>
      </c>
      <c r="Q310" s="1013" t="s">
        <v>825</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1164</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832</v>
      </c>
      <c r="H313" s="697" t="s">
        <v>849</v>
      </c>
      <c r="I313" s="697" t="s">
        <v>849</v>
      </c>
      <c r="J313" s="697" t="s">
        <v>419</v>
      </c>
      <c r="K313" s="697" t="s">
        <v>419</v>
      </c>
      <c r="L313" s="697" t="s">
        <v>818</v>
      </c>
      <c r="M313" s="697" t="s">
        <v>818</v>
      </c>
      <c r="N313" s="697" t="s">
        <v>819</v>
      </c>
      <c r="O313" s="697" t="s">
        <v>819</v>
      </c>
      <c r="P313" s="697" t="s">
        <v>820</v>
      </c>
      <c r="Q313" s="697" t="s">
        <v>820</v>
      </c>
      <c r="R313" s="697" t="s">
        <v>821</v>
      </c>
      <c r="S313" s="697" t="s">
        <v>821</v>
      </c>
      <c r="T313" s="697" t="s">
        <v>822</v>
      </c>
      <c r="U313" s="697" t="s">
        <v>822</v>
      </c>
      <c r="V313" s="697" t="s">
        <v>823</v>
      </c>
      <c r="W313" s="697" t="s">
        <v>823</v>
      </c>
      <c r="X313" s="697" t="s">
        <v>824</v>
      </c>
      <c r="Y313" s="697" t="s">
        <v>824</v>
      </c>
      <c r="Z313" s="697" t="s">
        <v>825</v>
      </c>
      <c r="AA313" s="697" t="s">
        <v>825</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831</v>
      </c>
      <c r="H314" s="697" t="s">
        <v>1109</v>
      </c>
      <c r="I314" s="697" t="s">
        <v>1090</v>
      </c>
      <c r="J314" s="697" t="s">
        <v>1109</v>
      </c>
      <c r="K314" s="697" t="s">
        <v>1090</v>
      </c>
      <c r="L314" s="697" t="s">
        <v>1109</v>
      </c>
      <c r="M314" s="697" t="s">
        <v>1090</v>
      </c>
      <c r="N314" s="697" t="s">
        <v>1109</v>
      </c>
      <c r="O314" s="697" t="s">
        <v>1090</v>
      </c>
      <c r="P314" s="697" t="s">
        <v>1109</v>
      </c>
      <c r="Q314" s="697" t="s">
        <v>1090</v>
      </c>
      <c r="R314" s="697" t="s">
        <v>1109</v>
      </c>
      <c r="S314" s="697" t="s">
        <v>1090</v>
      </c>
      <c r="T314" s="697" t="s">
        <v>1109</v>
      </c>
      <c r="U314" s="697" t="s">
        <v>1090</v>
      </c>
      <c r="V314" s="697" t="s">
        <v>1109</v>
      </c>
      <c r="W314" s="697" t="s">
        <v>1090</v>
      </c>
      <c r="X314" s="697" t="s">
        <v>1109</v>
      </c>
      <c r="Y314" s="697" t="s">
        <v>1090</v>
      </c>
      <c r="Z314" s="697" t="s">
        <v>1109</v>
      </c>
      <c r="AA314" s="697" t="s">
        <v>1090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828</v>
      </c>
      <c r="I353" s="697" t="s">
        <v>1165</v>
      </c>
      <c r="J353" s="1013" t="s">
        <v>419</v>
      </c>
      <c r="K353" s="1013" t="s">
        <v>818</v>
      </c>
      <c r="L353" s="1013" t="s">
        <v>819</v>
      </c>
      <c r="M353" s="1013" t="s">
        <v>820</v>
      </c>
      <c r="N353" s="1013" t="s">
        <v>821</v>
      </c>
      <c r="O353" s="1013" t="s">
        <v>822</v>
      </c>
      <c r="P353" s="1013" t="s">
        <v>823</v>
      </c>
      <c r="Q353" s="1013" t="s">
        <v>824</v>
      </c>
      <c r="R353" s="1013" t="s">
        <v>825</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1157</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1158</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1159</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1090</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832</v>
      </c>
      <c r="H359" s="76" t="s">
        <v>849</v>
      </c>
      <c r="I359" s="76" t="s">
        <v>849</v>
      </c>
      <c r="J359" s="76" t="s">
        <v>849</v>
      </c>
      <c r="K359" s="76" t="s">
        <v>849</v>
      </c>
      <c r="L359" s="76" t="s">
        <v>419</v>
      </c>
      <c r="M359" s="76" t="s">
        <v>419</v>
      </c>
      <c r="N359" s="76" t="s">
        <v>419</v>
      </c>
      <c r="O359" s="76" t="s">
        <v>419</v>
      </c>
      <c r="P359" s="76" t="s">
        <v>818</v>
      </c>
      <c r="Q359" s="76" t="s">
        <v>818</v>
      </c>
      <c r="R359" s="76" t="s">
        <v>818</v>
      </c>
      <c r="S359" s="76" t="s">
        <v>818</v>
      </c>
      <c r="T359" s="76" t="s">
        <v>819</v>
      </c>
      <c r="U359" s="76" t="s">
        <v>819</v>
      </c>
      <c r="V359" s="76" t="s">
        <v>819</v>
      </c>
      <c r="W359" s="76" t="s">
        <v>819</v>
      </c>
      <c r="X359" s="76" t="s">
        <v>820</v>
      </c>
      <c r="Y359" s="76" t="s">
        <v>820</v>
      </c>
      <c r="Z359" s="76" t="s">
        <v>820</v>
      </c>
      <c r="AA359" s="76" t="s">
        <v>820</v>
      </c>
      <c r="AB359" s="76" t="s">
        <v>821</v>
      </c>
      <c r="AC359" s="76" t="s">
        <v>821</v>
      </c>
      <c r="AD359" s="76" t="s">
        <v>821</v>
      </c>
      <c r="AE359" s="76" t="s">
        <v>821</v>
      </c>
      <c r="AF359" s="76" t="s">
        <v>822</v>
      </c>
      <c r="AG359" s="76" t="s">
        <v>822</v>
      </c>
      <c r="AH359" s="76" t="s">
        <v>822</v>
      </c>
      <c r="AI359" s="76" t="s">
        <v>822</v>
      </c>
      <c r="AJ359" s="76" t="s">
        <v>823</v>
      </c>
      <c r="AK359" s="76" t="s">
        <v>823</v>
      </c>
      <c r="AL359" s="76" t="s">
        <v>823</v>
      </c>
      <c r="AM359" s="76" t="s">
        <v>823</v>
      </c>
      <c r="AN359" s="76" t="s">
        <v>824</v>
      </c>
      <c r="AO359" s="76" t="s">
        <v>824</v>
      </c>
      <c r="AP359" s="76" t="s">
        <v>824</v>
      </c>
      <c r="AQ359" s="76" t="s">
        <v>824</v>
      </c>
      <c r="AR359" s="76" t="s">
        <v>825</v>
      </c>
      <c r="AS359" s="76" t="s">
        <v>825</v>
      </c>
      <c r="AT359" s="76" t="s">
        <v>825</v>
      </c>
      <c r="AU359" s="76" t="s">
        <v>825</v>
      </c>
      <c r="AV359" s="313"/>
      <c r="AW359" s="313"/>
      <c r="AX359" s="244"/>
      <c r="AY359" s="236"/>
      <c r="AZ359" s="236"/>
      <c r="BA359" s="236"/>
    </row>
    <row r="360" spans="1:53" s="76" customFormat="1" ht="15" outlineLevel="1" x14ac:dyDescent="0.25">
      <c r="A360" s="234"/>
      <c r="B360" s="235"/>
      <c r="C360" s="245"/>
      <c r="D360" s="245"/>
      <c r="E360" s="245"/>
      <c r="F360" s="253"/>
      <c r="G360" s="253" t="s">
        <v>831</v>
      </c>
      <c r="H360" s="76" t="s">
        <v>1157</v>
      </c>
      <c r="I360" s="76" t="s">
        <v>1158</v>
      </c>
      <c r="J360" s="697" t="s">
        <v>1159</v>
      </c>
      <c r="K360" s="76" t="s">
        <v>1090</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829</v>
      </c>
      <c r="I400" s="697"/>
      <c r="J400" s="1013" t="s">
        <v>419</v>
      </c>
      <c r="K400" s="1013" t="s">
        <v>818</v>
      </c>
      <c r="L400" s="1013" t="s">
        <v>819</v>
      </c>
      <c r="M400" s="1013" t="s">
        <v>820</v>
      </c>
      <c r="N400" s="1013" t="s">
        <v>821</v>
      </c>
      <c r="O400" s="1013" t="s">
        <v>822</v>
      </c>
      <c r="P400" s="1013" t="s">
        <v>823</v>
      </c>
      <c r="Q400" s="1013" t="s">
        <v>824</v>
      </c>
      <c r="R400" s="1013" t="s">
        <v>825</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1165</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832</v>
      </c>
      <c r="H403" s="76" t="s">
        <v>849</v>
      </c>
      <c r="I403" s="76" t="s">
        <v>849</v>
      </c>
      <c r="J403" s="76" t="s">
        <v>849</v>
      </c>
      <c r="K403" s="76" t="s">
        <v>849</v>
      </c>
      <c r="L403" s="76" t="s">
        <v>419</v>
      </c>
      <c r="M403" s="76" t="s">
        <v>419</v>
      </c>
      <c r="N403" s="76" t="s">
        <v>419</v>
      </c>
      <c r="O403" s="76" t="s">
        <v>419</v>
      </c>
      <c r="P403" s="76" t="s">
        <v>818</v>
      </c>
      <c r="Q403" s="76" t="s">
        <v>818</v>
      </c>
      <c r="R403" s="76" t="s">
        <v>818</v>
      </c>
      <c r="S403" s="76" t="s">
        <v>818</v>
      </c>
      <c r="T403" s="76" t="s">
        <v>819</v>
      </c>
      <c r="U403" s="76" t="s">
        <v>819</v>
      </c>
      <c r="V403" s="76" t="s">
        <v>819</v>
      </c>
      <c r="W403" s="76" t="s">
        <v>819</v>
      </c>
      <c r="X403" s="76" t="s">
        <v>820</v>
      </c>
      <c r="Y403" s="76" t="s">
        <v>820</v>
      </c>
      <c r="Z403" s="76" t="s">
        <v>820</v>
      </c>
      <c r="AA403" s="76" t="s">
        <v>820</v>
      </c>
      <c r="AB403" s="76" t="s">
        <v>821</v>
      </c>
      <c r="AC403" s="76" t="s">
        <v>821</v>
      </c>
      <c r="AD403" s="76" t="s">
        <v>821</v>
      </c>
      <c r="AE403" s="76" t="s">
        <v>821</v>
      </c>
      <c r="AF403" s="76" t="s">
        <v>822</v>
      </c>
      <c r="AG403" s="76" t="s">
        <v>822</v>
      </c>
      <c r="AH403" s="76" t="s">
        <v>822</v>
      </c>
      <c r="AI403" s="76" t="s">
        <v>822</v>
      </c>
      <c r="AJ403" s="76" t="s">
        <v>823</v>
      </c>
      <c r="AK403" s="76" t="s">
        <v>823</v>
      </c>
      <c r="AL403" s="76" t="s">
        <v>823</v>
      </c>
      <c r="AM403" s="76" t="s">
        <v>823</v>
      </c>
      <c r="AN403" s="76" t="s">
        <v>824</v>
      </c>
      <c r="AO403" s="76" t="s">
        <v>824</v>
      </c>
      <c r="AP403" s="76" t="s">
        <v>824</v>
      </c>
      <c r="AQ403" s="76" t="s">
        <v>824</v>
      </c>
      <c r="AR403" s="76" t="s">
        <v>825</v>
      </c>
      <c r="AS403" s="76" t="s">
        <v>825</v>
      </c>
      <c r="AT403" s="76" t="s">
        <v>825</v>
      </c>
      <c r="AU403" s="76" t="s">
        <v>825</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1162</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830</v>
      </c>
      <c r="I444" s="697"/>
      <c r="J444" s="1013" t="s">
        <v>419</v>
      </c>
      <c r="K444" s="1013" t="s">
        <v>818</v>
      </c>
      <c r="L444" s="1013" t="s">
        <v>819</v>
      </c>
      <c r="M444" s="1013" t="s">
        <v>820</v>
      </c>
      <c r="N444" s="1013" t="s">
        <v>821</v>
      </c>
      <c r="O444" s="1013" t="s">
        <v>822</v>
      </c>
      <c r="P444" s="1013" t="s">
        <v>823</v>
      </c>
      <c r="Q444" s="1013" t="s">
        <v>824</v>
      </c>
      <c r="R444" s="1013" t="s">
        <v>825</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1165</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832</v>
      </c>
      <c r="H447" s="76" t="s">
        <v>849</v>
      </c>
      <c r="I447" s="76" t="s">
        <v>849</v>
      </c>
      <c r="J447" s="76" t="s">
        <v>849</v>
      </c>
      <c r="K447" s="76" t="s">
        <v>849</v>
      </c>
      <c r="L447" s="76" t="s">
        <v>419</v>
      </c>
      <c r="M447" s="76" t="s">
        <v>419</v>
      </c>
      <c r="N447" s="76" t="s">
        <v>419</v>
      </c>
      <c r="O447" s="76" t="s">
        <v>419</v>
      </c>
      <c r="P447" s="76" t="s">
        <v>818</v>
      </c>
      <c r="Q447" s="76" t="s">
        <v>818</v>
      </c>
      <c r="R447" s="76" t="s">
        <v>818</v>
      </c>
      <c r="S447" s="76" t="s">
        <v>818</v>
      </c>
      <c r="T447" s="76" t="s">
        <v>819</v>
      </c>
      <c r="U447" s="76" t="s">
        <v>819</v>
      </c>
      <c r="V447" s="76" t="s">
        <v>819</v>
      </c>
      <c r="W447" s="76" t="s">
        <v>819</v>
      </c>
      <c r="X447" s="76" t="s">
        <v>820</v>
      </c>
      <c r="Y447" s="76" t="s">
        <v>820</v>
      </c>
      <c r="Z447" s="76" t="s">
        <v>820</v>
      </c>
      <c r="AA447" s="76" t="s">
        <v>820</v>
      </c>
      <c r="AB447" s="76" t="s">
        <v>821</v>
      </c>
      <c r="AC447" s="76" t="s">
        <v>821</v>
      </c>
      <c r="AD447" s="76" t="s">
        <v>821</v>
      </c>
      <c r="AE447" s="76" t="s">
        <v>821</v>
      </c>
      <c r="AF447" s="76" t="s">
        <v>822</v>
      </c>
      <c r="AG447" s="76" t="s">
        <v>822</v>
      </c>
      <c r="AH447" s="76" t="s">
        <v>822</v>
      </c>
      <c r="AI447" s="76" t="s">
        <v>822</v>
      </c>
      <c r="AJ447" s="76" t="s">
        <v>823</v>
      </c>
      <c r="AK447" s="76" t="s">
        <v>823</v>
      </c>
      <c r="AL447" s="76" t="s">
        <v>823</v>
      </c>
      <c r="AM447" s="76" t="s">
        <v>823</v>
      </c>
      <c r="AN447" s="76" t="s">
        <v>824</v>
      </c>
      <c r="AO447" s="76" t="s">
        <v>824</v>
      </c>
      <c r="AP447" s="76" t="s">
        <v>824</v>
      </c>
      <c r="AQ447" s="76" t="s">
        <v>824</v>
      </c>
      <c r="AR447" s="76" t="s">
        <v>825</v>
      </c>
      <c r="AS447" s="76" t="s">
        <v>825</v>
      </c>
      <c r="AT447" s="76" t="s">
        <v>825</v>
      </c>
      <c r="AU447" s="76" t="s">
        <v>825</v>
      </c>
      <c r="AV447" s="313"/>
      <c r="AW447" s="313"/>
      <c r="AX447" s="244"/>
      <c r="AY447" s="236"/>
      <c r="AZ447" s="236"/>
      <c r="BA447" s="236"/>
    </row>
    <row r="448" spans="1:53" s="76" customFormat="1" ht="15" outlineLevel="1" x14ac:dyDescent="0.25">
      <c r="A448" s="234"/>
      <c r="B448" s="235"/>
      <c r="C448" s="245"/>
      <c r="D448" s="245"/>
      <c r="E448" s="245"/>
      <c r="F448" s="253"/>
      <c r="G448" s="253" t="s">
        <v>833</v>
      </c>
      <c r="H448" s="76" t="s">
        <v>366</v>
      </c>
      <c r="I448" s="76" t="s">
        <v>367</v>
      </c>
      <c r="J448" s="76" t="s">
        <v>1162</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911</v>
      </c>
      <c r="P500" s="251" t="s">
        <v>912</v>
      </c>
      <c r="Q500" s="251" t="s">
        <v>913</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911</v>
      </c>
      <c r="O533" s="251" t="s">
        <v>912</v>
      </c>
      <c r="P533" s="251" t="s">
        <v>913</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1161</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1162</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1160</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911</v>
      </c>
      <c r="O587" s="251" t="s">
        <v>912</v>
      </c>
      <c r="P587" s="251" t="s">
        <v>913</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911</v>
      </c>
      <c r="O612" s="251" t="s">
        <v>912</v>
      </c>
      <c r="P612" s="251" t="s">
        <v>913</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1111</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3"/>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3"/>
      <c r="I648" s="18"/>
      <c r="J648" s="1056" t="s">
        <v>1085</v>
      </c>
      <c r="K648" s="1057"/>
      <c r="L648" s="1057"/>
      <c r="M648" s="1057"/>
      <c r="N648" s="1057"/>
      <c r="O648" s="1057"/>
      <c r="P648" s="1057"/>
      <c r="Q648" s="1057"/>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3"/>
      <c r="I649" s="18"/>
      <c r="J649" s="251" t="s">
        <v>405</v>
      </c>
      <c r="K649" s="251" t="s">
        <v>59</v>
      </c>
      <c r="L649" s="251" t="s">
        <v>60</v>
      </c>
      <c r="M649" s="251" t="s">
        <v>61</v>
      </c>
      <c r="N649" s="251" t="s">
        <v>62</v>
      </c>
      <c r="O649" s="251" t="s">
        <v>911</v>
      </c>
      <c r="P649" s="251" t="s">
        <v>912</v>
      </c>
      <c r="Q649" s="251" t="s">
        <v>913</v>
      </c>
      <c r="R649" s="24"/>
      <c r="S649" s="735"/>
      <c r="T649" s="738" t="s">
        <v>1065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960</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971</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911</v>
      </c>
      <c r="N20" s="26" t="s">
        <v>912</v>
      </c>
      <c r="O20" s="26" t="s">
        <v>913</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970</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1172</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975</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968</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969</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961</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849</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818</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819</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820</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821</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822</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823</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824</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825</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965</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962</v>
      </c>
      <c r="H69" s="710"/>
      <c r="I69" s="710"/>
      <c r="J69" s="735" t="s">
        <v>779</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964</v>
      </c>
      <c r="L70" s="735" t="s">
        <v>964</v>
      </c>
      <c r="M70" s="735" t="s">
        <v>964</v>
      </c>
      <c r="N70" s="735" t="s">
        <v>964</v>
      </c>
      <c r="O70" s="735" t="s">
        <v>964</v>
      </c>
      <c r="P70" s="735" t="s">
        <v>964</v>
      </c>
      <c r="Q70" s="735" t="s">
        <v>964</v>
      </c>
      <c r="R70" s="735" t="s">
        <v>964</v>
      </c>
      <c r="S70" s="735" t="s">
        <v>964</v>
      </c>
      <c r="T70" s="735" t="s">
        <v>964</v>
      </c>
      <c r="U70" s="735"/>
      <c r="V70" s="814"/>
      <c r="W70" s="705"/>
      <c r="X70" s="700"/>
    </row>
    <row r="71" spans="1:24" outlineLevel="1" x14ac:dyDescent="0.25">
      <c r="A71" s="699"/>
      <c r="B71" s="698"/>
      <c r="C71" s="710"/>
      <c r="D71" s="710"/>
      <c r="E71" s="710"/>
      <c r="F71" s="714"/>
      <c r="G71" s="714"/>
      <c r="H71" s="714"/>
      <c r="I71" s="697" t="s">
        <v>849</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849</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849</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849</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849</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849</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849</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849</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849</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849</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849</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849</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849</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849</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849</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849</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849</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818</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818</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818</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818</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818</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818</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818</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818</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818</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818</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818</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818</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818</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818</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818</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818</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818</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819</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819</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819</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819</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819</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819</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819</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819</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819</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819</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819</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819</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819</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819</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819</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819</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819</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820</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820</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820</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820</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820</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820</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820</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820</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820</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820</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820</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820</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820</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820</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820</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820</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820</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821</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821</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821</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821</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821</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821</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821</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821</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821</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821</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821</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821</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821</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821</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821</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821</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821</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822</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822</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822</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822</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822</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822</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822</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822</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822</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822</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822</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822</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822</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822</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822</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822</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822</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823</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823</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823</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823</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823</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823</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823</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823</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823</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823</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823</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823</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823</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823</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823</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823</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823</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824</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824</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824</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824</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824</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824</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824</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824</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824</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824</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824</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824</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824</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824</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824</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824</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824</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825</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825</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825</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825</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825</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825</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825</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825</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825</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825</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825</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825</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825</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825</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825</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825</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825</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963</v>
      </c>
      <c r="H242" s="710"/>
      <c r="I242" s="710"/>
      <c r="J242" s="735"/>
      <c r="K242" s="735" t="s">
        <v>396</v>
      </c>
      <c r="L242" s="735" t="s">
        <v>397</v>
      </c>
      <c r="M242" s="735" t="s">
        <v>399</v>
      </c>
      <c r="N242" s="735" t="s">
        <v>400</v>
      </c>
      <c r="O242" s="735" t="s">
        <v>401</v>
      </c>
      <c r="P242" s="735" t="s">
        <v>403</v>
      </c>
      <c r="Q242" s="735" t="s">
        <v>914</v>
      </c>
      <c r="R242" s="735" t="s">
        <v>915</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958</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779</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478</v>
      </c>
      <c r="H270" s="710"/>
      <c r="I270" s="710"/>
      <c r="J270" s="735"/>
      <c r="K270" s="735" t="s">
        <v>478</v>
      </c>
      <c r="L270" s="735" t="s">
        <v>478</v>
      </c>
      <c r="M270" s="735" t="s">
        <v>478</v>
      </c>
      <c r="N270" s="735" t="s">
        <v>478</v>
      </c>
      <c r="O270" s="735" t="s">
        <v>478</v>
      </c>
      <c r="P270" s="735" t="s">
        <v>478</v>
      </c>
      <c r="Q270" s="735" t="s">
        <v>478</v>
      </c>
      <c r="R270" s="735" t="s">
        <v>478</v>
      </c>
      <c r="S270" s="735" t="s">
        <v>478</v>
      </c>
      <c r="T270" s="735" t="s">
        <v>478</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967</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966</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972</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959</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957</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976</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9" zoomScale="90" zoomScaleNormal="90" workbookViewId="0">
      <selection activeCell="E81" sqref="E8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791</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1170</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849</v>
      </c>
      <c r="G20" s="630" t="s">
        <v>790</v>
      </c>
      <c r="H20" s="630" t="s">
        <v>782</v>
      </c>
      <c r="I20" s="630" t="s">
        <v>783</v>
      </c>
      <c r="J20" s="630" t="s">
        <v>784</v>
      </c>
      <c r="K20" s="630" t="s">
        <v>785</v>
      </c>
      <c r="L20" s="630" t="s">
        <v>786</v>
      </c>
      <c r="M20" s="630" t="s">
        <v>787</v>
      </c>
      <c r="N20" s="630" t="s">
        <v>788</v>
      </c>
      <c r="O20" s="630" t="s">
        <v>789</v>
      </c>
      <c r="P20" s="637"/>
      <c r="Q20" s="637"/>
      <c r="R20" s="637"/>
      <c r="S20" s="637"/>
      <c r="T20" s="1010" t="s">
        <v>101</v>
      </c>
      <c r="U20" s="1010" t="s">
        <v>849</v>
      </c>
      <c r="V20" s="1010" t="s">
        <v>790</v>
      </c>
      <c r="W20" s="1010" t="s">
        <v>782</v>
      </c>
      <c r="X20" s="1010" t="s">
        <v>783</v>
      </c>
      <c r="Y20" s="1010" t="s">
        <v>784</v>
      </c>
      <c r="Z20" s="1010" t="s">
        <v>785</v>
      </c>
      <c r="AA20" s="1010" t="s">
        <v>786</v>
      </c>
      <c r="AB20" s="1010" t="s">
        <v>787</v>
      </c>
      <c r="AC20" s="1010" t="s">
        <v>788</v>
      </c>
      <c r="AD20" s="1010" t="s">
        <v>789</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1116</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1117</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1115</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792</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849</v>
      </c>
      <c r="H46" s="630" t="s">
        <v>790</v>
      </c>
      <c r="I46" s="630" t="s">
        <v>782</v>
      </c>
      <c r="J46" s="630" t="s">
        <v>783</v>
      </c>
      <c r="K46" s="630" t="s">
        <v>784</v>
      </c>
      <c r="L46" s="630" t="s">
        <v>785</v>
      </c>
      <c r="M46" s="630" t="s">
        <v>786</v>
      </c>
      <c r="N46" s="630" t="s">
        <v>787</v>
      </c>
      <c r="O46" s="630" t="s">
        <v>788</v>
      </c>
      <c r="P46" s="630" t="s">
        <v>789</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797</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834</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834</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1171</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1171</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1171</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794</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796</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1171</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781</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8" t="s">
        <v>794</v>
      </c>
      <c r="H95" s="1058"/>
      <c r="I95" s="1058"/>
      <c r="J95" s="1058"/>
      <c r="K95" s="1058" t="s">
        <v>795</v>
      </c>
      <c r="L95" s="1058"/>
      <c r="M95" s="1058" t="s">
        <v>796</v>
      </c>
      <c r="N95" s="1058"/>
      <c r="O95" s="1050"/>
      <c r="P95" s="625"/>
      <c r="Q95" s="625"/>
      <c r="R95" s="625"/>
      <c r="S95" s="627"/>
      <c r="T95" s="1010"/>
      <c r="U95" s="710" t="s">
        <v>1170</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849</v>
      </c>
      <c r="G97" s="630" t="s">
        <v>790</v>
      </c>
      <c r="H97" s="630" t="s">
        <v>782</v>
      </c>
      <c r="I97" s="630" t="s">
        <v>783</v>
      </c>
      <c r="J97" s="630" t="s">
        <v>784</v>
      </c>
      <c r="K97" s="630" t="s">
        <v>785</v>
      </c>
      <c r="L97" s="630" t="s">
        <v>786</v>
      </c>
      <c r="M97" s="630" t="s">
        <v>787</v>
      </c>
      <c r="N97" s="630" t="s">
        <v>788</v>
      </c>
      <c r="O97" s="630" t="s">
        <v>789</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798</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812</v>
      </c>
      <c r="R98" s="218"/>
      <c r="S98" s="218"/>
      <c r="T98" s="218" t="s">
        <v>798</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799</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799</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800</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800</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801</v>
      </c>
      <c r="F101" s="856">
        <f>F100+G52</f>
        <v>43620</v>
      </c>
      <c r="G101" s="856">
        <f t="shared" ref="G101:L101" si="34">G99+H51</f>
        <v>43614</v>
      </c>
      <c r="H101" s="856">
        <f t="shared" si="34"/>
        <v>43614</v>
      </c>
      <c r="I101" s="856">
        <f t="shared" si="34"/>
        <v>43614</v>
      </c>
      <c r="J101" s="856">
        <f t="shared" si="34"/>
        <v>43614</v>
      </c>
      <c r="K101" s="856">
        <f t="shared" si="34"/>
        <v>43607</v>
      </c>
      <c r="L101" s="856">
        <f t="shared" si="34"/>
        <v>43607</v>
      </c>
      <c r="M101" s="856">
        <f t="shared" ref="M101:O103" si="35">M100+N51</f>
        <v>43621</v>
      </c>
      <c r="N101" s="856">
        <f t="shared" si="35"/>
        <v>43621</v>
      </c>
      <c r="O101" s="856">
        <f t="shared" si="35"/>
        <v>43621</v>
      </c>
      <c r="P101" s="697"/>
      <c r="Q101" s="697"/>
      <c r="R101" s="216"/>
      <c r="S101" s="216"/>
      <c r="T101" s="216" t="s">
        <v>801</v>
      </c>
      <c r="U101" s="1023">
        <f t="shared" si="24"/>
        <v>154</v>
      </c>
      <c r="V101" s="1023">
        <f t="shared" si="25"/>
        <v>147</v>
      </c>
      <c r="W101" s="1023">
        <f t="shared" si="26"/>
        <v>147</v>
      </c>
      <c r="X101" s="1023">
        <f t="shared" si="27"/>
        <v>147</v>
      </c>
      <c r="Y101" s="1023">
        <f t="shared" si="28"/>
        <v>147</v>
      </c>
      <c r="Z101" s="1023">
        <f t="shared" si="29"/>
        <v>140</v>
      </c>
      <c r="AA101" s="1023">
        <f t="shared" si="30"/>
        <v>140</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802</v>
      </c>
      <c r="F102" s="856">
        <f>F101+G53</f>
        <v>43627</v>
      </c>
      <c r="G102" s="856">
        <f t="shared" ref="G102:L102" si="36">G101+H52</f>
        <v>43621</v>
      </c>
      <c r="H102" s="856">
        <f t="shared" si="36"/>
        <v>43621</v>
      </c>
      <c r="I102" s="856">
        <f t="shared" si="36"/>
        <v>43621</v>
      </c>
      <c r="J102" s="856">
        <f t="shared" si="36"/>
        <v>43621</v>
      </c>
      <c r="K102" s="856">
        <f t="shared" si="36"/>
        <v>43614</v>
      </c>
      <c r="L102" s="856">
        <f t="shared" si="36"/>
        <v>43614</v>
      </c>
      <c r="M102" s="856">
        <f t="shared" si="35"/>
        <v>43628</v>
      </c>
      <c r="N102" s="856">
        <f t="shared" si="35"/>
        <v>43628</v>
      </c>
      <c r="O102" s="856">
        <f t="shared" si="35"/>
        <v>43628</v>
      </c>
      <c r="P102" s="855"/>
      <c r="Q102" s="76" t="s">
        <v>991</v>
      </c>
      <c r="R102" s="216"/>
      <c r="S102" s="853"/>
      <c r="T102" s="853" t="s">
        <v>802</v>
      </c>
      <c r="U102" s="1023">
        <f t="shared" si="24"/>
        <v>161</v>
      </c>
      <c r="V102" s="1023">
        <f t="shared" si="25"/>
        <v>154</v>
      </c>
      <c r="W102" s="1023">
        <f t="shared" si="26"/>
        <v>154</v>
      </c>
      <c r="X102" s="1023">
        <f t="shared" si="27"/>
        <v>154</v>
      </c>
      <c r="Y102" s="1023">
        <f t="shared" si="28"/>
        <v>154</v>
      </c>
      <c r="Z102" s="1023">
        <f t="shared" si="29"/>
        <v>147</v>
      </c>
      <c r="AA102" s="1023">
        <f t="shared" si="30"/>
        <v>147</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803</v>
      </c>
      <c r="F103" s="631">
        <v>43647</v>
      </c>
      <c r="G103" s="856">
        <f>G102+H53</f>
        <v>43628</v>
      </c>
      <c r="H103" s="856">
        <f>H102+I53</f>
        <v>43628</v>
      </c>
      <c r="I103" s="856">
        <f>I102+J53</f>
        <v>43628</v>
      </c>
      <c r="J103" s="856">
        <f>J101+K53</f>
        <v>43621</v>
      </c>
      <c r="K103" s="856">
        <f>K101+L53</f>
        <v>43614</v>
      </c>
      <c r="L103" s="856">
        <f>L101+M53</f>
        <v>43614</v>
      </c>
      <c r="M103" s="856">
        <f t="shared" si="35"/>
        <v>43635</v>
      </c>
      <c r="N103" s="856">
        <f t="shared" si="35"/>
        <v>43635</v>
      </c>
      <c r="O103" s="856">
        <f t="shared" si="35"/>
        <v>43635</v>
      </c>
      <c r="P103" s="858"/>
      <c r="Q103" s="216" t="s">
        <v>990</v>
      </c>
      <c r="R103" s="216"/>
      <c r="S103" s="216"/>
      <c r="T103" s="216" t="s">
        <v>803</v>
      </c>
      <c r="U103" s="1023">
        <f t="shared" si="24"/>
        <v>175</v>
      </c>
      <c r="V103" s="1023">
        <f t="shared" si="25"/>
        <v>161</v>
      </c>
      <c r="W103" s="1023">
        <f t="shared" si="26"/>
        <v>161</v>
      </c>
      <c r="X103" s="1023">
        <f t="shared" si="27"/>
        <v>161</v>
      </c>
      <c r="Y103" s="1023">
        <f t="shared" si="28"/>
        <v>154</v>
      </c>
      <c r="Z103" s="1023">
        <f t="shared" si="29"/>
        <v>147</v>
      </c>
      <c r="AA103" s="1023">
        <f t="shared" si="30"/>
        <v>147</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804</v>
      </c>
      <c r="F104" s="631">
        <v>43678</v>
      </c>
      <c r="G104" s="631">
        <v>43678</v>
      </c>
      <c r="H104" s="631">
        <v>43678</v>
      </c>
      <c r="I104" s="631">
        <v>43678</v>
      </c>
      <c r="J104" s="631">
        <v>43678</v>
      </c>
      <c r="K104" s="631">
        <v>43678</v>
      </c>
      <c r="L104" s="631">
        <v>43678</v>
      </c>
      <c r="M104" s="631">
        <v>43678</v>
      </c>
      <c r="N104" s="631">
        <v>43678</v>
      </c>
      <c r="O104" s="631">
        <v>43678</v>
      </c>
      <c r="R104" s="216"/>
      <c r="S104" s="216"/>
      <c r="T104" s="216" t="s">
        <v>804</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805</v>
      </c>
      <c r="F105" s="631">
        <v>43709</v>
      </c>
      <c r="G105" s="631">
        <v>43709</v>
      </c>
      <c r="H105" s="631">
        <v>43709</v>
      </c>
      <c r="I105" s="631">
        <v>43709</v>
      </c>
      <c r="J105" s="631">
        <v>43678</v>
      </c>
      <c r="K105" s="631">
        <v>43678</v>
      </c>
      <c r="L105" s="631">
        <v>43678</v>
      </c>
      <c r="M105" s="631">
        <v>43709</v>
      </c>
      <c r="N105" s="631">
        <v>43709</v>
      </c>
      <c r="O105" s="631">
        <v>43709</v>
      </c>
      <c r="R105" s="216"/>
      <c r="S105" s="216"/>
      <c r="T105" s="216" t="s">
        <v>805</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806</v>
      </c>
      <c r="F106" s="859">
        <v>43753</v>
      </c>
      <c r="G106" s="859">
        <v>43753</v>
      </c>
      <c r="H106" s="859">
        <v>43753</v>
      </c>
      <c r="I106" s="859">
        <v>43753</v>
      </c>
      <c r="J106" s="859">
        <v>43753</v>
      </c>
      <c r="K106" s="859">
        <v>43753</v>
      </c>
      <c r="L106" s="859">
        <v>43753</v>
      </c>
      <c r="M106" s="859">
        <v>43753</v>
      </c>
      <c r="N106" s="859">
        <v>43753</v>
      </c>
      <c r="O106" s="859">
        <v>43753</v>
      </c>
      <c r="R106" s="216"/>
      <c r="S106" s="216"/>
      <c r="T106" s="216" t="s">
        <v>806</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807</v>
      </c>
      <c r="F107" s="856">
        <f>G59</f>
        <v>43794</v>
      </c>
      <c r="G107" s="856">
        <f t="shared" ref="G107:O107" si="37">H59</f>
        <v>43794</v>
      </c>
      <c r="H107" s="856">
        <f t="shared" si="37"/>
        <v>43794</v>
      </c>
      <c r="I107" s="856">
        <f t="shared" si="37"/>
        <v>43794</v>
      </c>
      <c r="J107" s="856">
        <f t="shared" si="37"/>
        <v>43794</v>
      </c>
      <c r="K107" s="856">
        <f t="shared" si="37"/>
        <v>43794</v>
      </c>
      <c r="L107" s="856">
        <f t="shared" si="37"/>
        <v>43794</v>
      </c>
      <c r="M107" s="856">
        <f t="shared" si="37"/>
        <v>43794</v>
      </c>
      <c r="N107" s="856">
        <f t="shared" si="37"/>
        <v>43794</v>
      </c>
      <c r="O107" s="856">
        <f t="shared" si="37"/>
        <v>43794</v>
      </c>
      <c r="P107" s="76" t="s">
        <v>810</v>
      </c>
      <c r="R107" s="216"/>
      <c r="S107" s="216"/>
      <c r="T107" s="216" t="s">
        <v>807</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516</v>
      </c>
      <c r="F108" s="856">
        <f>F107+G64</f>
        <v>43801</v>
      </c>
      <c r="G108" s="856">
        <f t="shared" ref="G108:O108" si="38">G107+H64</f>
        <v>43801</v>
      </c>
      <c r="H108" s="856">
        <f t="shared" si="38"/>
        <v>43801</v>
      </c>
      <c r="I108" s="856">
        <f t="shared" si="38"/>
        <v>43801</v>
      </c>
      <c r="J108" s="856">
        <f t="shared" si="38"/>
        <v>43801</v>
      </c>
      <c r="K108" s="856">
        <f t="shared" si="38"/>
        <v>43801</v>
      </c>
      <c r="L108" s="856">
        <f t="shared" si="38"/>
        <v>43801</v>
      </c>
      <c r="M108" s="856">
        <f t="shared" si="38"/>
        <v>43801</v>
      </c>
      <c r="N108" s="856">
        <f t="shared" si="38"/>
        <v>43801</v>
      </c>
      <c r="O108" s="856">
        <f t="shared" si="38"/>
        <v>43801</v>
      </c>
      <c r="P108" s="76" t="s">
        <v>811</v>
      </c>
      <c r="R108" s="216"/>
      <c r="S108" s="216"/>
      <c r="T108" s="216" t="s">
        <v>516</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808</v>
      </c>
      <c r="F109" s="856">
        <f>F108+G65</f>
        <v>43829</v>
      </c>
      <c r="G109" s="856">
        <f t="shared" ref="G109:O109" si="39">G108+H65</f>
        <v>43829</v>
      </c>
      <c r="H109" s="856">
        <f t="shared" si="39"/>
        <v>43829</v>
      </c>
      <c r="I109" s="856">
        <f t="shared" si="39"/>
        <v>43829</v>
      </c>
      <c r="J109" s="856">
        <f t="shared" si="39"/>
        <v>43829</v>
      </c>
      <c r="K109" s="856">
        <f t="shared" si="39"/>
        <v>43829</v>
      </c>
      <c r="L109" s="856">
        <f t="shared" si="39"/>
        <v>43829</v>
      </c>
      <c r="M109" s="856">
        <f t="shared" si="39"/>
        <v>43829</v>
      </c>
      <c r="N109" s="856">
        <f t="shared" si="39"/>
        <v>43829</v>
      </c>
      <c r="O109" s="856">
        <f t="shared" si="39"/>
        <v>43829</v>
      </c>
      <c r="P109" s="76" t="s">
        <v>813</v>
      </c>
      <c r="R109" s="218"/>
      <c r="S109" s="218"/>
      <c r="T109" s="218" t="s">
        <v>808</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809</v>
      </c>
      <c r="F110" s="631">
        <v>43862</v>
      </c>
      <c r="G110" s="631">
        <v>43862</v>
      </c>
      <c r="H110" s="631">
        <v>43862</v>
      </c>
      <c r="I110" s="631">
        <v>43862</v>
      </c>
      <c r="J110" s="631">
        <v>43862</v>
      </c>
      <c r="K110" s="631">
        <v>43862</v>
      </c>
      <c r="L110" s="631">
        <v>43862</v>
      </c>
      <c r="M110" s="631">
        <v>43862</v>
      </c>
      <c r="N110" s="631">
        <v>43862</v>
      </c>
      <c r="O110" s="631">
        <v>43862</v>
      </c>
      <c r="R110" s="218"/>
      <c r="S110" s="218"/>
      <c r="T110" s="218" t="s">
        <v>809</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814</v>
      </c>
      <c r="F111" s="631">
        <v>43891</v>
      </c>
      <c r="G111" s="631">
        <v>43891</v>
      </c>
      <c r="H111" s="631">
        <v>43891</v>
      </c>
      <c r="I111" s="631">
        <v>43891</v>
      </c>
      <c r="J111" s="631">
        <v>43891</v>
      </c>
      <c r="K111" s="631">
        <v>43891</v>
      </c>
      <c r="L111" s="631">
        <v>43891</v>
      </c>
      <c r="M111" s="631">
        <v>43891</v>
      </c>
      <c r="N111" s="631">
        <v>43891</v>
      </c>
      <c r="O111" s="631">
        <v>43891</v>
      </c>
      <c r="R111" s="218"/>
      <c r="S111" s="218"/>
      <c r="T111" s="218" t="s">
        <v>814</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1142</v>
      </c>
      <c r="F112" s="856">
        <f>F98+364</f>
        <v>43949</v>
      </c>
      <c r="G112" s="856">
        <f t="shared" ref="G112:O112" si="40">G98+364</f>
        <v>43936</v>
      </c>
      <c r="H112" s="856">
        <f t="shared" si="40"/>
        <v>43936</v>
      </c>
      <c r="I112" s="856">
        <f t="shared" si="40"/>
        <v>43936</v>
      </c>
      <c r="J112" s="856">
        <f t="shared" si="40"/>
        <v>43936</v>
      </c>
      <c r="K112" s="856">
        <f t="shared" si="40"/>
        <v>43936</v>
      </c>
      <c r="L112" s="856">
        <f t="shared" si="40"/>
        <v>43936</v>
      </c>
      <c r="M112" s="856">
        <f t="shared" si="40"/>
        <v>43936</v>
      </c>
      <c r="N112" s="856">
        <f t="shared" si="40"/>
        <v>43936</v>
      </c>
      <c r="O112" s="856">
        <f t="shared" si="40"/>
        <v>43936</v>
      </c>
      <c r="P112" s="76" t="s">
        <v>1180</v>
      </c>
      <c r="R112" s="218"/>
      <c r="S112" s="218"/>
      <c r="T112" s="218" t="s">
        <v>1142</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956</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1179</v>
      </c>
      <c r="H72" s="195" t="s">
        <v>271</v>
      </c>
      <c r="I72" s="809"/>
      <c r="J72" s="735" t="s">
        <v>102</v>
      </c>
      <c r="K72" s="735" t="s">
        <v>1179</v>
      </c>
      <c r="L72" s="735" t="s">
        <v>271</v>
      </c>
      <c r="M72" s="809"/>
      <c r="N72" s="735" t="s">
        <v>102</v>
      </c>
      <c r="O72" s="735" t="s">
        <v>1179</v>
      </c>
      <c r="P72" s="735" t="s">
        <v>271</v>
      </c>
      <c r="Q72" s="809"/>
      <c r="R72" s="735" t="s">
        <v>102</v>
      </c>
      <c r="S72" s="735" t="s">
        <v>1179</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955</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8"/>
      <c r="F99" s="1059"/>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1179</v>
      </c>
      <c r="L100" s="24" t="s">
        <v>271</v>
      </c>
      <c r="M100" s="735"/>
      <c r="N100" s="24" t="s">
        <v>102</v>
      </c>
      <c r="O100" s="735" t="s">
        <v>1179</v>
      </c>
      <c r="P100" s="24" t="s">
        <v>271</v>
      </c>
      <c r="Q100" s="735"/>
      <c r="R100" s="24" t="s">
        <v>102</v>
      </c>
      <c r="S100" s="735" t="s">
        <v>1179</v>
      </c>
      <c r="T100" s="24" t="s">
        <v>271</v>
      </c>
      <c r="U100" s="24"/>
      <c r="V100" s="24" t="s">
        <v>102</v>
      </c>
      <c r="W100" s="735" t="s">
        <v>1179</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766</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767</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765</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1100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1101</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855</v>
      </c>
      <c r="I51" s="116"/>
      <c r="J51" s="114"/>
      <c r="K51" s="347" t="s">
        <v>1113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0" t="s">
        <v>1166</v>
      </c>
      <c r="I57" s="1061"/>
      <c r="J57" s="1061"/>
      <c r="K57" s="1061"/>
      <c r="L57" s="1061"/>
      <c r="M57" s="1061"/>
      <c r="N57" s="1061"/>
      <c r="O57" s="1061"/>
      <c r="P57" s="1061"/>
      <c r="Q57" s="1061"/>
      <c r="R57" s="1061"/>
      <c r="S57" s="1061"/>
      <c r="T57" s="106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849</v>
      </c>
      <c r="K71" s="107" t="s">
        <v>419</v>
      </c>
      <c r="L71" s="251" t="s">
        <v>818</v>
      </c>
      <c r="M71" s="251" t="s">
        <v>819</v>
      </c>
      <c r="N71" s="251" t="s">
        <v>820</v>
      </c>
      <c r="O71" s="251" t="s">
        <v>821</v>
      </c>
      <c r="P71" s="251" t="s">
        <v>822</v>
      </c>
      <c r="Q71" s="251" t="s">
        <v>823</v>
      </c>
      <c r="R71" s="251" t="s">
        <v>824</v>
      </c>
      <c r="S71" s="251" t="s">
        <v>825</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847</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919</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848</v>
      </c>
      <c r="H77" s="118"/>
      <c r="I77" s="118"/>
      <c r="J77" s="130">
        <v>4.0000000000000001E-3</v>
      </c>
      <c r="K77" s="772" t="s">
        <v>1118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1004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1005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1007</v>
      </c>
      <c r="K94" s="131"/>
      <c r="L94" s="131"/>
      <c r="M94" s="131"/>
      <c r="N94" s="131"/>
      <c r="O94" s="131"/>
      <c r="P94" s="131"/>
      <c r="Q94" s="131"/>
      <c r="R94" s="131"/>
      <c r="S94" s="251"/>
      <c r="T94" s="131" t="s">
        <v>1008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483</v>
      </c>
      <c r="I95" s="107" t="s">
        <v>38</v>
      </c>
      <c r="J95" s="107" t="s">
        <v>396</v>
      </c>
      <c r="K95" s="107" t="s">
        <v>397</v>
      </c>
      <c r="L95" s="107" t="s">
        <v>399</v>
      </c>
      <c r="M95" s="107" t="s">
        <v>400</v>
      </c>
      <c r="N95" s="251" t="s">
        <v>401</v>
      </c>
      <c r="O95" s="251" t="s">
        <v>403</v>
      </c>
      <c r="P95" s="251" t="s">
        <v>914</v>
      </c>
      <c r="Q95" s="251" t="s">
        <v>915</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2" t="s">
        <v>849</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2" t="s">
        <v>818</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2" t="s">
        <v>819</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2" t="s">
        <v>820</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2" t="s">
        <v>821</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2" t="s">
        <v>822</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2" t="s">
        <v>823</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2" t="s">
        <v>824</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2" t="s">
        <v>825</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customHeight="1" outlineLevel="1" x14ac:dyDescent="0.25">
      <c r="A126" s="136"/>
      <c r="B126" s="126"/>
      <c r="C126" s="108"/>
      <c r="D126" s="108"/>
      <c r="E126" s="108"/>
      <c r="F126" s="110"/>
      <c r="G126" s="112"/>
      <c r="H126" s="112"/>
      <c r="I126" s="112" t="s">
        <v>1173</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customHeight="1" outlineLevel="1" x14ac:dyDescent="0.25">
      <c r="A128" s="136"/>
      <c r="B128" s="126"/>
      <c r="C128" s="108"/>
      <c r="D128" s="108"/>
      <c r="E128" s="108"/>
      <c r="F128" s="110"/>
      <c r="G128" s="112"/>
      <c r="H128" s="112"/>
      <c r="I128" s="112" t="s">
        <v>1173</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customHeight="1" outlineLevel="1" x14ac:dyDescent="0.25">
      <c r="A130" s="136"/>
      <c r="B130" s="126"/>
      <c r="C130" s="108"/>
      <c r="D130" s="108"/>
      <c r="E130" s="108"/>
      <c r="F130" s="110"/>
      <c r="G130" s="112"/>
      <c r="H130" s="112"/>
      <c r="I130" s="112" t="s">
        <v>1173</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customHeight="1" outlineLevel="1" x14ac:dyDescent="0.25">
      <c r="A132" s="136"/>
      <c r="B132" s="126"/>
      <c r="C132" s="108"/>
      <c r="D132" s="108"/>
      <c r="E132" s="108"/>
      <c r="F132" s="110"/>
      <c r="G132" s="112"/>
      <c r="H132" s="112"/>
      <c r="I132" s="112" t="s">
        <v>1173</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8">
        <f t="shared" ref="J134:S134" si="38">IF(Date_Destocking&lt;=INDEX(i_break,MATCH(J122,_xlfn.ANCHORARRAY($J$122),0)),0,J133)</f>
        <v>0</v>
      </c>
      <c r="K134" s="638">
        <f t="shared" si="38"/>
        <v>0</v>
      </c>
      <c r="L134" s="638">
        <f t="shared" si="38"/>
        <v>0</v>
      </c>
      <c r="M134" s="638">
        <f t="shared" si="38"/>
        <v>0</v>
      </c>
      <c r="N134" s="638">
        <f t="shared" si="38"/>
        <v>0</v>
      </c>
      <c r="O134" s="638">
        <f t="shared" si="38"/>
        <v>0</v>
      </c>
      <c r="P134" s="638">
        <f t="shared" si="38"/>
        <v>0</v>
      </c>
      <c r="Q134" s="638">
        <f t="shared" si="38"/>
        <v>0</v>
      </c>
      <c r="R134" s="638">
        <f t="shared" si="38"/>
        <v>0</v>
      </c>
      <c r="S134" s="638">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914</v>
      </c>
      <c r="T140" s="173" t="s">
        <v>915</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1006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1176</v>
      </c>
      <c r="R158" s="107"/>
      <c r="S158" s="107"/>
      <c r="T158" s="107"/>
      <c r="U158" s="251"/>
      <c r="V158" s="251"/>
      <c r="W158" s="251"/>
      <c r="X158" s="251"/>
      <c r="Y158" s="251"/>
      <c r="Z158" s="107"/>
      <c r="AA158" s="757"/>
      <c r="AB158" s="757"/>
      <c r="AC158" s="757"/>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1140</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483</v>
      </c>
      <c r="J181" s="107" t="s">
        <v>779</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914</v>
      </c>
      <c r="R182" s="251" t="s">
        <v>915</v>
      </c>
      <c r="S182" s="107"/>
      <c r="T182" s="107"/>
      <c r="U182" s="107" t="s">
        <v>396</v>
      </c>
      <c r="V182" s="107" t="s">
        <v>397</v>
      </c>
      <c r="W182" s="107" t="s">
        <v>399</v>
      </c>
      <c r="X182" s="107" t="s">
        <v>400</v>
      </c>
      <c r="Y182" s="251" t="s">
        <v>401</v>
      </c>
      <c r="Z182" s="251" t="s">
        <v>403</v>
      </c>
      <c r="AA182" s="251" t="s">
        <v>914</v>
      </c>
      <c r="AB182" s="251" t="s">
        <v>915</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849</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818</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819</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820</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821</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822</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823</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824</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825</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38" t="s">
        <v>1140</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483</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914</v>
      </c>
      <c r="R296" s="251" t="s">
        <v>915</v>
      </c>
      <c r="S296" s="107"/>
      <c r="T296" s="107"/>
      <c r="U296" s="107" t="s">
        <v>396</v>
      </c>
      <c r="V296" s="107" t="s">
        <v>397</v>
      </c>
      <c r="W296" s="107" t="s">
        <v>399</v>
      </c>
      <c r="X296" s="107" t="s">
        <v>400</v>
      </c>
      <c r="Y296" s="107" t="s">
        <v>401</v>
      </c>
      <c r="Z296" s="251" t="s">
        <v>403</v>
      </c>
      <c r="AA296" s="251" t="s">
        <v>914</v>
      </c>
      <c r="AB296" s="251" t="s">
        <v>915</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849</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818</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819</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820</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821</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822</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823</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824</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825</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861</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835</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858</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920</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857</v>
      </c>
      <c r="K466" s="92"/>
      <c r="L466" s="106"/>
      <c r="M466" s="106"/>
      <c r="N466" s="106"/>
      <c r="O466" s="750"/>
      <c r="P466" s="750"/>
      <c r="Q466" s="750"/>
      <c r="R466" s="106"/>
      <c r="S466" s="657"/>
      <c r="T466" s="107" t="s">
        <v>199</v>
      </c>
      <c r="U466" s="106"/>
      <c r="V466" s="106" t="s">
        <v>860</v>
      </c>
      <c r="W466" s="106"/>
      <c r="X466" s="107" t="s">
        <v>200</v>
      </c>
      <c r="Y466" s="107"/>
      <c r="Z466" s="794"/>
      <c r="AA466" s="757"/>
      <c r="AB466" s="757"/>
      <c r="AC466" s="800" t="s">
        <v>838</v>
      </c>
      <c r="AD466" s="800" t="s">
        <v>921</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0"/>
      <c r="H467" s="800" t="s">
        <v>838</v>
      </c>
      <c r="I467" s="801" t="s">
        <v>165</v>
      </c>
      <c r="J467" s="801" t="s">
        <v>405</v>
      </c>
      <c r="K467" s="801" t="s">
        <v>59</v>
      </c>
      <c r="L467" s="801" t="s">
        <v>60</v>
      </c>
      <c r="M467" s="801" t="s">
        <v>61</v>
      </c>
      <c r="N467" s="801" t="s">
        <v>62</v>
      </c>
      <c r="O467" s="801" t="s">
        <v>911</v>
      </c>
      <c r="P467" s="801" t="s">
        <v>912</v>
      </c>
      <c r="Q467" s="801" t="s">
        <v>913</v>
      </c>
      <c r="R467" s="800"/>
      <c r="S467" s="800"/>
      <c r="T467" s="800" t="s">
        <v>201</v>
      </c>
      <c r="U467" s="800"/>
      <c r="V467" s="800" t="s">
        <v>859</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849</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818</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819</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820</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821</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822</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823</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824</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825</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customHeight="1" outlineLevel="1" collapsed="1" x14ac:dyDescent="0.25">
      <c r="A574" s="136"/>
      <c r="B574" s="126"/>
      <c r="C574" s="719"/>
      <c r="D574" s="719">
        <v>0</v>
      </c>
      <c r="E574" s="719" t="s">
        <v>1</v>
      </c>
      <c r="F574" s="85"/>
      <c r="G574" s="86" t="s">
        <v>1119</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customHeight="1" outlineLevel="1" x14ac:dyDescent="0.25">
      <c r="A575" s="136"/>
      <c r="B575" s="126"/>
      <c r="C575" s="719"/>
      <c r="D575" s="719"/>
      <c r="E575" s="710"/>
      <c r="F575" s="93"/>
      <c r="G575" s="1063" t="s">
        <v>1122</v>
      </c>
      <c r="H575" s="1063"/>
      <c r="I575" s="1063"/>
      <c r="J575" s="1063"/>
      <c r="K575" s="1063"/>
      <c r="L575" s="1063"/>
      <c r="M575" s="1063"/>
      <c r="N575" s="1063"/>
      <c r="O575" s="1063"/>
      <c r="P575" s="1063"/>
      <c r="Q575" s="1063"/>
      <c r="R575" s="1063"/>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customHeight="1" outlineLevel="1" x14ac:dyDescent="0.25">
      <c r="A579" s="136"/>
      <c r="B579" s="126"/>
      <c r="C579" s="710"/>
      <c r="D579" s="710"/>
      <c r="E579" s="710"/>
      <c r="F579" s="710"/>
      <c r="G579" s="710"/>
      <c r="H579" s="710"/>
      <c r="I579" s="710"/>
      <c r="J579" s="710"/>
      <c r="K579" s="710"/>
      <c r="L579" s="735"/>
      <c r="M579" s="184" t="s">
        <v>483</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2">K$122</f>
        <v>z0</v>
      </c>
      <c r="O581" s="735" t="str">
        <f t="shared" si="92"/>
        <v>z1</v>
      </c>
      <c r="P581" s="735" t="str">
        <f t="shared" si="92"/>
        <v>z2</v>
      </c>
      <c r="Q581" s="735" t="str">
        <f t="shared" si="92"/>
        <v>z3</v>
      </c>
      <c r="R581" s="735" t="str">
        <f t="shared" si="92"/>
        <v>z4</v>
      </c>
      <c r="S581" s="735" t="str">
        <f t="shared" si="92"/>
        <v>z5</v>
      </c>
      <c r="T581" s="735" t="str">
        <f t="shared" si="92"/>
        <v>z6</v>
      </c>
      <c r="U581" s="735" t="str">
        <f t="shared" si="92"/>
        <v>z7</v>
      </c>
      <c r="V581" s="735" t="str">
        <f t="shared" si="92"/>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x14ac:dyDescent="0.25">
      <c r="A584" s="136"/>
      <c r="B584" s="126"/>
      <c r="C584" s="710"/>
      <c r="D584" s="710"/>
      <c r="E584" s="710"/>
      <c r="F584" s="718"/>
      <c r="G584" s="991"/>
      <c r="H584" s="991"/>
      <c r="I584" s="992" t="s">
        <v>1120</v>
      </c>
      <c r="J584" s="991"/>
      <c r="K584" s="991"/>
      <c r="L584" s="991" t="s">
        <v>1141</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customHeight="1" outlineLevel="1" x14ac:dyDescent="0.25">
      <c r="A585" s="136"/>
      <c r="B585" s="126"/>
      <c r="C585" s="710"/>
      <c r="D585" s="710"/>
      <c r="E585" s="710"/>
      <c r="F585" s="718"/>
      <c r="G585" s="991"/>
      <c r="H585" s="991"/>
      <c r="I585" s="992" t="s">
        <v>1121</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7"/>
      <c r="K598" s="657"/>
      <c r="L598" s="245"/>
      <c r="M598" s="188"/>
      <c r="N598" s="686" t="s">
        <v>865</v>
      </c>
      <c r="O598" s="188"/>
      <c r="P598" s="686" t="s">
        <v>862</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6" t="s">
        <v>864</v>
      </c>
      <c r="O599" s="245"/>
      <c r="P599" s="686" t="s">
        <v>863</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836</v>
      </c>
      <c r="O600" s="251"/>
      <c r="P600" s="251" t="s">
        <v>837</v>
      </c>
      <c r="Q600" s="657"/>
      <c r="R600" s="107"/>
      <c r="S600" s="131" t="s">
        <v>206</v>
      </c>
      <c r="T600" s="131"/>
      <c r="U600" s="251"/>
      <c r="V600" s="194" t="s">
        <v>200</v>
      </c>
      <c r="W600" s="674"/>
      <c r="X600" s="674"/>
      <c r="Y600" s="674"/>
      <c r="Z600" s="674"/>
      <c r="AA600" s="757"/>
      <c r="AB600" s="757"/>
      <c r="AC600" s="776" t="s">
        <v>920</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832</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838</v>
      </c>
      <c r="AD601" s="771" t="s">
        <v>921</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849</v>
      </c>
      <c r="I604" s="133" t="s">
        <v>406</v>
      </c>
      <c r="J604" s="154">
        <v>0.68</v>
      </c>
      <c r="K604" s="773">
        <v>5.5E-2</v>
      </c>
      <c r="L604" s="129">
        <v>150</v>
      </c>
      <c r="M604" s="111"/>
      <c r="N604" s="774">
        <f t="shared" ref="N604:N635" si="93">$J604+$K604/2</f>
        <v>0.70750000000000002</v>
      </c>
      <c r="P604" s="774">
        <f t="shared" ref="P604:P635" si="94">$J604-$K604/2</f>
        <v>0.65250000000000008</v>
      </c>
      <c r="S604" s="775">
        <f t="shared" ref="S604:S635" si="95">MAX($J468:$Q468)+$T468</f>
        <v>0.68</v>
      </c>
      <c r="T604" s="775">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3">
        <v>5.5E-2</v>
      </c>
      <c r="L605" s="129">
        <v>100</v>
      </c>
      <c r="M605" s="111"/>
      <c r="N605" s="774">
        <f t="shared" si="93"/>
        <v>0.70750000000000002</v>
      </c>
      <c r="P605" s="774">
        <f t="shared" si="94"/>
        <v>0.65250000000000008</v>
      </c>
      <c r="S605" s="775">
        <f t="shared" si="95"/>
        <v>0.68</v>
      </c>
      <c r="T605" s="775">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3">
        <v>5.5E-2</v>
      </c>
      <c r="L606" s="129">
        <v>200</v>
      </c>
      <c r="M606" s="111"/>
      <c r="N606" s="774">
        <f t="shared" si="93"/>
        <v>0.70750000000000002</v>
      </c>
      <c r="P606" s="774">
        <f t="shared" si="94"/>
        <v>0.65250000000000008</v>
      </c>
      <c r="S606" s="775">
        <f t="shared" si="95"/>
        <v>0.68</v>
      </c>
      <c r="T606" s="775">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3">
        <v>8.5000000000000006E-2</v>
      </c>
      <c r="L607" s="129">
        <v>300</v>
      </c>
      <c r="M607" s="111"/>
      <c r="N607" s="774">
        <f t="shared" si="93"/>
        <v>0.70250000000000001</v>
      </c>
      <c r="P607" s="774">
        <f t="shared" si="94"/>
        <v>0.61750000000000005</v>
      </c>
      <c r="S607" s="775">
        <f t="shared" si="95"/>
        <v>0.70000000000000007</v>
      </c>
      <c r="T607" s="775">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4"/>
        <v>0.54749999999999999</v>
      </c>
      <c r="S608" s="775">
        <f t="shared" si="95"/>
        <v>0.73</v>
      </c>
      <c r="T608" s="775">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4"/>
        <v>0.50989255108502007</v>
      </c>
      <c r="S609" s="775">
        <f t="shared" si="95"/>
        <v>0.58499999999999996</v>
      </c>
      <c r="T609" s="775">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3"/>
        <v>0.63488394016568628</v>
      </c>
      <c r="P610" s="774">
        <f t="shared" si="94"/>
        <v>0.48988394016568626</v>
      </c>
      <c r="S610" s="775">
        <f t="shared" si="95"/>
        <v>0.55999999999999994</v>
      </c>
      <c r="T610" s="775">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3">
        <v>0.105</v>
      </c>
      <c r="L611" s="129">
        <v>2200</v>
      </c>
      <c r="M611" s="111"/>
      <c r="N611" s="774">
        <f t="shared" si="93"/>
        <v>0.58843591918065974</v>
      </c>
      <c r="P611" s="774">
        <f t="shared" si="94"/>
        <v>0.48343591918065976</v>
      </c>
      <c r="S611" s="775">
        <f t="shared" si="95"/>
        <v>0.54999999999999993</v>
      </c>
      <c r="T611" s="775">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3"/>
        <v>0.55221523224725866</v>
      </c>
      <c r="P612" s="774">
        <f t="shared" si="94"/>
        <v>0.4772152322472587</v>
      </c>
      <c r="S612" s="775">
        <f t="shared" si="95"/>
        <v>0.53</v>
      </c>
      <c r="T612" s="775">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3">
        <v>5.5E-2</v>
      </c>
      <c r="L613" s="129">
        <v>850</v>
      </c>
      <c r="M613" s="111"/>
      <c r="N613" s="774">
        <f t="shared" si="93"/>
        <v>0.53087809367006378</v>
      </c>
      <c r="P613" s="774">
        <f t="shared" si="94"/>
        <v>0.47587809367006378</v>
      </c>
      <c r="S613" s="775">
        <f t="shared" si="95"/>
        <v>0.5</v>
      </c>
      <c r="T613" s="775">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5">
        <f t="shared" si="95"/>
        <v>0.68</v>
      </c>
      <c r="T614" s="775">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5">
        <f t="shared" si="95"/>
        <v>0.68</v>
      </c>
      <c r="T615" s="775">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5">
        <f t="shared" si="95"/>
        <v>0.68</v>
      </c>
      <c r="T616" s="775">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5">
        <f t="shared" si="95"/>
        <v>0.70000000000000007</v>
      </c>
      <c r="T617" s="775">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5">
        <f t="shared" si="95"/>
        <v>0.73</v>
      </c>
      <c r="T618" s="775">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5">
        <f t="shared" si="95"/>
        <v>0.73</v>
      </c>
      <c r="T619" s="775">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5">
        <f t="shared" si="95"/>
        <v>0.55999999999999994</v>
      </c>
      <c r="T620" s="775">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5">
        <f t="shared" si="95"/>
        <v>0.54999999999999993</v>
      </c>
      <c r="T621" s="775">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5">
        <f t="shared" si="95"/>
        <v>0.53</v>
      </c>
      <c r="T622" s="775">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5">
        <f t="shared" si="95"/>
        <v>0.5</v>
      </c>
      <c r="T623" s="775">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818</v>
      </c>
      <c r="I624" s="133" t="s">
        <v>406</v>
      </c>
      <c r="J624" s="154">
        <f>J614</f>
        <v>0.68</v>
      </c>
      <c r="K624" s="154">
        <f t="shared" ref="K624:L624" si="111">K614</f>
        <v>5.5E-2</v>
      </c>
      <c r="L624" s="129">
        <f t="shared" si="111"/>
        <v>150</v>
      </c>
      <c r="M624" s="111"/>
      <c r="N624" s="380">
        <f t="shared" si="93"/>
        <v>0.70750000000000002</v>
      </c>
      <c r="P624" s="380">
        <f t="shared" si="94"/>
        <v>0.65250000000000008</v>
      </c>
      <c r="S624" s="775">
        <f t="shared" si="95"/>
        <v>0.68</v>
      </c>
      <c r="T624" s="775">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5">
        <f t="shared" si="95"/>
        <v>0.68</v>
      </c>
      <c r="T625" s="775">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5">
        <f t="shared" si="95"/>
        <v>0.68</v>
      </c>
      <c r="T626" s="775">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5">
        <f t="shared" si="95"/>
        <v>0.70000000000000007</v>
      </c>
      <c r="T627" s="775">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5">
        <f t="shared" si="95"/>
        <v>0.74</v>
      </c>
      <c r="T628" s="775">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5">
        <f t="shared" si="95"/>
        <v>0.74</v>
      </c>
      <c r="T629" s="775">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5">
        <f t="shared" si="95"/>
        <v>0.55999999999999994</v>
      </c>
      <c r="T630" s="775">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5">
        <f t="shared" si="95"/>
        <v>0.54999999999999993</v>
      </c>
      <c r="T631" s="775">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5">
        <f t="shared" si="95"/>
        <v>0.53</v>
      </c>
      <c r="T632" s="775">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5">
        <f t="shared" si="95"/>
        <v>0.5</v>
      </c>
      <c r="T633" s="775">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819</v>
      </c>
      <c r="I634" s="133" t="s">
        <v>406</v>
      </c>
      <c r="J634" s="154">
        <f>J624</f>
        <v>0.68</v>
      </c>
      <c r="K634" s="154">
        <f t="shared" ref="K634:L634" si="122">K624</f>
        <v>5.5E-2</v>
      </c>
      <c r="L634" s="129">
        <f t="shared" si="122"/>
        <v>150</v>
      </c>
      <c r="M634" s="111"/>
      <c r="N634" s="380">
        <f t="shared" si="93"/>
        <v>0.70750000000000002</v>
      </c>
      <c r="P634" s="380">
        <f t="shared" si="94"/>
        <v>0.65250000000000008</v>
      </c>
      <c r="S634" s="775">
        <f t="shared" si="95"/>
        <v>0.68</v>
      </c>
      <c r="T634" s="775">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5">
        <f t="shared" si="95"/>
        <v>0.68</v>
      </c>
      <c r="T635" s="775">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5">
        <f t="shared" ref="S636:S667" si="127">MAX($J500:$Q500)+$T500</f>
        <v>0.68</v>
      </c>
      <c r="T636" s="775">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5">
        <f t="shared" si="127"/>
        <v>0.70000000000000007</v>
      </c>
      <c r="T637" s="775">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5">
        <f t="shared" si="127"/>
        <v>0.72</v>
      </c>
      <c r="T638" s="775">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5">
        <f t="shared" si="127"/>
        <v>0.72</v>
      </c>
      <c r="T639" s="775">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5">
        <f t="shared" si="127"/>
        <v>0.55999999999999994</v>
      </c>
      <c r="T640" s="775">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5">
        <f t="shared" si="127"/>
        <v>0.54999999999999993</v>
      </c>
      <c r="T641" s="775">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5">
        <f t="shared" si="127"/>
        <v>0.53</v>
      </c>
      <c r="T642" s="775">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5">
        <f t="shared" si="127"/>
        <v>0.5</v>
      </c>
      <c r="T643" s="775">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820</v>
      </c>
      <c r="I644" s="133" t="s">
        <v>406</v>
      </c>
      <c r="J644" s="154">
        <f>J634</f>
        <v>0.68</v>
      </c>
      <c r="K644" s="154">
        <f t="shared" ref="K644:L644" si="137">K634</f>
        <v>5.5E-2</v>
      </c>
      <c r="L644" s="129">
        <f t="shared" si="137"/>
        <v>150</v>
      </c>
      <c r="M644" s="111"/>
      <c r="N644" s="380">
        <f t="shared" si="125"/>
        <v>0.70750000000000002</v>
      </c>
      <c r="P644" s="380">
        <f t="shared" si="126"/>
        <v>0.65250000000000008</v>
      </c>
      <c r="S644" s="775">
        <f t="shared" si="127"/>
        <v>0.68</v>
      </c>
      <c r="T644" s="775">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5">
        <f t="shared" si="127"/>
        <v>0.68</v>
      </c>
      <c r="T645" s="775">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5">
        <f t="shared" si="127"/>
        <v>0.68</v>
      </c>
      <c r="T646" s="775">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5">
        <f t="shared" si="127"/>
        <v>0.70000000000000007</v>
      </c>
      <c r="T647" s="775">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5">
        <f t="shared" si="127"/>
        <v>0.73</v>
      </c>
      <c r="T648" s="775">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5">
        <f t="shared" si="127"/>
        <v>0.73</v>
      </c>
      <c r="T649" s="775">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5">
        <f t="shared" si="127"/>
        <v>0.55999999999999994</v>
      </c>
      <c r="T650" s="775">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5">
        <f t="shared" si="127"/>
        <v>0.54999999999999993</v>
      </c>
      <c r="T651" s="775">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5">
        <f t="shared" si="127"/>
        <v>0.53</v>
      </c>
      <c r="T652" s="775">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5">
        <f t="shared" si="127"/>
        <v>0.5</v>
      </c>
      <c r="T653" s="775">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821</v>
      </c>
      <c r="I654" s="133" t="s">
        <v>406</v>
      </c>
      <c r="J654" s="154">
        <v>0.50337809367006381</v>
      </c>
      <c r="K654" s="154">
        <v>5.5E-2</v>
      </c>
      <c r="L654" s="129">
        <v>850</v>
      </c>
      <c r="M654" s="111"/>
      <c r="N654" s="380">
        <f t="shared" si="125"/>
        <v>0.53087809367006378</v>
      </c>
      <c r="P654" s="380">
        <f t="shared" si="126"/>
        <v>0.47587809367006378</v>
      </c>
      <c r="S654" s="775">
        <f t="shared" si="127"/>
        <v>0.5</v>
      </c>
      <c r="T654" s="775">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5">
        <f t="shared" si="127"/>
        <v>0.68</v>
      </c>
      <c r="T655" s="775">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5">
        <f t="shared" si="127"/>
        <v>0.68</v>
      </c>
      <c r="T656" s="775">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5">
        <f t="shared" si="127"/>
        <v>0.70000000000000007</v>
      </c>
      <c r="T657" s="775">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5">
        <f t="shared" si="127"/>
        <v>0.73</v>
      </c>
      <c r="T658" s="775">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5">
        <f t="shared" si="127"/>
        <v>0.73</v>
      </c>
      <c r="T659" s="775">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5">
        <f t="shared" si="127"/>
        <v>0.55999999999999994</v>
      </c>
      <c r="T660" s="775">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5">
        <f t="shared" si="127"/>
        <v>0.54999999999999993</v>
      </c>
      <c r="T661" s="775">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5">
        <f t="shared" si="127"/>
        <v>0.53</v>
      </c>
      <c r="T662" s="775">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5">
        <f t="shared" si="127"/>
        <v>0.5</v>
      </c>
      <c r="T663" s="775">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822</v>
      </c>
      <c r="I664" s="133" t="s">
        <v>406</v>
      </c>
      <c r="J664" s="154">
        <v>0.50337809367006381</v>
      </c>
      <c r="K664" s="154">
        <v>5.5E-2</v>
      </c>
      <c r="L664" s="129">
        <v>850</v>
      </c>
      <c r="M664" s="111"/>
      <c r="N664" s="380">
        <f t="shared" si="125"/>
        <v>0.53087809367006378</v>
      </c>
      <c r="P664" s="380">
        <f t="shared" si="126"/>
        <v>0.47587809367006378</v>
      </c>
      <c r="S664" s="775">
        <f t="shared" si="127"/>
        <v>0.5</v>
      </c>
      <c r="T664" s="775">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5">
        <f t="shared" si="127"/>
        <v>0.68</v>
      </c>
      <c r="T665" s="775">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5">
        <f t="shared" si="127"/>
        <v>0.68</v>
      </c>
      <c r="T666" s="775">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5">
        <f t="shared" si="127"/>
        <v>0.70000000000000007</v>
      </c>
      <c r="T667" s="775">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5">
        <f t="shared" ref="S668:S699" si="164">MAX($J532:$Q532)+$T532</f>
        <v>0.73</v>
      </c>
      <c r="T668" s="775">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5">
        <f t="shared" si="164"/>
        <v>0.73</v>
      </c>
      <c r="T669" s="775">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5">
        <f t="shared" si="164"/>
        <v>0.55999999999999994</v>
      </c>
      <c r="T670" s="775">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5">
        <f t="shared" si="164"/>
        <v>0.54999999999999993</v>
      </c>
      <c r="T671" s="775">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5">
        <f t="shared" si="164"/>
        <v>0.53</v>
      </c>
      <c r="T672" s="775">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5">
        <f t="shared" si="164"/>
        <v>0.5</v>
      </c>
      <c r="T673" s="775">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823</v>
      </c>
      <c r="I674" s="133" t="s">
        <v>406</v>
      </c>
      <c r="J674" s="154">
        <v>0.50337809367006381</v>
      </c>
      <c r="K674" s="154">
        <v>5.5E-2</v>
      </c>
      <c r="L674" s="129">
        <v>850</v>
      </c>
      <c r="M674" s="111"/>
      <c r="N674" s="380">
        <f t="shared" si="162"/>
        <v>0.53087809367006378</v>
      </c>
      <c r="P674" s="380">
        <f t="shared" si="163"/>
        <v>0.47587809367006378</v>
      </c>
      <c r="S674" s="775">
        <f t="shared" si="164"/>
        <v>0.5</v>
      </c>
      <c r="T674" s="775">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5">
        <f t="shared" si="164"/>
        <v>0.5</v>
      </c>
      <c r="T675" s="775">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5">
        <f t="shared" si="164"/>
        <v>0.68</v>
      </c>
      <c r="T676" s="775">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5">
        <f t="shared" si="164"/>
        <v>0.70000000000000007</v>
      </c>
      <c r="T677" s="775">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5">
        <f t="shared" si="164"/>
        <v>0.74</v>
      </c>
      <c r="T678" s="775">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5">
        <f t="shared" si="164"/>
        <v>0.74</v>
      </c>
      <c r="T679" s="775">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5">
        <f t="shared" si="164"/>
        <v>0.55999999999999994</v>
      </c>
      <c r="T680" s="775">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5">
        <f t="shared" si="164"/>
        <v>0.54999999999999993</v>
      </c>
      <c r="T681" s="775">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5">
        <f t="shared" si="164"/>
        <v>0.53</v>
      </c>
      <c r="T682" s="775">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5">
        <f t="shared" si="164"/>
        <v>0.5</v>
      </c>
      <c r="T683" s="775">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824</v>
      </c>
      <c r="I684" s="133" t="s">
        <v>406</v>
      </c>
      <c r="J684" s="154">
        <v>0.50337809367006381</v>
      </c>
      <c r="K684" s="154">
        <v>5.5E-2</v>
      </c>
      <c r="L684" s="129">
        <v>850</v>
      </c>
      <c r="M684" s="111"/>
      <c r="N684" s="380">
        <f t="shared" si="162"/>
        <v>0.53087809367006378</v>
      </c>
      <c r="P684" s="380">
        <f t="shared" si="163"/>
        <v>0.47587809367006378</v>
      </c>
      <c r="S684" s="775">
        <f t="shared" si="164"/>
        <v>0.5</v>
      </c>
      <c r="T684" s="775">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5">
        <f t="shared" si="164"/>
        <v>0.5</v>
      </c>
      <c r="T685" s="775">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5">
        <f t="shared" si="164"/>
        <v>0.68</v>
      </c>
      <c r="T686" s="775">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5">
        <f t="shared" si="164"/>
        <v>0.70000000000000007</v>
      </c>
      <c r="T687" s="775">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5">
        <f t="shared" si="164"/>
        <v>0.75</v>
      </c>
      <c r="T688" s="775">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5">
        <f t="shared" si="164"/>
        <v>0.75</v>
      </c>
      <c r="T689" s="775">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5">
        <f t="shared" si="164"/>
        <v>0.55999999999999994</v>
      </c>
      <c r="T690" s="775">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5">
        <f t="shared" si="164"/>
        <v>0.54999999999999993</v>
      </c>
      <c r="T691" s="775">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5">
        <f t="shared" si="164"/>
        <v>0.53</v>
      </c>
      <c r="T692" s="775">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5">
        <f t="shared" si="164"/>
        <v>0.5</v>
      </c>
      <c r="T693" s="775">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825</v>
      </c>
      <c r="I694" s="133" t="s">
        <v>406</v>
      </c>
      <c r="J694" s="154">
        <v>0.50337809367006381</v>
      </c>
      <c r="K694" s="154">
        <v>5.5E-2</v>
      </c>
      <c r="L694" s="129">
        <v>850</v>
      </c>
      <c r="M694" s="112"/>
      <c r="N694" s="380">
        <f t="shared" si="162"/>
        <v>0.53087809367006378</v>
      </c>
      <c r="P694" s="380">
        <f t="shared" si="163"/>
        <v>0.47587809367006378</v>
      </c>
      <c r="S694" s="775">
        <f t="shared" si="164"/>
        <v>0.5</v>
      </c>
      <c r="T694" s="775">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5">
        <f t="shared" si="164"/>
        <v>0.5</v>
      </c>
      <c r="T695" s="775">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5">
        <f t="shared" si="164"/>
        <v>0.68</v>
      </c>
      <c r="T696" s="775">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5">
        <f t="shared" si="164"/>
        <v>0.70000000000000007</v>
      </c>
      <c r="T697" s="775">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5">
        <f t="shared" si="164"/>
        <v>0.75</v>
      </c>
      <c r="T698" s="775">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5">
        <f t="shared" si="164"/>
        <v>0.75</v>
      </c>
      <c r="T699" s="775">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5">
        <f t="shared" ref="S700:S703" si="198">MAX($J564:$Q564)+$T564</f>
        <v>0.55999999999999994</v>
      </c>
      <c r="T700" s="775">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5">
        <f t="shared" si="198"/>
        <v>0.54999999999999993</v>
      </c>
      <c r="T701" s="775">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5">
        <f t="shared" si="198"/>
        <v>0.53</v>
      </c>
      <c r="T702" s="775">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5">
        <f t="shared" si="198"/>
        <v>0.5</v>
      </c>
      <c r="T703" s="775">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6"/>
      <c r="M719" s="1057"/>
      <c r="N719" s="1057"/>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911</v>
      </c>
      <c r="S723" s="135" t="s">
        <v>912</v>
      </c>
      <c r="T723" s="135" t="s">
        <v>913</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849</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hidden="1" customHeight="1" outlineLevel="2" x14ac:dyDescent="0.25">
      <c r="A744" s="136"/>
      <c r="B744" s="126"/>
      <c r="C744" s="108"/>
      <c r="D744" s="108"/>
      <c r="E744" s="108"/>
      <c r="F744" s="110"/>
      <c r="G744" s="112"/>
      <c r="H744" s="112"/>
      <c r="K744" s="133" t="s">
        <v>818</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819</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820</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821</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822</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823</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824</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825</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08">J$122</f>
        <v>typ</v>
      </c>
      <c r="J840" s="735" t="str">
        <f t="shared" si="208"/>
        <v>z0</v>
      </c>
      <c r="K840" s="735" t="str">
        <f t="shared" si="208"/>
        <v>z1</v>
      </c>
      <c r="L840" s="735" t="str">
        <f t="shared" si="208"/>
        <v>z2</v>
      </c>
      <c r="M840" s="735" t="str">
        <f t="shared" si="208"/>
        <v>z3</v>
      </c>
      <c r="N840" s="735" t="str">
        <f t="shared" si="208"/>
        <v>z4</v>
      </c>
      <c r="O840" s="735" t="str">
        <f t="shared" si="208"/>
        <v>z5</v>
      </c>
      <c r="P840" s="735" t="str">
        <f t="shared" si="208"/>
        <v>z6</v>
      </c>
      <c r="Q840" s="735" t="str">
        <f t="shared" si="208"/>
        <v>z7</v>
      </c>
      <c r="R840" s="735" t="str">
        <f t="shared" si="208"/>
        <v>z8</v>
      </c>
      <c r="S840" s="985"/>
      <c r="T840" s="735" t="str">
        <f>J$122</f>
        <v>typ</v>
      </c>
      <c r="U840" s="735" t="str">
        <f t="shared" ref="U840:AC840" si="209">K$122</f>
        <v>z0</v>
      </c>
      <c r="V840" s="735" t="str">
        <f t="shared" si="209"/>
        <v>z1</v>
      </c>
      <c r="W840" s="735" t="str">
        <f t="shared" si="209"/>
        <v>z2</v>
      </c>
      <c r="X840" s="735" t="str">
        <f t="shared" si="209"/>
        <v>z3</v>
      </c>
      <c r="Y840" s="735" t="str">
        <f t="shared" si="209"/>
        <v>z4</v>
      </c>
      <c r="Z840" s="735" t="str">
        <f t="shared" si="209"/>
        <v>z5</v>
      </c>
      <c r="AA840" s="735" t="str">
        <f t="shared" si="209"/>
        <v>z6</v>
      </c>
      <c r="AB840" s="735" t="str">
        <f t="shared" si="209"/>
        <v>z7</v>
      </c>
      <c r="AC840" s="735"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925</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911</v>
      </c>
      <c r="Q868" s="251" t="s">
        <v>912</v>
      </c>
      <c r="R868" s="251" t="s">
        <v>913</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849</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818</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819</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820</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821</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822</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823</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824</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825</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772</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776</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973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0" t="s">
        <v>774</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6"/>
      <c r="M982" s="620" t="s">
        <v>773</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943</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771</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944</v>
      </c>
      <c r="H997" s="111"/>
      <c r="I997" s="111"/>
      <c r="J997" s="111"/>
      <c r="K997" s="111"/>
      <c r="L997" s="621">
        <v>6.5</v>
      </c>
      <c r="M997" s="111" t="s">
        <v>777</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abSelected="1" topLeftCell="A6" zoomScale="70" zoomScaleNormal="70" workbookViewId="0">
      <pane xSplit="9" ySplit="16" topLeftCell="J183" activePane="bottomRight" state="frozen"/>
      <selection activeCell="A6" sqref="A6"/>
      <selection pane="topRight" activeCell="J6" sqref="J6"/>
      <selection pane="bottomLeft" activeCell="A22" sqref="A22"/>
      <selection pane="bottomRight" activeCell="S206" sqref="S20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426</v>
      </c>
      <c r="F6" s="461">
        <v>2</v>
      </c>
      <c r="G6" s="397"/>
      <c r="H6" s="868" t="s">
        <v>427</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428</v>
      </c>
      <c r="F7" s="467">
        <v>1</v>
      </c>
      <c r="G7" s="401"/>
      <c r="H7" s="402" t="s">
        <v>429</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430</v>
      </c>
      <c r="J12" s="409" t="s">
        <v>431</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432</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433</v>
      </c>
      <c r="C15" s="385">
        <f>INT(MAX($C$16:$C$31))+1</f>
        <v>5</v>
      </c>
      <c r="D15" s="410" t="s">
        <v>434</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435</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436</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437</v>
      </c>
      <c r="I18" s="626">
        <v>44674.448414814797</v>
      </c>
      <c r="J18" s="1070" t="s">
        <v>1153</v>
      </c>
      <c r="K18" s="1071"/>
      <c r="L18" s="1071"/>
      <c r="M18" s="1071"/>
      <c r="N18" s="1071"/>
      <c r="O18" s="1071"/>
      <c r="P18" s="1071"/>
      <c r="Q18" s="1071"/>
      <c r="R18" s="1071"/>
      <c r="S18" s="1071"/>
      <c r="T18" s="1071"/>
      <c r="U18" s="1071"/>
      <c r="V18" s="1071"/>
      <c r="W18" s="1071"/>
      <c r="X18" s="107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438</v>
      </c>
      <c r="I21" s="511">
        <v>44654.751766203699</v>
      </c>
      <c r="J21" s="1073" t="s">
        <v>1102</v>
      </c>
      <c r="K21" s="1073"/>
      <c r="L21" s="1073"/>
      <c r="M21" s="1073"/>
      <c r="N21" s="1073"/>
      <c r="O21" s="1073"/>
      <c r="P21" s="1073"/>
      <c r="Q21" s="1073"/>
      <c r="R21" s="1073"/>
      <c r="S21" s="1073"/>
      <c r="T21" s="1073"/>
      <c r="U21" s="1073"/>
      <c r="V21" s="1073"/>
      <c r="W21" s="1073"/>
      <c r="X21" s="107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439</v>
      </c>
      <c r="AP24" s="395"/>
      <c r="AQ24" s="383"/>
      <c r="AR24" s="383"/>
      <c r="AS24" s="383"/>
    </row>
    <row r="25" spans="1:45" ht="5.0999999999999996" customHeight="1" outlineLevel="3" x14ac:dyDescent="0.25">
      <c r="A25" s="383"/>
      <c r="B25" s="392"/>
      <c r="C25" s="385">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440</v>
      </c>
      <c r="I26" s="417" t="s">
        <v>441</v>
      </c>
      <c r="J26" s="418">
        <v>15</v>
      </c>
      <c r="K26" s="417" t="s">
        <v>442</v>
      </c>
      <c r="L26" s="418">
        <v>8.43</v>
      </c>
      <c r="M26" s="415" t="s">
        <v>443</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444</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445</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446</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447</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439</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426</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428</v>
      </c>
      <c r="F41" s="467">
        <v>1</v>
      </c>
      <c r="G41" s="401"/>
      <c r="H41" s="402" t="s">
        <v>448</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432</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433</v>
      </c>
      <c r="C49" s="385">
        <f>INT(MAX($C$51:$C$179))+1</f>
        <v>5</v>
      </c>
      <c r="D49" s="410" t="s">
        <v>434</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449</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435</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450</v>
      </c>
      <c r="I52" s="431"/>
      <c r="J52" s="432">
        <v>2</v>
      </c>
      <c r="K52" s="415"/>
      <c r="L52" s="415" t="s">
        <v>923</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451</v>
      </c>
      <c r="I53" s="431"/>
      <c r="J53" s="432">
        <v>0</v>
      </c>
      <c r="K53" s="415"/>
      <c r="L53" s="415" t="s">
        <v>452</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453</v>
      </c>
      <c r="I54" s="431" t="s">
        <v>454</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455</v>
      </c>
      <c r="I55" s="431" t="s">
        <v>454</v>
      </c>
      <c r="J55" s="432">
        <v>15</v>
      </c>
      <c r="K55" s="415"/>
      <c r="L55" s="415" t="s">
        <v>456</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457</v>
      </c>
      <c r="I56" s="431"/>
      <c r="J56" s="432">
        <v>0</v>
      </c>
      <c r="K56" s="415"/>
      <c r="L56" s="415" t="s">
        <v>458</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459</v>
      </c>
      <c r="I57" s="434" t="s">
        <v>460</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461</v>
      </c>
      <c r="I58" s="431"/>
      <c r="J58" s="432">
        <v>1</v>
      </c>
      <c r="K58" s="415"/>
      <c r="L58" s="415" t="s">
        <v>462</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463</v>
      </c>
      <c r="I59" s="431" t="s">
        <v>464</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465</v>
      </c>
      <c r="I60" s="415"/>
      <c r="J60" s="418">
        <v>35</v>
      </c>
      <c r="K60" s="415"/>
      <c r="L60" s="415" t="s">
        <v>995</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466</v>
      </c>
      <c r="I61" s="431" t="s">
        <v>460</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467</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468</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469</v>
      </c>
      <c r="J65" s="438"/>
      <c r="K65" s="438" t="s">
        <v>470</v>
      </c>
      <c r="L65" s="438"/>
      <c r="M65" s="438" t="s">
        <v>471</v>
      </c>
      <c r="N65" s="438"/>
      <c r="O65" s="438" t="s">
        <v>472</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473</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473</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439</v>
      </c>
      <c r="AP68" s="395"/>
      <c r="AQ68" s="383"/>
      <c r="AR68" s="383"/>
      <c r="AS68" s="383"/>
    </row>
    <row r="69" spans="1:45" outlineLevel="1" x14ac:dyDescent="0.25">
      <c r="A69" s="383"/>
      <c r="B69" s="392"/>
      <c r="C69" s="385">
        <f>INT($C$40)+1</f>
        <v>2</v>
      </c>
      <c r="D69" s="410"/>
      <c r="E69" s="467"/>
      <c r="F69" s="467"/>
      <c r="G69" s="410"/>
      <c r="H69" s="427" t="s">
        <v>474</v>
      </c>
      <c r="I69" s="428"/>
      <c r="J69" s="429"/>
      <c r="K69" s="441" t="s">
        <v>475</v>
      </c>
      <c r="L69" s="441" t="s">
        <v>476</v>
      </c>
      <c r="M69" s="442"/>
      <c r="N69" s="443"/>
      <c r="O69" s="398" t="s">
        <v>477</v>
      </c>
      <c r="P69" s="398"/>
      <c r="Q69" s="398" t="s">
        <v>478</v>
      </c>
      <c r="R69" s="398"/>
      <c r="S69" s="444" t="s">
        <v>22</v>
      </c>
      <c r="T69" s="429"/>
      <c r="U69" s="875" t="s">
        <v>479</v>
      </c>
      <c r="V69" s="398" t="s">
        <v>1000</v>
      </c>
      <c r="W69" s="429"/>
      <c r="X69" s="443" t="s">
        <v>481</v>
      </c>
      <c r="Y69" s="445" t="s">
        <v>480</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482</v>
      </c>
      <c r="I70" s="444" t="s">
        <v>483</v>
      </c>
      <c r="J70" s="443"/>
      <c r="K70" s="441"/>
      <c r="L70" s="441" t="s">
        <v>484</v>
      </c>
      <c r="M70" s="442"/>
      <c r="N70" s="443"/>
      <c r="O70" s="444" t="s">
        <v>486</v>
      </c>
      <c r="P70" s="444" t="s">
        <v>487</v>
      </c>
      <c r="Q70" s="444" t="s">
        <v>486</v>
      </c>
      <c r="R70" s="444" t="s">
        <v>487</v>
      </c>
      <c r="S70" s="444" t="s">
        <v>485</v>
      </c>
      <c r="T70" s="443" t="s">
        <v>488</v>
      </c>
      <c r="U70" s="443" t="s">
        <v>489</v>
      </c>
      <c r="V70" s="444" t="s">
        <v>1001</v>
      </c>
      <c r="W70" s="443"/>
      <c r="X70" s="443" t="s">
        <v>490</v>
      </c>
      <c r="Y70" s="791" t="s">
        <v>469</v>
      </c>
      <c r="Z70" s="791"/>
      <c r="AA70" s="791"/>
      <c r="AB70" s="791" t="s">
        <v>470</v>
      </c>
      <c r="AC70" s="791"/>
      <c r="AD70" s="791"/>
      <c r="AE70" s="791" t="s">
        <v>472</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435</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770</v>
      </c>
      <c r="Y72" s="415"/>
      <c r="Z72" s="415"/>
      <c r="AA72" s="415"/>
      <c r="AB72" s="415"/>
      <c r="AC72" s="415"/>
      <c r="AD72" s="415"/>
      <c r="AE72" s="415"/>
      <c r="AF72" s="415"/>
      <c r="AG72" s="415"/>
      <c r="AH72" s="415" t="s">
        <v>1150</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769</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483</v>
      </c>
      <c r="J74" s="431" t="s">
        <v>165</v>
      </c>
      <c r="K74" s="431" t="s">
        <v>164</v>
      </c>
      <c r="L74" s="431" t="s">
        <v>476</v>
      </c>
      <c r="M74" s="415"/>
      <c r="N74" s="685" t="s">
        <v>853</v>
      </c>
      <c r="O74" s="975" t="s">
        <v>852</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849</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849</v>
      </c>
      <c r="AJ82" s="415" t="s">
        <v>849</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1154</v>
      </c>
      <c r="AJ83" s="415" t="s">
        <v>1178</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1155</v>
      </c>
      <c r="AI84" s="415" t="s">
        <v>1156</v>
      </c>
      <c r="AJ84" s="415" t="s">
        <v>1156</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790</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782</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783</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784</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785</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786</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787</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788</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789</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439</v>
      </c>
      <c r="AP176" s="395"/>
      <c r="AQ176" s="383"/>
      <c r="AR176" s="383"/>
      <c r="AS176" s="383"/>
    </row>
    <row r="177" spans="1:45" ht="5.0999999999999996" customHeight="1" outlineLevel="3" x14ac:dyDescent="0.25">
      <c r="A177" s="383"/>
      <c r="B177" s="392"/>
      <c r="C177" s="385">
        <f>INT($C$40)+3.005</f>
        <v>4.0049999999999999</v>
      </c>
      <c r="D177" s="410" t="s">
        <v>435</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491</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439</v>
      </c>
      <c r="AP179" s="395"/>
      <c r="AQ179" s="383"/>
      <c r="AR179" s="383"/>
      <c r="AS179" s="383"/>
    </row>
    <row r="180" spans="1:45" outlineLevel="1" x14ac:dyDescent="0.25">
      <c r="A180" s="383"/>
      <c r="B180" s="392"/>
      <c r="C180" s="385">
        <f>INT($C$40)+1</f>
        <v>2</v>
      </c>
      <c r="D180" s="410"/>
      <c r="E180" s="467"/>
      <c r="F180" s="467"/>
      <c r="G180" s="410"/>
      <c r="H180" s="427" t="s">
        <v>492</v>
      </c>
      <c r="I180" s="451"/>
      <c r="J180" s="444" t="s">
        <v>493</v>
      </c>
      <c r="K180" s="398" t="s">
        <v>494</v>
      </c>
      <c r="L180" s="398"/>
      <c r="M180" s="398"/>
      <c r="N180" s="444"/>
      <c r="O180" s="398" t="s">
        <v>495</v>
      </c>
      <c r="P180" s="398"/>
      <c r="Q180" s="398"/>
      <c r="R180" s="398"/>
      <c r="S180" s="398"/>
      <c r="T180" s="398"/>
      <c r="U180" s="398" t="s">
        <v>496</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497</v>
      </c>
      <c r="P181" s="444" t="s">
        <v>498</v>
      </c>
      <c r="Q181" s="444" t="s">
        <v>499</v>
      </c>
      <c r="R181" s="444" t="s">
        <v>922</v>
      </c>
      <c r="S181" s="444" t="s">
        <v>500</v>
      </c>
      <c r="T181" s="444" t="s">
        <v>501</v>
      </c>
      <c r="U181" s="398" t="s">
        <v>502</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435</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503</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504</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505</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506</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507</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508</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509</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510</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511</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512</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513</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514</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439</v>
      </c>
      <c r="AP195" s="395"/>
      <c r="AQ195" s="383"/>
      <c r="AR195" s="383"/>
      <c r="AS195" s="383"/>
    </row>
    <row r="196" spans="1:45" ht="5.0999999999999996" customHeight="1" outlineLevel="3" x14ac:dyDescent="0.25">
      <c r="A196" s="383"/>
      <c r="B196" s="392"/>
      <c r="C196" s="385">
        <f>INT($C$40)+3.005</f>
        <v>4.0049999999999999</v>
      </c>
      <c r="D196" s="410" t="s">
        <v>435</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924</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439</v>
      </c>
      <c r="AP198" s="395"/>
      <c r="AQ198" s="383"/>
      <c r="AR198" s="383"/>
      <c r="AS198" s="383"/>
    </row>
    <row r="199" spans="1:45" outlineLevel="1" x14ac:dyDescent="0.25">
      <c r="A199" s="383"/>
      <c r="B199" s="392"/>
      <c r="C199" s="385">
        <f>INT($C$40)+1</f>
        <v>2</v>
      </c>
      <c r="D199" s="410"/>
      <c r="E199" s="467"/>
      <c r="F199" s="467"/>
      <c r="G199" s="410"/>
      <c r="H199" s="427" t="s">
        <v>515</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435</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517</v>
      </c>
      <c r="I201" s="431"/>
      <c r="J201" s="456">
        <v>50</v>
      </c>
      <c r="K201" s="415"/>
      <c r="L201" s="415"/>
      <c r="M201" s="415" t="s">
        <v>518</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519</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520</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521</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522</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523</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524</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525</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526</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527</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528</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439</v>
      </c>
      <c r="AP213" s="395"/>
      <c r="AQ213" s="383"/>
      <c r="AR213" s="383"/>
      <c r="AS213" s="383"/>
    </row>
    <row r="214" spans="1:45" outlineLevel="1" x14ac:dyDescent="0.25">
      <c r="A214" s="383"/>
      <c r="B214" s="392"/>
      <c r="C214" s="385">
        <f>INT($C$40)+1</f>
        <v>2</v>
      </c>
      <c r="D214" s="410"/>
      <c r="E214" s="467"/>
      <c r="F214" s="467"/>
      <c r="G214" s="410"/>
      <c r="H214" s="427" t="s">
        <v>529</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435</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530</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439</v>
      </c>
      <c r="AP217" s="395"/>
      <c r="AQ217" s="383"/>
      <c r="AR217" s="383"/>
      <c r="AS217" s="383"/>
    </row>
    <row r="218" spans="1:45" outlineLevel="1" x14ac:dyDescent="0.25">
      <c r="A218" s="383"/>
      <c r="B218" s="392"/>
      <c r="C218" s="385">
        <f>INT($C$40)+1</f>
        <v>2</v>
      </c>
      <c r="D218" s="410"/>
      <c r="E218" s="467"/>
      <c r="F218" s="467"/>
      <c r="G218" s="410"/>
      <c r="H218" s="427" t="s">
        <v>531</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435</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532</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533</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534</v>
      </c>
      <c r="J223" s="431" t="s">
        <v>535</v>
      </c>
      <c r="K223" s="431" t="s">
        <v>780</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439</v>
      </c>
      <c r="AP225" s="395"/>
      <c r="AQ225" s="383"/>
      <c r="AR225" s="383"/>
      <c r="AS225" s="383"/>
    </row>
    <row r="226" spans="1:45" s="697" customFormat="1" ht="30" customHeight="1" outlineLevel="1" x14ac:dyDescent="0.25">
      <c r="A226" s="383"/>
      <c r="B226" s="392"/>
      <c r="C226" s="385">
        <f>INT($C$40)+1</f>
        <v>2</v>
      </c>
      <c r="D226" s="410"/>
      <c r="E226" s="467"/>
      <c r="F226" s="467"/>
      <c r="G226" s="410"/>
      <c r="H226" s="427" t="s">
        <v>985</v>
      </c>
      <c r="I226" s="428"/>
      <c r="J226" s="1107" t="s">
        <v>987</v>
      </c>
      <c r="K226" s="1107"/>
      <c r="L226" s="1107" t="s">
        <v>986</v>
      </c>
      <c r="M226" s="1107"/>
      <c r="N226" s="444"/>
      <c r="O226" s="444" t="s">
        <v>1012</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435</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439</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426</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428</v>
      </c>
      <c r="F243" s="464">
        <v>1</v>
      </c>
      <c r="G243" s="401"/>
      <c r="H243" s="402" t="s">
        <v>537</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469</v>
      </c>
      <c r="L247" s="468"/>
      <c r="M247" s="468"/>
      <c r="N247" s="468" t="s">
        <v>470</v>
      </c>
      <c r="O247" s="468"/>
      <c r="P247" s="468"/>
      <c r="Q247" s="468"/>
      <c r="R247" s="468" t="s">
        <v>472</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538</v>
      </c>
      <c r="M248" s="457" t="s">
        <v>4</v>
      </c>
      <c r="N248" s="457" t="s">
        <v>539</v>
      </c>
      <c r="O248" s="457" t="s">
        <v>540</v>
      </c>
      <c r="P248" s="457" t="s">
        <v>541</v>
      </c>
      <c r="Q248" s="457" t="s">
        <v>542</v>
      </c>
      <c r="R248" s="457" t="s">
        <v>539</v>
      </c>
      <c r="S248" s="457" t="s">
        <v>540</v>
      </c>
      <c r="T248" s="457" t="s">
        <v>541</v>
      </c>
      <c r="U248" s="457" t="s">
        <v>542</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432</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543</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433</v>
      </c>
      <c r="C251" s="385">
        <f>INT(MAX($C$254:$C$367))+1</f>
        <v>5</v>
      </c>
      <c r="D251" s="410" t="s">
        <v>434</v>
      </c>
      <c r="E251" s="467"/>
      <c r="F251" s="467"/>
      <c r="G251" s="410"/>
      <c r="H251" s="467" t="s">
        <v>544</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433</v>
      </c>
      <c r="C252" s="385">
        <f>INT(MAX($C$254:$C$367))+1</f>
        <v>5</v>
      </c>
      <c r="D252" s="410" t="s">
        <v>434</v>
      </c>
      <c r="E252" s="467"/>
      <c r="F252" s="467"/>
      <c r="G252" s="410"/>
      <c r="H252" s="467" t="s">
        <v>1099</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545</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435</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546</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547</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439</v>
      </c>
      <c r="AP258" s="395"/>
      <c r="AQ258" s="383"/>
      <c r="AR258" s="383"/>
      <c r="AS258" s="383"/>
    </row>
    <row r="259" spans="1:45" outlineLevel="1" x14ac:dyDescent="0.25">
      <c r="A259" s="383"/>
      <c r="B259" s="392"/>
      <c r="C259" s="385">
        <f>INT($C$242)+1</f>
        <v>2</v>
      </c>
      <c r="D259" s="410"/>
      <c r="E259" s="467"/>
      <c r="F259" s="467"/>
      <c r="G259" s="410"/>
      <c r="H259" s="470" t="s">
        <v>548</v>
      </c>
      <c r="I259" s="398" t="s">
        <v>549</v>
      </c>
      <c r="J259" s="473"/>
      <c r="K259" s="398" t="s">
        <v>550</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435</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879</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4" t="s">
        <v>552</v>
      </c>
      <c r="AD261" s="1075"/>
      <c r="AE261" s="1075"/>
      <c r="AF261" s="1076"/>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878</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7"/>
      <c r="AD262" s="1078"/>
      <c r="AE262" s="1078"/>
      <c r="AF262" s="1079"/>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877</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0"/>
      <c r="AD263" s="1081"/>
      <c r="AE263" s="1081"/>
      <c r="AF263" s="1082"/>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553</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4" t="s">
        <v>1167</v>
      </c>
      <c r="AD264" s="1075"/>
      <c r="AE264" s="1075"/>
      <c r="AF264" s="1076"/>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554</v>
      </c>
      <c r="I265" s="415">
        <f>YEAR(MIN(N261:Q263)+MIN(R364:U366))</f>
        <v>2019</v>
      </c>
      <c r="J265" s="415"/>
      <c r="K265" s="415"/>
      <c r="L265" s="415"/>
      <c r="M265" s="415"/>
      <c r="N265" s="415"/>
      <c r="O265" s="415"/>
      <c r="P265" s="415"/>
      <c r="Q265" s="415"/>
      <c r="R265" s="415"/>
      <c r="S265" s="415"/>
      <c r="T265" s="415"/>
      <c r="U265" s="415"/>
      <c r="V265" s="415"/>
      <c r="W265" s="1007" t="s">
        <v>551</v>
      </c>
      <c r="X265" s="415"/>
      <c r="Y265" s="415"/>
      <c r="Z265" s="415"/>
      <c r="AA265" s="415"/>
      <c r="AB265" s="415"/>
      <c r="AC265" s="1080"/>
      <c r="AD265" s="1081"/>
      <c r="AE265" s="1081"/>
      <c r="AF265" s="1082"/>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555</v>
      </c>
      <c r="F266" s="467"/>
      <c r="G266" s="410"/>
      <c r="H266" s="480" t="s">
        <v>556</v>
      </c>
      <c r="I266" s="438" t="s">
        <v>557</v>
      </c>
      <c r="J266" s="481"/>
      <c r="K266" s="418">
        <f>COUNTA($H$267:$H$322)</f>
        <v>3</v>
      </c>
      <c r="L266" s="418">
        <f>COUNTA($I$267:$I$322)/K266</f>
        <v>8</v>
      </c>
      <c r="M266" s="482">
        <v>-8</v>
      </c>
      <c r="N266" s="438" t="s">
        <v>839</v>
      </c>
      <c r="O266" s="438"/>
      <c r="P266" s="438"/>
      <c r="Q266" s="438"/>
      <c r="R266" s="438" t="s">
        <v>558</v>
      </c>
      <c r="S266" s="438"/>
      <c r="T266" s="438"/>
      <c r="U266" s="438"/>
      <c r="V266" s="415"/>
      <c r="W266" s="483" t="s">
        <v>559</v>
      </c>
      <c r="X266" s="483" t="s">
        <v>560</v>
      </c>
      <c r="Y266" s="483" t="s">
        <v>561</v>
      </c>
      <c r="Z266" s="483" t="s">
        <v>562</v>
      </c>
      <c r="AA266" s="484"/>
      <c r="AB266" s="415"/>
      <c r="AC266" s="483" t="s">
        <v>559</v>
      </c>
      <c r="AD266" s="483" t="s">
        <v>560</v>
      </c>
      <c r="AE266" s="483" t="s">
        <v>561</v>
      </c>
      <c r="AF266" s="483" t="s">
        <v>562</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563</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564</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565</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566</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567</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568</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569</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570</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563</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564</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571</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572</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573</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574</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575</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576</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563</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564</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571</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572</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573</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574</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575</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576</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1168</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439</v>
      </c>
      <c r="AP322" s="395"/>
      <c r="AQ322" s="383"/>
      <c r="AR322" s="383"/>
      <c r="AS322" s="383"/>
    </row>
    <row r="323" spans="1:45" outlineLevel="2" x14ac:dyDescent="0.25">
      <c r="A323" s="383"/>
      <c r="B323" s="392"/>
      <c r="C323" s="385">
        <f>INT($C$242)+2</f>
        <v>3</v>
      </c>
      <c r="D323" s="410"/>
      <c r="E323" s="467" t="s">
        <v>555</v>
      </c>
      <c r="F323" s="467"/>
      <c r="G323" s="410"/>
      <c r="H323" s="480" t="s">
        <v>556</v>
      </c>
      <c r="I323" s="438" t="s">
        <v>557</v>
      </c>
      <c r="J323" s="438"/>
      <c r="K323" s="415"/>
      <c r="L323" s="415"/>
      <c r="M323" s="415"/>
      <c r="N323" s="438" t="s">
        <v>577</v>
      </c>
      <c r="O323" s="438"/>
      <c r="P323" s="438"/>
      <c r="Q323" s="438"/>
      <c r="R323" s="415" t="s">
        <v>578</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579</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580</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581</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566</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567</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568</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569</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570</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579</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580</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581</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566</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567</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568</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569</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570</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579</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580</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581</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566</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567</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568</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569</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570</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439</v>
      </c>
      <c r="AP348" s="395"/>
      <c r="AQ348" s="383"/>
      <c r="AR348" s="383"/>
      <c r="AS348" s="383"/>
    </row>
    <row r="349" spans="1:45" outlineLevel="2" x14ac:dyDescent="0.25">
      <c r="A349" s="383"/>
      <c r="B349" s="392"/>
      <c r="C349" s="385">
        <f>INT($C$242+3)</f>
        <v>4</v>
      </c>
      <c r="D349" s="410"/>
      <c r="E349" s="467"/>
      <c r="F349" s="467"/>
      <c r="G349" s="410"/>
      <c r="H349" s="480" t="s">
        <v>582</v>
      </c>
      <c r="I349" s="438" t="s">
        <v>583</v>
      </c>
      <c r="J349" s="437"/>
      <c r="K349" s="415"/>
      <c r="L349" s="415"/>
      <c r="M349" s="415"/>
      <c r="N349" s="415"/>
      <c r="O349" s="1083" t="s">
        <v>1093</v>
      </c>
      <c r="P349" s="1084"/>
      <c r="Q349" s="1084"/>
      <c r="R349" s="1084"/>
      <c r="S349" s="1084"/>
      <c r="T349" s="1084"/>
      <c r="U349" s="1084"/>
      <c r="V349" s="1084"/>
      <c r="W349" s="1084"/>
      <c r="X349" s="108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6"/>
      <c r="P350" s="1087"/>
      <c r="Q350" s="1087"/>
      <c r="R350" s="1087"/>
      <c r="S350" s="1087"/>
      <c r="T350" s="1087"/>
      <c r="U350" s="1087"/>
      <c r="V350" s="1087"/>
      <c r="W350" s="1087"/>
      <c r="X350" s="108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1181</v>
      </c>
      <c r="I351" s="415">
        <v>1</v>
      </c>
      <c r="J351" s="415" t="b">
        <f>COUNTA(K351:M351)&gt;0</f>
        <v>0</v>
      </c>
      <c r="K351" s="432"/>
      <c r="L351" s="432"/>
      <c r="M351" s="432"/>
      <c r="N351" s="415"/>
      <c r="O351" s="1086"/>
      <c r="P351" s="1087"/>
      <c r="Q351" s="1087"/>
      <c r="R351" s="1087"/>
      <c r="S351" s="1087"/>
      <c r="T351" s="1087"/>
      <c r="U351" s="1087"/>
      <c r="V351" s="1087"/>
      <c r="W351" s="1087"/>
      <c r="X351" s="108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89"/>
      <c r="P352" s="1090"/>
      <c r="Q352" s="1090"/>
      <c r="R352" s="1090"/>
      <c r="S352" s="1090"/>
      <c r="T352" s="1090"/>
      <c r="U352" s="1090"/>
      <c r="V352" s="1090"/>
      <c r="W352" s="1090"/>
      <c r="X352" s="109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1173</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439</v>
      </c>
      <c r="AP357" s="395"/>
      <c r="AQ357" s="383"/>
      <c r="AR357" s="383"/>
      <c r="AS357" s="383"/>
    </row>
    <row r="358" spans="1:45" outlineLevel="2" x14ac:dyDescent="0.25">
      <c r="A358" s="383"/>
      <c r="B358" s="392"/>
      <c r="C358" s="385">
        <f>INT($C$242+3)</f>
        <v>4</v>
      </c>
      <c r="D358" s="410"/>
      <c r="E358" s="467"/>
      <c r="F358" s="467"/>
      <c r="G358" s="410"/>
      <c r="H358" s="480" t="s">
        <v>556</v>
      </c>
      <c r="I358" s="415" t="s">
        <v>584</v>
      </c>
      <c r="J358" s="415"/>
      <c r="K358" s="415"/>
      <c r="L358" s="415"/>
      <c r="M358" s="415"/>
      <c r="N358" s="438" t="s">
        <v>585</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586</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439</v>
      </c>
      <c r="AP362" s="395"/>
      <c r="AQ362" s="383"/>
      <c r="AR362" s="383"/>
      <c r="AS362" s="383"/>
    </row>
    <row r="363" spans="1:45" outlineLevel="2" x14ac:dyDescent="0.25">
      <c r="A363" s="383"/>
      <c r="B363" s="392"/>
      <c r="C363" s="385">
        <f>INT($C$242+3)</f>
        <v>4</v>
      </c>
      <c r="D363" s="410"/>
      <c r="E363" s="467"/>
      <c r="F363" s="467"/>
      <c r="G363" s="410"/>
      <c r="H363" s="513" t="s">
        <v>587</v>
      </c>
      <c r="I363" s="431" t="s">
        <v>536</v>
      </c>
      <c r="J363" s="415"/>
      <c r="K363" s="417" t="s">
        <v>588</v>
      </c>
      <c r="L363" s="431">
        <f>COUNTA($H$364:$H$367)</f>
        <v>3</v>
      </c>
      <c r="M363" s="418">
        <v>-6</v>
      </c>
      <c r="N363" s="415"/>
      <c r="O363" s="415"/>
      <c r="P363" s="415"/>
      <c r="Q363" s="415"/>
      <c r="R363" s="438" t="s">
        <v>589</v>
      </c>
      <c r="S363" s="437"/>
      <c r="T363" s="437"/>
      <c r="U363" s="437"/>
      <c r="V363" s="415"/>
      <c r="W363" s="415" t="s">
        <v>590</v>
      </c>
      <c r="X363" s="415" t="s">
        <v>591</v>
      </c>
      <c r="Y363" s="415" t="s">
        <v>592</v>
      </c>
      <c r="Z363" s="415" t="s">
        <v>593</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594</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850</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851</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439</v>
      </c>
      <c r="AP367" s="395"/>
      <c r="AQ367" s="383"/>
      <c r="AR367" s="383"/>
      <c r="AS367" s="383"/>
    </row>
    <row r="368" spans="1:45" outlineLevel="1" x14ac:dyDescent="0.25">
      <c r="A368" s="383"/>
      <c r="B368" s="392"/>
      <c r="C368" s="385">
        <f>INT($C$242)+1</f>
        <v>2</v>
      </c>
      <c r="D368" s="410"/>
      <c r="E368" s="467"/>
      <c r="F368" s="467"/>
      <c r="G368" s="410"/>
      <c r="H368" s="470" t="s">
        <v>595</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435</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557</v>
      </c>
      <c r="J370" s="438"/>
      <c r="K370" s="415"/>
      <c r="L370" s="415"/>
      <c r="M370" s="415"/>
      <c r="N370" s="438" t="s">
        <v>596</v>
      </c>
      <c r="O370" s="438"/>
      <c r="P370" s="438"/>
      <c r="Q370" s="438"/>
      <c r="R370" s="415"/>
      <c r="S370" s="415"/>
      <c r="T370" s="415"/>
      <c r="U370" s="415"/>
      <c r="V370" s="415" t="s">
        <v>597</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579</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580</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581</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566</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567</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568</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569</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570</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439</v>
      </c>
      <c r="AP379" s="395"/>
      <c r="AQ379" s="383"/>
      <c r="AR379" s="383"/>
      <c r="AS379" s="383"/>
    </row>
    <row r="380" spans="1:45" outlineLevel="2" x14ac:dyDescent="0.25">
      <c r="A380" s="383"/>
      <c r="B380" s="392"/>
      <c r="C380" s="385">
        <f>INT($C$242+3)</f>
        <v>4</v>
      </c>
      <c r="D380" s="410"/>
      <c r="E380" s="467"/>
      <c r="F380" s="467"/>
      <c r="G380" s="410"/>
      <c r="H380" s="480"/>
      <c r="I380" s="438" t="s">
        <v>557</v>
      </c>
      <c r="J380" s="438"/>
      <c r="K380" s="415"/>
      <c r="L380" s="415"/>
      <c r="M380" s="415"/>
      <c r="N380" s="438" t="s">
        <v>854</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579</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580</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581</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566</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567</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568</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569</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570</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439</v>
      </c>
      <c r="AP389" s="395"/>
      <c r="AQ389" s="383"/>
      <c r="AR389" s="383"/>
      <c r="AS389" s="383"/>
    </row>
    <row r="390" spans="1:45" outlineLevel="2" x14ac:dyDescent="0.25">
      <c r="A390" s="383"/>
      <c r="B390" s="392"/>
      <c r="C390" s="385">
        <f>INT($C$242+3)</f>
        <v>4</v>
      </c>
      <c r="D390" s="410"/>
      <c r="E390" s="467"/>
      <c r="F390" s="467"/>
      <c r="G390" s="410"/>
      <c r="H390" s="480"/>
      <c r="I390" s="438" t="s">
        <v>557</v>
      </c>
      <c r="J390" s="438"/>
      <c r="K390" s="415"/>
      <c r="L390" s="415"/>
      <c r="M390" s="415"/>
      <c r="N390" s="438" t="s">
        <v>598</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579</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580</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581</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566</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567</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568</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569</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570</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439</v>
      </c>
      <c r="AP399" s="395"/>
      <c r="AQ399" s="383"/>
      <c r="AR399" s="383"/>
      <c r="AS399" s="383"/>
    </row>
    <row r="400" spans="1:45" outlineLevel="2" x14ac:dyDescent="0.25">
      <c r="A400" s="383"/>
      <c r="B400" s="392"/>
      <c r="C400" s="385">
        <f t="shared" ref="C400:C405" si="62">INT($C$242)+3</f>
        <v>4</v>
      </c>
      <c r="D400" s="410"/>
      <c r="E400" s="467"/>
      <c r="F400" s="467"/>
      <c r="G400" s="410"/>
      <c r="H400" s="415" t="s">
        <v>1169</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599</v>
      </c>
      <c r="I401" s="454">
        <v>55</v>
      </c>
      <c r="J401" s="415" t="s">
        <v>600</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601</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602</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603</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604</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1094</v>
      </c>
      <c r="I407" s="415"/>
      <c r="J407" s="415"/>
      <c r="K407" s="415"/>
      <c r="L407" s="415" t="s">
        <v>605</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1086</v>
      </c>
      <c r="J408" s="415" t="s">
        <v>1087</v>
      </c>
      <c r="K408" s="974"/>
      <c r="L408" s="431" t="s">
        <v>606</v>
      </c>
      <c r="M408" s="431" t="s">
        <v>1089</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1088</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580</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581</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566</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567</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568</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569</v>
      </c>
      <c r="I415" s="518" t="b">
        <v>0</v>
      </c>
      <c r="J415" s="432" t="b">
        <v>0</v>
      </c>
      <c r="K415" s="415"/>
      <c r="L415" s="448">
        <f t="shared" si="65"/>
        <v>1</v>
      </c>
      <c r="M415" s="448">
        <f t="shared" si="64"/>
        <v>1</v>
      </c>
      <c r="N415" s="485"/>
      <c r="O415" s="807"/>
      <c r="P415" s="1092" t="s">
        <v>954</v>
      </c>
      <c r="Q415" s="1092"/>
      <c r="R415" s="1092"/>
      <c r="S415" s="1092"/>
      <c r="T415" s="1092"/>
      <c r="U415" s="1092"/>
      <c r="V415" s="1092"/>
      <c r="W415" s="1092"/>
      <c r="X415" s="1092"/>
      <c r="Y415" s="1092"/>
      <c r="Z415" s="109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570</v>
      </c>
      <c r="I416" s="518" t="b">
        <v>0</v>
      </c>
      <c r="J416" s="432" t="b">
        <v>0</v>
      </c>
      <c r="K416" s="415"/>
      <c r="L416" s="448">
        <f t="shared" si="65"/>
        <v>1</v>
      </c>
      <c r="M416" s="448">
        <f t="shared" si="64"/>
        <v>1</v>
      </c>
      <c r="N416" s="485"/>
      <c r="O416" s="807"/>
      <c r="P416" s="1094"/>
      <c r="Q416" s="1094"/>
      <c r="R416" s="1094"/>
      <c r="S416" s="1094"/>
      <c r="T416" s="1094"/>
      <c r="U416" s="1094"/>
      <c r="V416" s="1094"/>
      <c r="W416" s="1094"/>
      <c r="X416" s="1094"/>
      <c r="Y416" s="1094"/>
      <c r="Z416" s="109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4"/>
      <c r="Q417" s="1094"/>
      <c r="R417" s="1094"/>
      <c r="S417" s="1094"/>
      <c r="T417" s="1094"/>
      <c r="U417" s="1094"/>
      <c r="V417" s="1094"/>
      <c r="W417" s="1094"/>
      <c r="X417" s="1094"/>
      <c r="Y417" s="1094"/>
      <c r="Z417" s="109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607</v>
      </c>
      <c r="I418" s="568"/>
      <c r="J418" s="568"/>
      <c r="K418" s="568"/>
      <c r="L418" s="568"/>
      <c r="M418" s="568"/>
      <c r="N418" s="568"/>
      <c r="O418" s="806"/>
      <c r="P418" s="1094"/>
      <c r="Q418" s="1094"/>
      <c r="R418" s="1094"/>
      <c r="S418" s="1094"/>
      <c r="T418" s="1094"/>
      <c r="U418" s="1094"/>
      <c r="V418" s="1094"/>
      <c r="W418" s="1094"/>
      <c r="X418" s="1094"/>
      <c r="Y418" s="1094"/>
      <c r="Z418" s="109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608</v>
      </c>
      <c r="L419" s="437"/>
      <c r="M419" s="437"/>
      <c r="N419" s="521"/>
      <c r="O419" s="804"/>
      <c r="P419" s="1094"/>
      <c r="Q419" s="1094"/>
      <c r="R419" s="1094"/>
      <c r="S419" s="1094"/>
      <c r="T419" s="1094"/>
      <c r="U419" s="1094"/>
      <c r="V419" s="1094"/>
      <c r="W419" s="1094"/>
      <c r="X419" s="1094"/>
      <c r="Y419" s="1094"/>
      <c r="Z419" s="109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587</v>
      </c>
      <c r="J420" s="522" t="s">
        <v>609</v>
      </c>
      <c r="K420" s="523" t="s">
        <v>610</v>
      </c>
      <c r="L420" s="431" t="s">
        <v>611</v>
      </c>
      <c r="M420" s="431" t="s">
        <v>612</v>
      </c>
      <c r="N420" s="524" t="s">
        <v>587</v>
      </c>
      <c r="O420" s="805"/>
      <c r="P420" s="1094"/>
      <c r="Q420" s="1094"/>
      <c r="R420" s="1094"/>
      <c r="S420" s="1094"/>
      <c r="T420" s="1094"/>
      <c r="U420" s="1094"/>
      <c r="V420" s="1094"/>
      <c r="W420" s="1094"/>
      <c r="X420" s="1094"/>
      <c r="Y420" s="1094"/>
      <c r="Z420" s="109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470</v>
      </c>
      <c r="I421" s="518" t="b">
        <v>1</v>
      </c>
      <c r="J421" s="518" t="b">
        <v>1</v>
      </c>
      <c r="K421" s="523" t="b">
        <v>0</v>
      </c>
      <c r="L421" s="432" t="b">
        <v>1</v>
      </c>
      <c r="M421" s="432" t="b">
        <v>1</v>
      </c>
      <c r="N421" s="526" t="b">
        <v>1</v>
      </c>
      <c r="O421" s="805"/>
      <c r="P421" s="1094"/>
      <c r="Q421" s="1094"/>
      <c r="R421" s="1094"/>
      <c r="S421" s="1094"/>
      <c r="T421" s="1094"/>
      <c r="U421" s="1094"/>
      <c r="V421" s="1094"/>
      <c r="W421" s="1094"/>
      <c r="X421" s="1094"/>
      <c r="Y421" s="1094"/>
      <c r="Z421" s="109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472</v>
      </c>
      <c r="I422" s="518" t="b">
        <v>1</v>
      </c>
      <c r="J422" s="518" t="b">
        <v>1</v>
      </c>
      <c r="K422" s="523" t="b">
        <v>0</v>
      </c>
      <c r="L422" s="432" t="b">
        <v>1</v>
      </c>
      <c r="M422" s="432" t="b">
        <v>1</v>
      </c>
      <c r="N422" s="526" t="b">
        <v>1</v>
      </c>
      <c r="O422" s="805"/>
      <c r="P422" s="1096"/>
      <c r="Q422" s="1096"/>
      <c r="R422" s="1096"/>
      <c r="S422" s="1096"/>
      <c r="T422" s="1096"/>
      <c r="U422" s="1096"/>
      <c r="V422" s="1096"/>
      <c r="W422" s="1096"/>
      <c r="X422" s="1096"/>
      <c r="Y422" s="1096"/>
      <c r="Z422" s="109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439</v>
      </c>
      <c r="AP423" s="395"/>
      <c r="AQ423" s="383"/>
      <c r="AR423" s="383"/>
      <c r="AS423" s="383"/>
    </row>
    <row r="424" spans="1:45" outlineLevel="1" x14ac:dyDescent="0.25">
      <c r="A424" s="383"/>
      <c r="B424" s="392"/>
      <c r="C424" s="385">
        <f>INT($C$242)+1</f>
        <v>2</v>
      </c>
      <c r="D424" s="410"/>
      <c r="E424" s="467"/>
      <c r="F424" s="467"/>
      <c r="G424" s="410"/>
      <c r="H424" s="470" t="s">
        <v>938</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435</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614</v>
      </c>
      <c r="I426" s="438" t="s">
        <v>615</v>
      </c>
      <c r="J426" s="527"/>
      <c r="K426" s="438" t="s">
        <v>840</v>
      </c>
      <c r="L426" s="438"/>
      <c r="M426" s="438"/>
      <c r="N426" s="438" t="s">
        <v>841</v>
      </c>
      <c r="O426" s="438"/>
      <c r="P426" s="438"/>
      <c r="Q426" s="438"/>
      <c r="R426" s="438" t="s">
        <v>1175</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842</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439</v>
      </c>
      <c r="AP438" s="395"/>
      <c r="AQ438" s="383"/>
      <c r="AR438" s="383"/>
      <c r="AS438" s="383"/>
    </row>
    <row r="439" spans="1:45" outlineLevel="1" x14ac:dyDescent="0.25">
      <c r="A439" s="383"/>
      <c r="B439" s="392"/>
      <c r="C439" s="385">
        <f>INT($C$242)+1</f>
        <v>2</v>
      </c>
      <c r="D439" s="410"/>
      <c r="E439" s="467"/>
      <c r="F439" s="467"/>
      <c r="G439" s="410"/>
      <c r="H439" s="470" t="s">
        <v>613</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435</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614</v>
      </c>
      <c r="I441" s="438" t="s">
        <v>616</v>
      </c>
      <c r="J441" s="527"/>
      <c r="K441" s="528">
        <f>COUNTA($H442:$H$472)</f>
        <v>30</v>
      </c>
      <c r="L441" s="528">
        <f>COUNTA($I$442:$I$472)/K441</f>
        <v>1</v>
      </c>
      <c r="M441" s="418">
        <v>-9</v>
      </c>
      <c r="N441" s="438" t="s">
        <v>617</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849</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849</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849</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439</v>
      </c>
      <c r="AP472" s="395"/>
      <c r="AQ472" s="383"/>
      <c r="AR472" s="383"/>
      <c r="AS472" s="383"/>
    </row>
    <row r="473" spans="1:45" outlineLevel="2" x14ac:dyDescent="0.25">
      <c r="A473" s="383"/>
      <c r="B473" s="392"/>
      <c r="C473" s="385">
        <f>INT($C$242)+2</f>
        <v>3</v>
      </c>
      <c r="D473" s="410"/>
      <c r="E473" s="467"/>
      <c r="F473" s="467"/>
      <c r="G473" s="410"/>
      <c r="H473" s="480" t="s">
        <v>614</v>
      </c>
      <c r="I473" s="438" t="s">
        <v>618</v>
      </c>
      <c r="J473" s="438"/>
      <c r="K473" s="530">
        <f>COUNTA($H474:$H$486)</f>
        <v>3</v>
      </c>
      <c r="L473" s="528">
        <f>COUNTA($I$474:$I$486)/K473</f>
        <v>4</v>
      </c>
      <c r="M473" s="502"/>
      <c r="N473" s="415"/>
      <c r="O473" s="438" t="s">
        <v>619</v>
      </c>
      <c r="P473" s="438"/>
      <c r="Q473" s="438"/>
      <c r="R473" s="438" t="s">
        <v>620</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621</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439</v>
      </c>
      <c r="AP486" s="395"/>
      <c r="AQ486" s="383"/>
      <c r="AR486" s="383"/>
      <c r="AS486" s="383"/>
    </row>
    <row r="487" spans="1:45" outlineLevel="2" x14ac:dyDescent="0.25">
      <c r="A487" s="383"/>
      <c r="B487" s="392"/>
      <c r="C487" s="385">
        <f>INT($C$242)+2</f>
        <v>3</v>
      </c>
      <c r="D487" s="410"/>
      <c r="E487" s="467"/>
      <c r="F487" s="467"/>
      <c r="G487" s="410"/>
      <c r="H487" s="480" t="s">
        <v>614</v>
      </c>
      <c r="I487" s="438" t="s">
        <v>622</v>
      </c>
      <c r="J487" s="438"/>
      <c r="K487" s="530"/>
      <c r="L487" s="528">
        <f>COUNTA($I488:$I$500)/COUNTA($H488:$H$500)</f>
        <v>4</v>
      </c>
      <c r="M487" s="415"/>
      <c r="N487" s="438" t="s">
        <v>623</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621</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624</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625</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626</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621</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624</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625</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626</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621</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624</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625</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626</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439</v>
      </c>
      <c r="AP500" s="395"/>
      <c r="AQ500" s="383"/>
      <c r="AR500" s="383"/>
      <c r="AS500" s="383"/>
    </row>
    <row r="501" spans="1:45" outlineLevel="2" x14ac:dyDescent="0.25">
      <c r="A501" s="383"/>
      <c r="B501" s="392"/>
      <c r="C501" s="385">
        <f>INT($C$242)+2</f>
        <v>3</v>
      </c>
      <c r="D501" s="410"/>
      <c r="E501" s="467"/>
      <c r="F501" s="467"/>
      <c r="G501" s="410"/>
      <c r="H501" s="480" t="s">
        <v>614</v>
      </c>
      <c r="I501" s="480" t="s">
        <v>926</v>
      </c>
      <c r="J501" s="438" t="s">
        <v>941</v>
      </c>
      <c r="K501" s="438"/>
      <c r="L501" s="528">
        <f>COUNTA($J502:$J$622)/COUNTA($I502:$I$622)</f>
        <v>8</v>
      </c>
      <c r="M501" s="415"/>
      <c r="N501" s="438" t="s">
        <v>623</v>
      </c>
      <c r="O501" s="438"/>
      <c r="P501" s="438"/>
      <c r="Q501" s="438"/>
      <c r="R501" s="789" t="s">
        <v>939</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927</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928</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627</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628</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629</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630</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603</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927</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928</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627</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628</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629</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630</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603</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927</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928</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627</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628</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629</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630</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603</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927</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928</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627</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628</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629</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630</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603</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927</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928</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627</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628</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629</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630</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603</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621</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928</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627</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628</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629</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630</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603</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621</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928</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627</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628</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629</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630</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603</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621</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928</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627</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628</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629</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630</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603</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621</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928</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627</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628</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629</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630</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603</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621</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928</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627</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628</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629</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630</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603</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621</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928</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627</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628</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629</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630</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603</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621</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928</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627</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628</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629</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630</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603</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621</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928</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627</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628</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629</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630</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603</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621</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928</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627</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628</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629</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630</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603</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621</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928</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627</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628</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629</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630</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603</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439</v>
      </c>
      <c r="AP622" s="395"/>
      <c r="AQ622" s="383"/>
      <c r="AR622" s="383"/>
      <c r="AS622" s="383"/>
    </row>
    <row r="623" spans="1:45" outlineLevel="2" x14ac:dyDescent="0.25">
      <c r="A623" s="383"/>
      <c r="B623" s="392"/>
      <c r="C623" s="385">
        <f>INT($C$242)+2</f>
        <v>3</v>
      </c>
      <c r="D623" s="410"/>
      <c r="E623" s="467"/>
      <c r="F623" s="467"/>
      <c r="G623" s="410"/>
      <c r="H623" s="480" t="s">
        <v>614</v>
      </c>
      <c r="I623" s="438" t="s">
        <v>631</v>
      </c>
      <c r="J623" s="438"/>
      <c r="K623" s="530"/>
      <c r="L623" s="528">
        <f>COUNTA($I624:$I$648)/COUNTA($H624:$H$648)</f>
        <v>8</v>
      </c>
      <c r="M623" s="415"/>
      <c r="N623" s="438"/>
      <c r="O623" s="438"/>
      <c r="P623" s="438"/>
      <c r="Q623" s="438"/>
      <c r="R623" s="438" t="s">
        <v>632</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579</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580</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581</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566</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567</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568</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569</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570</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579</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580</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581</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566</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567</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568</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569</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570</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579</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580</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581</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566</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567</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568</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569</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570</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439</v>
      </c>
      <c r="AP648" s="395"/>
      <c r="AQ648" s="383"/>
      <c r="AR648" s="383"/>
      <c r="AS648" s="383"/>
    </row>
    <row r="649" spans="1:45" outlineLevel="2" x14ac:dyDescent="0.25">
      <c r="A649" s="383"/>
      <c r="B649" s="392"/>
      <c r="C649" s="385">
        <f>INT($C$242)+2</f>
        <v>3</v>
      </c>
      <c r="D649" s="410"/>
      <c r="E649" s="467"/>
      <c r="F649" s="467"/>
      <c r="G649" s="410"/>
      <c r="H649" s="480" t="s">
        <v>614</v>
      </c>
      <c r="I649" s="438" t="s">
        <v>952</v>
      </c>
      <c r="J649" s="438"/>
      <c r="K649" s="530"/>
      <c r="L649" s="528">
        <f>COUNTA($I650:$I$662)/COUNTA($H650:$H$662)</f>
        <v>4</v>
      </c>
      <c r="M649" s="415"/>
      <c r="N649" s="438"/>
      <c r="O649" s="438"/>
      <c r="P649" s="438"/>
      <c r="Q649" s="438"/>
      <c r="R649" s="438" t="s">
        <v>632</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621</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634</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635</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636</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621</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634</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635</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636</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621</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634</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635</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636</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439</v>
      </c>
      <c r="AP662" s="395"/>
      <c r="AQ662" s="383"/>
      <c r="AR662" s="383"/>
      <c r="AS662" s="383"/>
    </row>
    <row r="663" spans="1:45" outlineLevel="2" x14ac:dyDescent="0.25">
      <c r="A663" s="383"/>
      <c r="B663" s="392"/>
      <c r="C663" s="385">
        <f>INT($C$242)+2</f>
        <v>3</v>
      </c>
      <c r="D663" s="410"/>
      <c r="E663" s="467"/>
      <c r="F663" s="467"/>
      <c r="G663" s="410"/>
      <c r="H663" s="480" t="s">
        <v>614</v>
      </c>
      <c r="I663" s="438" t="s">
        <v>953</v>
      </c>
      <c r="J663" s="438"/>
      <c r="K663" s="530"/>
      <c r="L663" s="528">
        <f>COUNTA($I664:$I$679)/COUNTA($H664:$H$679)</f>
        <v>5</v>
      </c>
      <c r="M663" s="415"/>
      <c r="N663" s="438"/>
      <c r="O663" s="438"/>
      <c r="P663" s="438"/>
      <c r="Q663" s="438"/>
      <c r="R663" s="438" t="s">
        <v>632</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621</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633</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602</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630</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603</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621</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633</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602</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630</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603</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621</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633</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602</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630</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603</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439</v>
      </c>
      <c r="AP679" s="395"/>
      <c r="AQ679" s="383"/>
      <c r="AR679" s="383"/>
      <c r="AS679" s="383"/>
    </row>
    <row r="680" spans="1:45" outlineLevel="1" x14ac:dyDescent="0.25">
      <c r="A680" s="383"/>
      <c r="B680" s="392"/>
      <c r="C680" s="385">
        <f>INT($C$242)+1</f>
        <v>2</v>
      </c>
      <c r="D680" s="410"/>
      <c r="E680" s="467"/>
      <c r="F680" s="467"/>
      <c r="G680" s="410"/>
      <c r="H680" s="470" t="s">
        <v>637</v>
      </c>
      <c r="I680" s="428" t="s">
        <v>638</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435</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550</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876</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639</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550</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639</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550</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639</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1174</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556</v>
      </c>
      <c r="I688" s="438" t="s">
        <v>640</v>
      </c>
      <c r="J688" s="527" t="s">
        <v>641</v>
      </c>
      <c r="K688" s="528">
        <f>COUNTA($H$689:$H$760)</f>
        <v>3</v>
      </c>
      <c r="L688" s="528">
        <f>COUNTA($I$689:$I$760)/K688</f>
        <v>8</v>
      </c>
      <c r="M688" s="482">
        <f>COUNTA($J$689:$J$760)/(L688*K688)</f>
        <v>3</v>
      </c>
      <c r="N688" s="535" t="s">
        <v>642</v>
      </c>
      <c r="O688" s="536"/>
      <c r="P688" s="536"/>
      <c r="Q688" s="536"/>
      <c r="R688" s="536"/>
      <c r="S688" s="536"/>
      <c r="T688" s="536"/>
      <c r="U688" s="510"/>
      <c r="V688" s="431" t="s">
        <v>643</v>
      </c>
      <c r="W688" s="415"/>
      <c r="X688" s="437" t="s">
        <v>644</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538</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843</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645</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635</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636</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645</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635</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636</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645</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635</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636</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645</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635</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636</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645</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635</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636</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645</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635</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636</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645</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635</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636</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645</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635</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636</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645</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635</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636</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645</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635</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636</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645</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635</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636</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645</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635</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636</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645</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635</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636</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645</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635</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636</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645</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635</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636</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645</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635</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636</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645</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635</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636</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645</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635</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636</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645</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635</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636</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645</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635</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636</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645</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635</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636</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645</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635</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636</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645</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635</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636</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439</v>
      </c>
      <c r="AP761" s="395"/>
      <c r="AQ761" s="383"/>
      <c r="AR761" s="383"/>
      <c r="AS761" s="383"/>
    </row>
    <row r="762" spans="1:45" s="697" customFormat="1" outlineLevel="2" x14ac:dyDescent="0.25">
      <c r="A762" s="383"/>
      <c r="B762" s="392"/>
      <c r="C762" s="385">
        <f>INT($C$242)+2</f>
        <v>3</v>
      </c>
      <c r="D762" s="410"/>
      <c r="E762" s="467"/>
      <c r="F762" s="467"/>
      <c r="G762" s="410"/>
      <c r="H762" s="789" t="s">
        <v>1147</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439</v>
      </c>
      <c r="AP764" s="395"/>
      <c r="AQ764" s="383"/>
      <c r="AR764" s="383"/>
      <c r="AS764" s="383"/>
    </row>
    <row r="765" spans="1:45" outlineLevel="2" x14ac:dyDescent="0.25">
      <c r="A765" s="383"/>
      <c r="B765" s="392"/>
      <c r="C765" s="385">
        <f>INT($C$242)+2</f>
        <v>3</v>
      </c>
      <c r="D765" s="410"/>
      <c r="E765" s="467"/>
      <c r="F765" s="467"/>
      <c r="G765" s="410"/>
      <c r="H765" s="789" t="s">
        <v>646</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640</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439</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426</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428</v>
      </c>
      <c r="F784" s="464">
        <v>1</v>
      </c>
      <c r="G784" s="401"/>
      <c r="H784" s="402" t="s">
        <v>647</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469</v>
      </c>
      <c r="L788" s="468"/>
      <c r="M788" s="468"/>
      <c r="N788" s="468" t="s">
        <v>470</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538</v>
      </c>
      <c r="M789" s="457" t="s">
        <v>4</v>
      </c>
      <c r="N789" s="457" t="s">
        <v>559</v>
      </c>
      <c r="O789" s="457" t="s">
        <v>560</v>
      </c>
      <c r="P789" s="457" t="s">
        <v>561</v>
      </c>
      <c r="Q789" s="457" t="s">
        <v>562</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432</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433</v>
      </c>
      <c r="C792" s="385">
        <f>INT(MAX($C$794:$C$818))+1</f>
        <v>5</v>
      </c>
      <c r="D792" s="410" t="s">
        <v>434</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648</v>
      </c>
      <c r="I793" s="428" t="s">
        <v>649</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435</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650</v>
      </c>
      <c r="I795" s="417"/>
      <c r="J795" s="415"/>
      <c r="K795" s="1007" t="s">
        <v>469</v>
      </c>
      <c r="L795" s="437"/>
      <c r="M795" s="437"/>
      <c r="N795" s="417" t="s">
        <v>470</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439</v>
      </c>
      <c r="AP796" s="395"/>
      <c r="AQ796" s="383"/>
      <c r="AR796" s="383"/>
      <c r="AS796" s="383"/>
    </row>
    <row r="797" spans="1:45" outlineLevel="1" x14ac:dyDescent="0.25">
      <c r="A797" s="383"/>
      <c r="B797" s="392"/>
      <c r="C797" s="385">
        <f>INT($C$783)+1</f>
        <v>2</v>
      </c>
      <c r="D797" s="410"/>
      <c r="E797" s="467"/>
      <c r="F797" s="467"/>
      <c r="G797" s="410"/>
      <c r="H797" s="470" t="s">
        <v>651</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435</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614</v>
      </c>
      <c r="I799" s="438" t="s">
        <v>652</v>
      </c>
      <c r="J799" s="438"/>
      <c r="K799" s="438" t="s">
        <v>653</v>
      </c>
      <c r="L799" s="438"/>
      <c r="M799" s="438"/>
      <c r="N799" s="531"/>
      <c r="O799" s="531" t="s">
        <v>1174</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654</v>
      </c>
      <c r="J804" s="437"/>
      <c r="K804" s="438" t="s">
        <v>655</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768</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778</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656</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439</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426</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428</v>
      </c>
      <c r="F828" s="464">
        <v>1</v>
      </c>
      <c r="G828" s="401"/>
      <c r="H828" s="546" t="s">
        <v>657</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472</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539</v>
      </c>
      <c r="L833" s="457" t="s">
        <v>540</v>
      </c>
      <c r="M833" s="457" t="s">
        <v>541</v>
      </c>
      <c r="N833" s="457" t="s">
        <v>542</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432</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433</v>
      </c>
      <c r="C836" s="385">
        <f>INT(MAX($C$846:$C$876))+1</f>
        <v>6</v>
      </c>
      <c r="D836" s="410" t="s">
        <v>434</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658</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435</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1152</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660</v>
      </c>
      <c r="J840" s="513" t="s">
        <v>661</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663</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664</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665</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439</v>
      </c>
      <c r="AP844" s="395"/>
      <c r="AQ844" s="383"/>
      <c r="AR844" s="383"/>
      <c r="AS844" s="383"/>
    </row>
    <row r="845" spans="1:45" outlineLevel="1" x14ac:dyDescent="0.25">
      <c r="A845" s="383"/>
      <c r="B845" s="392"/>
      <c r="C845" s="385">
        <f>INT($C$827)+1</f>
        <v>2</v>
      </c>
      <c r="D845" s="410"/>
      <c r="E845" s="467"/>
      <c r="F845" s="467"/>
      <c r="G845" s="410"/>
      <c r="H845" s="470" t="s">
        <v>666</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435</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1151</v>
      </c>
      <c r="I847" s="415"/>
      <c r="J847" s="415"/>
      <c r="K847" s="431">
        <f>i_s_len</f>
        <v>8</v>
      </c>
      <c r="L847" s="418">
        <v>3</v>
      </c>
      <c r="M847" s="415"/>
      <c r="N847" s="416" t="s">
        <v>667</v>
      </c>
      <c r="O847" s="415"/>
      <c r="P847" s="415"/>
      <c r="Q847" s="415"/>
      <c r="R847" s="415"/>
      <c r="S847" s="415"/>
      <c r="T847" s="415"/>
      <c r="U847" s="415"/>
      <c r="V847" s="415"/>
      <c r="W847" s="415"/>
      <c r="X847" s="415"/>
      <c r="Y847" s="547" t="s">
        <v>659</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668</v>
      </c>
      <c r="I848" s="513" t="s">
        <v>660</v>
      </c>
      <c r="J848" s="513" t="s">
        <v>661</v>
      </c>
      <c r="K848" s="481" t="s">
        <v>1145</v>
      </c>
      <c r="L848" s="481"/>
      <c r="M848" s="481"/>
      <c r="N848" s="481"/>
      <c r="O848" s="481" t="s">
        <v>662</v>
      </c>
      <c r="P848" s="481"/>
      <c r="Q848" s="481"/>
      <c r="R848" s="481"/>
      <c r="S848" s="415"/>
      <c r="T848" s="415"/>
      <c r="U848" s="415"/>
      <c r="V848" s="415"/>
      <c r="W848" s="415"/>
      <c r="X848" s="415"/>
      <c r="Y848" s="552" t="s">
        <v>1145</v>
      </c>
      <c r="Z848" s="552"/>
      <c r="AA848" s="552"/>
      <c r="AB848" s="552"/>
      <c r="AC848" s="552" t="s">
        <v>662</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669</v>
      </c>
      <c r="I849" s="550">
        <v>0</v>
      </c>
      <c r="J849" s="550" t="s">
        <v>670</v>
      </c>
      <c r="K849" s="553"/>
      <c r="L849" s="553"/>
      <c r="M849" s="553"/>
      <c r="N849" s="553"/>
      <c r="O849" s="554"/>
      <c r="P849" s="554"/>
      <c r="Q849" s="554"/>
      <c r="R849" s="554"/>
      <c r="S849" s="1008" t="s">
        <v>1148</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671</v>
      </c>
      <c r="I850" s="437"/>
      <c r="J850" s="431" t="s">
        <v>672</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673</v>
      </c>
      <c r="I851" s="437"/>
      <c r="J851" s="431" t="s">
        <v>672</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672</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672</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672</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672</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672</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672</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669</v>
      </c>
      <c r="I858" s="550">
        <v>1</v>
      </c>
      <c r="J858" s="437" t="s">
        <v>674</v>
      </c>
      <c r="K858" s="556">
        <f>INT(4*30.4)</f>
        <v>121</v>
      </c>
      <c r="L858" s="556">
        <v>121</v>
      </c>
      <c r="M858" s="556">
        <v>121</v>
      </c>
      <c r="N858" s="556">
        <v>121</v>
      </c>
      <c r="O858" s="556"/>
      <c r="P858" s="556"/>
      <c r="Q858" s="556"/>
      <c r="R858" s="556"/>
      <c r="S858" s="1098" t="s">
        <v>1149</v>
      </c>
      <c r="T858" s="1099"/>
      <c r="U858" s="1099"/>
      <c r="V858" s="1099"/>
      <c r="W858" s="1100"/>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671</v>
      </c>
      <c r="I859" s="437"/>
      <c r="J859" s="431" t="s">
        <v>672</v>
      </c>
      <c r="K859" s="556">
        <v>365</v>
      </c>
      <c r="L859" s="556">
        <v>365</v>
      </c>
      <c r="M859" s="556">
        <v>365</v>
      </c>
      <c r="N859" s="556">
        <v>365</v>
      </c>
      <c r="O859" s="556"/>
      <c r="P859" s="556"/>
      <c r="Q859" s="556"/>
      <c r="R859" s="556"/>
      <c r="S859" s="1101"/>
      <c r="T859" s="1102"/>
      <c r="U859" s="1102"/>
      <c r="V859" s="1102"/>
      <c r="W859" s="1103"/>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673</v>
      </c>
      <c r="I860" s="437"/>
      <c r="J860" s="431" t="s">
        <v>672</v>
      </c>
      <c r="K860" s="556">
        <f>365*2</f>
        <v>730</v>
      </c>
      <c r="L860" s="556">
        <v>104</v>
      </c>
      <c r="M860" s="556">
        <v>104</v>
      </c>
      <c r="N860" s="556">
        <v>104</v>
      </c>
      <c r="O860" s="556"/>
      <c r="P860" s="556"/>
      <c r="Q860" s="556"/>
      <c r="R860" s="556"/>
      <c r="S860" s="1101"/>
      <c r="T860" s="1102"/>
      <c r="U860" s="1102"/>
      <c r="V860" s="1102"/>
      <c r="W860" s="1103"/>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672</v>
      </c>
      <c r="K861" s="556">
        <f>52*3</f>
        <v>156</v>
      </c>
      <c r="L861" s="556">
        <v>156</v>
      </c>
      <c r="M861" s="556">
        <v>156</v>
      </c>
      <c r="N861" s="556">
        <v>156</v>
      </c>
      <c r="O861" s="556"/>
      <c r="P861" s="556"/>
      <c r="Q861" s="556"/>
      <c r="R861" s="556"/>
      <c r="S861" s="1101"/>
      <c r="T861" s="1102"/>
      <c r="U861" s="1102"/>
      <c r="V861" s="1102"/>
      <c r="W861" s="1103"/>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672</v>
      </c>
      <c r="K862" s="556">
        <f>52*4</f>
        <v>208</v>
      </c>
      <c r="L862" s="556">
        <v>208</v>
      </c>
      <c r="M862" s="556">
        <v>208</v>
      </c>
      <c r="N862" s="556">
        <v>208</v>
      </c>
      <c r="O862" s="556"/>
      <c r="P862" s="556"/>
      <c r="Q862" s="556"/>
      <c r="R862" s="556"/>
      <c r="S862" s="1101"/>
      <c r="T862" s="1102"/>
      <c r="U862" s="1102"/>
      <c r="V862" s="1102"/>
      <c r="W862" s="1103"/>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672</v>
      </c>
      <c r="K863" s="556">
        <f>52*5</f>
        <v>260</v>
      </c>
      <c r="L863" s="556">
        <v>260</v>
      </c>
      <c r="M863" s="556">
        <v>260</v>
      </c>
      <c r="N863" s="556">
        <v>260</v>
      </c>
      <c r="O863" s="556"/>
      <c r="P863" s="556"/>
      <c r="Q863" s="556"/>
      <c r="R863" s="556"/>
      <c r="S863" s="1101"/>
      <c r="T863" s="1102"/>
      <c r="U863" s="1102"/>
      <c r="V863" s="1102"/>
      <c r="W863" s="1103"/>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672</v>
      </c>
      <c r="K864" s="556">
        <f>52*6</f>
        <v>312</v>
      </c>
      <c r="L864" s="556">
        <v>312</v>
      </c>
      <c r="M864" s="556">
        <v>312</v>
      </c>
      <c r="N864" s="556">
        <v>312</v>
      </c>
      <c r="O864" s="556"/>
      <c r="P864" s="556"/>
      <c r="Q864" s="556"/>
      <c r="R864" s="556"/>
      <c r="S864" s="1101"/>
      <c r="T864" s="1102"/>
      <c r="U864" s="1102"/>
      <c r="V864" s="1102"/>
      <c r="W864" s="1103"/>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672</v>
      </c>
      <c r="K865" s="556">
        <f>52*7</f>
        <v>364</v>
      </c>
      <c r="L865" s="556">
        <v>364</v>
      </c>
      <c r="M865" s="556">
        <v>364</v>
      </c>
      <c r="N865" s="556">
        <v>364</v>
      </c>
      <c r="O865" s="556"/>
      <c r="P865" s="556"/>
      <c r="Q865" s="556"/>
      <c r="R865" s="556"/>
      <c r="S865" s="1101"/>
      <c r="T865" s="1102"/>
      <c r="U865" s="1102"/>
      <c r="V865" s="1102"/>
      <c r="W865" s="1103"/>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672</v>
      </c>
      <c r="K866" s="556">
        <f>52*8</f>
        <v>416</v>
      </c>
      <c r="L866" s="556">
        <v>416</v>
      </c>
      <c r="M866" s="556">
        <v>416</v>
      </c>
      <c r="N866" s="556">
        <v>416</v>
      </c>
      <c r="O866" s="556"/>
      <c r="P866" s="556"/>
      <c r="Q866" s="556"/>
      <c r="R866" s="556"/>
      <c r="S866" s="1101"/>
      <c r="T866" s="1102"/>
      <c r="U866" s="1102"/>
      <c r="V866" s="1102"/>
      <c r="W866" s="1103"/>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669</v>
      </c>
      <c r="I867" s="550">
        <v>2</v>
      </c>
      <c r="J867" s="550" t="s">
        <v>675</v>
      </c>
      <c r="K867" s="556"/>
      <c r="L867" s="556"/>
      <c r="M867" s="556"/>
      <c r="N867" s="556"/>
      <c r="O867" s="556">
        <v>45</v>
      </c>
      <c r="P867" s="556">
        <v>45</v>
      </c>
      <c r="Q867" s="556">
        <v>45</v>
      </c>
      <c r="R867" s="556">
        <v>47</v>
      </c>
      <c r="S867" s="1101"/>
      <c r="T867" s="1102"/>
      <c r="U867" s="1102"/>
      <c r="V867" s="1102"/>
      <c r="W867" s="1103"/>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671</v>
      </c>
      <c r="I868" s="437"/>
      <c r="J868" s="437" t="s">
        <v>675</v>
      </c>
      <c r="K868" s="556">
        <f>INT(15*30.4/7)</f>
        <v>65</v>
      </c>
      <c r="L868" s="556">
        <f t="shared" ref="L868:N868" si="281">INT(15*30.4/7)</f>
        <v>65</v>
      </c>
      <c r="M868" s="556">
        <f t="shared" si="281"/>
        <v>65</v>
      </c>
      <c r="N868" s="556">
        <f t="shared" si="281"/>
        <v>65</v>
      </c>
      <c r="O868" s="556">
        <v>45</v>
      </c>
      <c r="P868" s="556">
        <v>45</v>
      </c>
      <c r="Q868" s="556">
        <v>45</v>
      </c>
      <c r="R868" s="556">
        <v>47</v>
      </c>
      <c r="S868" s="1101"/>
      <c r="T868" s="1102"/>
      <c r="U868" s="1102"/>
      <c r="V868" s="1102"/>
      <c r="W868" s="1103"/>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673</v>
      </c>
      <c r="I869" s="437"/>
      <c r="J869" s="437" t="s">
        <v>1146</v>
      </c>
      <c r="K869" s="556"/>
      <c r="L869" s="556"/>
      <c r="M869" s="556"/>
      <c r="N869" s="556"/>
      <c r="O869" s="556"/>
      <c r="P869" s="556"/>
      <c r="Q869" s="556"/>
      <c r="R869" s="556"/>
      <c r="S869" s="1101"/>
      <c r="T869" s="1102"/>
      <c r="U869" s="1102"/>
      <c r="V869" s="1102"/>
      <c r="W869" s="1103"/>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672</v>
      </c>
      <c r="K870" s="556"/>
      <c r="L870" s="556"/>
      <c r="M870" s="556"/>
      <c r="N870" s="556"/>
      <c r="O870" s="556"/>
      <c r="P870" s="556"/>
      <c r="Q870" s="556"/>
      <c r="R870" s="556"/>
      <c r="S870" s="1101"/>
      <c r="T870" s="1102"/>
      <c r="U870" s="1102"/>
      <c r="V870" s="1102"/>
      <c r="W870" s="1103"/>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672</v>
      </c>
      <c r="K871" s="556"/>
      <c r="L871" s="556"/>
      <c r="M871" s="556"/>
      <c r="N871" s="556"/>
      <c r="O871" s="556"/>
      <c r="P871" s="556"/>
      <c r="Q871" s="556"/>
      <c r="R871" s="556"/>
      <c r="S871" s="1101"/>
      <c r="T871" s="1102"/>
      <c r="U871" s="1102"/>
      <c r="V871" s="1102"/>
      <c r="W871" s="1103"/>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672</v>
      </c>
      <c r="K872" s="556"/>
      <c r="L872" s="556"/>
      <c r="M872" s="556"/>
      <c r="N872" s="556"/>
      <c r="O872" s="556"/>
      <c r="P872" s="556"/>
      <c r="Q872" s="556"/>
      <c r="R872" s="556"/>
      <c r="S872" s="1101"/>
      <c r="T872" s="1102"/>
      <c r="U872" s="1102"/>
      <c r="V872" s="1102"/>
      <c r="W872" s="1103"/>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672</v>
      </c>
      <c r="K873" s="556"/>
      <c r="L873" s="556"/>
      <c r="M873" s="556"/>
      <c r="N873" s="556"/>
      <c r="O873" s="556"/>
      <c r="P873" s="556"/>
      <c r="Q873" s="556"/>
      <c r="R873" s="556"/>
      <c r="S873" s="1101"/>
      <c r="T873" s="1102"/>
      <c r="U873" s="1102"/>
      <c r="V873" s="1102"/>
      <c r="W873" s="1103"/>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672</v>
      </c>
      <c r="K874" s="556"/>
      <c r="L874" s="556"/>
      <c r="M874" s="556"/>
      <c r="N874" s="556"/>
      <c r="O874" s="556"/>
      <c r="P874" s="556"/>
      <c r="Q874" s="556"/>
      <c r="R874" s="556"/>
      <c r="S874" s="1101"/>
      <c r="T874" s="1102"/>
      <c r="U874" s="1102"/>
      <c r="V874" s="1102"/>
      <c r="W874" s="1103"/>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672</v>
      </c>
      <c r="K875" s="556"/>
      <c r="L875" s="556"/>
      <c r="M875" s="556"/>
      <c r="N875" s="556"/>
      <c r="O875" s="556"/>
      <c r="P875" s="556"/>
      <c r="Q875" s="556"/>
      <c r="R875" s="556"/>
      <c r="S875" s="1104"/>
      <c r="T875" s="1105"/>
      <c r="U875" s="1105"/>
      <c r="V875" s="1105"/>
      <c r="W875" s="1106"/>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439</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426</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428</v>
      </c>
      <c r="F886" s="464">
        <v>1</v>
      </c>
      <c r="G886" s="401"/>
      <c r="H886" s="402" t="s">
        <v>676</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677</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678</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679</v>
      </c>
      <c r="I891" s="408"/>
      <c r="J891" s="408" t="s">
        <v>680</v>
      </c>
      <c r="K891" s="408" t="s">
        <v>164</v>
      </c>
      <c r="L891" s="408" t="s">
        <v>681</v>
      </c>
      <c r="M891" s="408" t="s">
        <v>682</v>
      </c>
      <c r="N891" s="408" t="s">
        <v>683</v>
      </c>
      <c r="O891" s="408" t="s">
        <v>684</v>
      </c>
      <c r="P891" s="408" t="s">
        <v>685</v>
      </c>
      <c r="Q891" s="564" t="s">
        <v>686</v>
      </c>
      <c r="R891" s="408" t="s">
        <v>687</v>
      </c>
      <c r="S891" s="408" t="s">
        <v>688</v>
      </c>
      <c r="T891" s="408" t="s">
        <v>942</v>
      </c>
      <c r="U891" s="408" t="s">
        <v>641</v>
      </c>
      <c r="V891" s="408" t="s">
        <v>689</v>
      </c>
      <c r="W891" s="408" t="s">
        <v>690</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432</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433</v>
      </c>
      <c r="C894" s="385">
        <f>INT(MAX($C$895:$C$1005))+1</f>
        <v>5</v>
      </c>
      <c r="D894" s="410" t="s">
        <v>434</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435</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691</v>
      </c>
      <c r="F896" s="461" t="s">
        <v>692</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693</v>
      </c>
      <c r="I897" s="568"/>
      <c r="J897" s="549" t="s">
        <v>694</v>
      </c>
      <c r="K897" s="569" t="str">
        <f>IF(L897&lt;0,"-",IFERROR(DATE(2019,1,($L897)*7+1),"-"))</f>
        <v>-</v>
      </c>
      <c r="L897" s="570" t="s">
        <v>695</v>
      </c>
      <c r="M897" s="570" t="s">
        <v>695</v>
      </c>
      <c r="N897" s="570" t="s">
        <v>695</v>
      </c>
      <c r="O897" s="570" t="s">
        <v>695</v>
      </c>
      <c r="P897" s="570" t="s">
        <v>695</v>
      </c>
      <c r="Q897" s="570" t="s">
        <v>695</v>
      </c>
      <c r="R897" s="570" t="s">
        <v>695</v>
      </c>
      <c r="S897" s="570" t="s">
        <v>695</v>
      </c>
      <c r="T897" s="570" t="s">
        <v>695</v>
      </c>
      <c r="U897" s="570" t="s">
        <v>695</v>
      </c>
      <c r="V897" s="570" t="s">
        <v>695</v>
      </c>
      <c r="W897" s="570" t="s">
        <v>695</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4" t="s">
        <v>696</v>
      </c>
      <c r="I898" s="1065"/>
      <c r="J898" s="572" t="s">
        <v>697</v>
      </c>
      <c r="K898" s="573">
        <f t="shared" ref="K898:K961" si="283">IF(L898&lt;0,"-",IFERROR(DATE(2019,1,($L898)*7+1),"-"))</f>
        <v>43802</v>
      </c>
      <c r="L898" s="457">
        <v>48</v>
      </c>
      <c r="M898" s="574" t="s">
        <v>695</v>
      </c>
      <c r="N898" s="574" t="s">
        <v>695</v>
      </c>
      <c r="O898" s="574" t="s">
        <v>695</v>
      </c>
      <c r="P898" s="574" t="s">
        <v>695</v>
      </c>
      <c r="Q898" s="574" t="s">
        <v>695</v>
      </c>
      <c r="R898" s="574" t="s">
        <v>695</v>
      </c>
      <c r="S898" s="574" t="s">
        <v>695</v>
      </c>
      <c r="T898" s="574" t="s">
        <v>695</v>
      </c>
      <c r="U898" s="574" t="s">
        <v>695</v>
      </c>
      <c r="V898" s="574" t="s">
        <v>695</v>
      </c>
      <c r="W898" s="574" t="s">
        <v>695</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6"/>
      <c r="I899" s="1067"/>
      <c r="J899" s="572" t="s">
        <v>698</v>
      </c>
      <c r="K899" s="573" t="str">
        <f t="shared" si="283"/>
        <v>-</v>
      </c>
      <c r="L899" s="574" t="s">
        <v>699</v>
      </c>
      <c r="M899" s="457">
        <v>26</v>
      </c>
      <c r="N899" s="574" t="s">
        <v>699</v>
      </c>
      <c r="O899" s="574" t="s">
        <v>699</v>
      </c>
      <c r="P899" s="574" t="s">
        <v>699</v>
      </c>
      <c r="Q899" s="574" t="s">
        <v>699</v>
      </c>
      <c r="R899" s="574" t="s">
        <v>699</v>
      </c>
      <c r="S899" s="574" t="s">
        <v>699</v>
      </c>
      <c r="T899" s="574" t="s">
        <v>699</v>
      </c>
      <c r="U899" s="574" t="s">
        <v>699</v>
      </c>
      <c r="V899" s="574" t="s">
        <v>699</v>
      </c>
      <c r="W899" s="574" t="s">
        <v>699</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8"/>
      <c r="I900" s="1069"/>
      <c r="J900" s="557" t="s">
        <v>700</v>
      </c>
      <c r="K900" s="575" t="str">
        <f t="shared" si="283"/>
        <v>-</v>
      </c>
      <c r="L900" s="572" t="s">
        <v>695</v>
      </c>
      <c r="M900" s="572" t="s">
        <v>695</v>
      </c>
      <c r="N900" s="572" t="s">
        <v>695</v>
      </c>
      <c r="O900" s="572" t="s">
        <v>695</v>
      </c>
      <c r="P900" s="572" t="s">
        <v>695</v>
      </c>
      <c r="Q900" s="572" t="s">
        <v>695</v>
      </c>
      <c r="R900" s="572" t="s">
        <v>695</v>
      </c>
      <c r="S900" s="572" t="s">
        <v>695</v>
      </c>
      <c r="T900" s="572" t="s">
        <v>695</v>
      </c>
      <c r="U900" s="572" t="s">
        <v>695</v>
      </c>
      <c r="V900" s="576" t="s">
        <v>695</v>
      </c>
      <c r="W900" s="576" t="s">
        <v>695</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701</v>
      </c>
      <c r="I901" s="568"/>
      <c r="J901" s="549" t="s">
        <v>694</v>
      </c>
      <c r="K901" s="569" t="str">
        <f t="shared" si="283"/>
        <v>-</v>
      </c>
      <c r="L901" s="570" t="s">
        <v>695</v>
      </c>
      <c r="M901" s="570" t="s">
        <v>695</v>
      </c>
      <c r="N901" s="570" t="s">
        <v>695</v>
      </c>
      <c r="O901" s="570" t="s">
        <v>695</v>
      </c>
      <c r="P901" s="570" t="s">
        <v>695</v>
      </c>
      <c r="Q901" s="570" t="s">
        <v>695</v>
      </c>
      <c r="R901" s="570" t="s">
        <v>695</v>
      </c>
      <c r="S901" s="570" t="s">
        <v>695</v>
      </c>
      <c r="T901" s="570" t="s">
        <v>695</v>
      </c>
      <c r="U901" s="570" t="s">
        <v>695</v>
      </c>
      <c r="V901" s="570" t="s">
        <v>695</v>
      </c>
      <c r="W901" s="570" t="s">
        <v>695</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4" t="s">
        <v>702</v>
      </c>
      <c r="I902" s="1065"/>
      <c r="J902" s="572" t="s">
        <v>697</v>
      </c>
      <c r="K902" s="573">
        <f t="shared" si="283"/>
        <v>43536</v>
      </c>
      <c r="L902" s="457">
        <v>10</v>
      </c>
      <c r="M902" s="574" t="s">
        <v>695</v>
      </c>
      <c r="N902" s="574" t="s">
        <v>695</v>
      </c>
      <c r="O902" s="574" t="s">
        <v>695</v>
      </c>
      <c r="P902" s="574" t="s">
        <v>695</v>
      </c>
      <c r="Q902" s="574" t="s">
        <v>695</v>
      </c>
      <c r="R902" s="574" t="s">
        <v>695</v>
      </c>
      <c r="S902" s="457" t="b">
        <v>1</v>
      </c>
      <c r="T902" s="574" t="s">
        <v>695</v>
      </c>
      <c r="U902" s="574" t="s">
        <v>695</v>
      </c>
      <c r="V902" s="574" t="s">
        <v>695</v>
      </c>
      <c r="W902" s="574" t="s">
        <v>695</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6"/>
      <c r="I903" s="1067"/>
      <c r="J903" s="572" t="s">
        <v>698</v>
      </c>
      <c r="K903" s="573" t="str">
        <f t="shared" si="283"/>
        <v>-</v>
      </c>
      <c r="L903" s="574" t="s">
        <v>699</v>
      </c>
      <c r="M903" s="574" t="s">
        <v>699</v>
      </c>
      <c r="N903" s="574" t="s">
        <v>699</v>
      </c>
      <c r="O903" s="574" t="s">
        <v>699</v>
      </c>
      <c r="P903" s="574" t="s">
        <v>699</v>
      </c>
      <c r="Q903" s="574" t="s">
        <v>699</v>
      </c>
      <c r="R903" s="574" t="s">
        <v>699</v>
      </c>
      <c r="S903" s="574" t="s">
        <v>699</v>
      </c>
      <c r="T903" s="574" t="s">
        <v>699</v>
      </c>
      <c r="U903" s="574" t="s">
        <v>699</v>
      </c>
      <c r="V903" s="574" t="s">
        <v>699</v>
      </c>
      <c r="W903" s="574" t="s">
        <v>699</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8"/>
      <c r="I904" s="1069"/>
      <c r="J904" s="557" t="s">
        <v>700</v>
      </c>
      <c r="K904" s="575" t="str">
        <f t="shared" si="283"/>
        <v>-</v>
      </c>
      <c r="L904" s="572" t="s">
        <v>695</v>
      </c>
      <c r="M904" s="572" t="s">
        <v>695</v>
      </c>
      <c r="N904" s="572" t="s">
        <v>695</v>
      </c>
      <c r="O904" s="572" t="s">
        <v>695</v>
      </c>
      <c r="P904" s="572" t="s">
        <v>695</v>
      </c>
      <c r="Q904" s="572" t="s">
        <v>695</v>
      </c>
      <c r="R904" s="572" t="s">
        <v>695</v>
      </c>
      <c r="S904" s="572" t="s">
        <v>695</v>
      </c>
      <c r="T904" s="572" t="s">
        <v>695</v>
      </c>
      <c r="U904" s="572" t="s">
        <v>695</v>
      </c>
      <c r="V904" s="576" t="s">
        <v>695</v>
      </c>
      <c r="W904" s="576" t="s">
        <v>695</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703</v>
      </c>
      <c r="I905" s="568"/>
      <c r="J905" s="549" t="s">
        <v>694</v>
      </c>
      <c r="K905" s="569" t="str">
        <f t="shared" si="283"/>
        <v>-</v>
      </c>
      <c r="L905" s="570" t="s">
        <v>695</v>
      </c>
      <c r="M905" s="577">
        <v>42</v>
      </c>
      <c r="N905" s="570" t="s">
        <v>695</v>
      </c>
      <c r="O905" s="570" t="s">
        <v>695</v>
      </c>
      <c r="P905" s="570" t="s">
        <v>695</v>
      </c>
      <c r="Q905" s="570" t="s">
        <v>695</v>
      </c>
      <c r="R905" s="570" t="s">
        <v>695</v>
      </c>
      <c r="S905" s="570" t="s">
        <v>695</v>
      </c>
      <c r="T905" s="570" t="s">
        <v>695</v>
      </c>
      <c r="U905" s="570" t="s">
        <v>695</v>
      </c>
      <c r="V905" s="570" t="s">
        <v>695</v>
      </c>
      <c r="W905" s="570" t="s">
        <v>695</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4" t="s">
        <v>704</v>
      </c>
      <c r="I906" s="1065"/>
      <c r="J906" s="572" t="s">
        <v>697</v>
      </c>
      <c r="K906" s="573">
        <f t="shared" si="283"/>
        <v>43536</v>
      </c>
      <c r="L906" s="457">
        <v>10</v>
      </c>
      <c r="M906" s="574" t="s">
        <v>695</v>
      </c>
      <c r="N906" s="574" t="s">
        <v>695</v>
      </c>
      <c r="O906" s="574" t="s">
        <v>695</v>
      </c>
      <c r="P906" s="574" t="s">
        <v>695</v>
      </c>
      <c r="Q906" s="574" t="s">
        <v>695</v>
      </c>
      <c r="R906" s="574" t="s">
        <v>695</v>
      </c>
      <c r="S906" s="574" t="s">
        <v>695</v>
      </c>
      <c r="T906" s="574" t="s">
        <v>695</v>
      </c>
      <c r="U906" s="574" t="s">
        <v>695</v>
      </c>
      <c r="V906" s="574" t="s">
        <v>695</v>
      </c>
      <c r="W906" s="574" t="s">
        <v>695</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6"/>
      <c r="I907" s="1067"/>
      <c r="J907" s="572" t="s">
        <v>698</v>
      </c>
      <c r="K907" s="573" t="str">
        <f t="shared" si="283"/>
        <v>-</v>
      </c>
      <c r="L907" s="574" t="s">
        <v>699</v>
      </c>
      <c r="M907" s="574" t="s">
        <v>699</v>
      </c>
      <c r="N907" s="574" t="s">
        <v>699</v>
      </c>
      <c r="O907" s="574" t="s">
        <v>699</v>
      </c>
      <c r="P907" s="574" t="s">
        <v>699</v>
      </c>
      <c r="Q907" s="574" t="s">
        <v>699</v>
      </c>
      <c r="R907" s="574" t="s">
        <v>699</v>
      </c>
      <c r="S907" s="574" t="s">
        <v>699</v>
      </c>
      <c r="T907" s="574" t="s">
        <v>699</v>
      </c>
      <c r="U907" s="574" t="s">
        <v>699</v>
      </c>
      <c r="V907" s="574" t="s">
        <v>699</v>
      </c>
      <c r="W907" s="574" t="s">
        <v>699</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8"/>
      <c r="I908" s="1069"/>
      <c r="J908" s="557" t="s">
        <v>700</v>
      </c>
      <c r="K908" s="575" t="str">
        <f t="shared" si="283"/>
        <v>-</v>
      </c>
      <c r="L908" s="572" t="s">
        <v>695</v>
      </c>
      <c r="M908" s="572" t="s">
        <v>695</v>
      </c>
      <c r="N908" s="572" t="s">
        <v>695</v>
      </c>
      <c r="O908" s="572" t="s">
        <v>695</v>
      </c>
      <c r="P908" s="572" t="s">
        <v>695</v>
      </c>
      <c r="Q908" s="572" t="s">
        <v>695</v>
      </c>
      <c r="R908" s="572" t="s">
        <v>695</v>
      </c>
      <c r="S908" s="572" t="s">
        <v>695</v>
      </c>
      <c r="T908" s="572" t="s">
        <v>695</v>
      </c>
      <c r="U908" s="572" t="s">
        <v>695</v>
      </c>
      <c r="V908" s="576" t="s">
        <v>695</v>
      </c>
      <c r="W908" s="576" t="s">
        <v>695</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705</v>
      </c>
      <c r="I909" s="568"/>
      <c r="J909" s="549" t="s">
        <v>694</v>
      </c>
      <c r="K909" s="569" t="str">
        <f t="shared" si="283"/>
        <v>-</v>
      </c>
      <c r="L909" s="570" t="s">
        <v>695</v>
      </c>
      <c r="M909" s="570" t="s">
        <v>695</v>
      </c>
      <c r="N909" s="570" t="s">
        <v>695</v>
      </c>
      <c r="O909" s="570" t="s">
        <v>695</v>
      </c>
      <c r="P909" s="570" t="s">
        <v>695</v>
      </c>
      <c r="Q909" s="570" t="s">
        <v>695</v>
      </c>
      <c r="R909" s="570" t="s">
        <v>695</v>
      </c>
      <c r="S909" s="570" t="s">
        <v>695</v>
      </c>
      <c r="T909" s="570" t="s">
        <v>695</v>
      </c>
      <c r="U909" s="570" t="s">
        <v>695</v>
      </c>
      <c r="V909" s="570" t="s">
        <v>695</v>
      </c>
      <c r="W909" s="570" t="s">
        <v>695</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4" t="s">
        <v>706</v>
      </c>
      <c r="I910" s="1065"/>
      <c r="J910" s="572" t="s">
        <v>697</v>
      </c>
      <c r="K910" s="573">
        <f t="shared" si="283"/>
        <v>43802</v>
      </c>
      <c r="L910" s="457">
        <v>48</v>
      </c>
      <c r="M910" s="574" t="s">
        <v>695</v>
      </c>
      <c r="N910" s="574" t="s">
        <v>695</v>
      </c>
      <c r="O910" s="574" t="s">
        <v>695</v>
      </c>
      <c r="P910" s="574" t="s">
        <v>695</v>
      </c>
      <c r="Q910" s="574" t="s">
        <v>695</v>
      </c>
      <c r="R910" s="574" t="s">
        <v>695</v>
      </c>
      <c r="S910" s="574" t="s">
        <v>695</v>
      </c>
      <c r="T910" s="574" t="s">
        <v>695</v>
      </c>
      <c r="U910" s="574" t="s">
        <v>695</v>
      </c>
      <c r="V910" s="574" t="s">
        <v>695</v>
      </c>
      <c r="W910" s="574" t="s">
        <v>695</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6"/>
      <c r="I911" s="1067"/>
      <c r="J911" s="572" t="s">
        <v>698</v>
      </c>
      <c r="K911" s="573" t="str">
        <f t="shared" si="283"/>
        <v>-</v>
      </c>
      <c r="L911" s="574" t="s">
        <v>699</v>
      </c>
      <c r="M911" s="457">
        <v>26</v>
      </c>
      <c r="N911" s="574" t="s">
        <v>699</v>
      </c>
      <c r="O911" s="574" t="s">
        <v>699</v>
      </c>
      <c r="P911" s="574" t="s">
        <v>699</v>
      </c>
      <c r="Q911" s="574" t="s">
        <v>699</v>
      </c>
      <c r="R911" s="574" t="s">
        <v>699</v>
      </c>
      <c r="S911" s="574" t="s">
        <v>699</v>
      </c>
      <c r="T911" s="574" t="s">
        <v>699</v>
      </c>
      <c r="U911" s="574" t="s">
        <v>699</v>
      </c>
      <c r="V911" s="574" t="s">
        <v>699</v>
      </c>
      <c r="W911" s="574" t="s">
        <v>699</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8"/>
      <c r="I912" s="1069"/>
      <c r="J912" s="557" t="s">
        <v>700</v>
      </c>
      <c r="K912" s="575" t="str">
        <f t="shared" si="283"/>
        <v>-</v>
      </c>
      <c r="L912" s="572" t="s">
        <v>695</v>
      </c>
      <c r="M912" s="572" t="s">
        <v>695</v>
      </c>
      <c r="N912" s="572" t="s">
        <v>695</v>
      </c>
      <c r="O912" s="572" t="s">
        <v>695</v>
      </c>
      <c r="P912" s="572" t="s">
        <v>695</v>
      </c>
      <c r="Q912" s="572" t="s">
        <v>695</v>
      </c>
      <c r="R912" s="572" t="s">
        <v>695</v>
      </c>
      <c r="S912" s="572" t="s">
        <v>695</v>
      </c>
      <c r="T912" s="572" t="s">
        <v>695</v>
      </c>
      <c r="U912" s="572" t="s">
        <v>695</v>
      </c>
      <c r="V912" s="576" t="s">
        <v>695</v>
      </c>
      <c r="W912" s="576" t="s">
        <v>695</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707</v>
      </c>
      <c r="I913" s="568"/>
      <c r="J913" s="549" t="s">
        <v>694</v>
      </c>
      <c r="K913" s="569" t="str">
        <f t="shared" si="283"/>
        <v>-</v>
      </c>
      <c r="L913" s="570" t="s">
        <v>695</v>
      </c>
      <c r="M913" s="570" t="s">
        <v>695</v>
      </c>
      <c r="N913" s="570" t="s">
        <v>695</v>
      </c>
      <c r="O913" s="570" t="s">
        <v>695</v>
      </c>
      <c r="P913" s="570" t="s">
        <v>695</v>
      </c>
      <c r="Q913" s="570" t="s">
        <v>695</v>
      </c>
      <c r="R913" s="570" t="s">
        <v>695</v>
      </c>
      <c r="S913" s="570" t="s">
        <v>695</v>
      </c>
      <c r="T913" s="570" t="s">
        <v>695</v>
      </c>
      <c r="U913" s="570" t="s">
        <v>695</v>
      </c>
      <c r="V913" s="570" t="s">
        <v>695</v>
      </c>
      <c r="W913" s="570" t="s">
        <v>695</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4" t="s">
        <v>708</v>
      </c>
      <c r="I914" s="1065"/>
      <c r="J914" s="572" t="s">
        <v>697</v>
      </c>
      <c r="K914" s="573">
        <f t="shared" si="283"/>
        <v>43802</v>
      </c>
      <c r="L914" s="457">
        <v>48</v>
      </c>
      <c r="M914" s="574" t="s">
        <v>695</v>
      </c>
      <c r="N914" s="574" t="s">
        <v>695</v>
      </c>
      <c r="O914" s="574" t="s">
        <v>695</v>
      </c>
      <c r="P914" s="574" t="s">
        <v>695</v>
      </c>
      <c r="Q914" s="574" t="s">
        <v>695</v>
      </c>
      <c r="R914" s="574" t="s">
        <v>695</v>
      </c>
      <c r="S914" s="574" t="s">
        <v>695</v>
      </c>
      <c r="T914" s="574" t="s">
        <v>695</v>
      </c>
      <c r="U914" s="574" t="s">
        <v>695</v>
      </c>
      <c r="V914" s="574" t="s">
        <v>695</v>
      </c>
      <c r="W914" s="574" t="s">
        <v>695</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6"/>
      <c r="I915" s="1067"/>
      <c r="J915" s="572" t="s">
        <v>698</v>
      </c>
      <c r="K915" s="573" t="str">
        <f t="shared" si="283"/>
        <v>-</v>
      </c>
      <c r="L915" s="574" t="s">
        <v>699</v>
      </c>
      <c r="M915" s="457">
        <v>34</v>
      </c>
      <c r="N915" s="574" t="s">
        <v>699</v>
      </c>
      <c r="O915" s="574" t="s">
        <v>699</v>
      </c>
      <c r="P915" s="574" t="s">
        <v>699</v>
      </c>
      <c r="Q915" s="574" t="s">
        <v>699</v>
      </c>
      <c r="R915" s="574" t="s">
        <v>699</v>
      </c>
      <c r="S915" s="574" t="s">
        <v>699</v>
      </c>
      <c r="T915" s="574" t="s">
        <v>699</v>
      </c>
      <c r="U915" s="574" t="s">
        <v>699</v>
      </c>
      <c r="V915" s="574" t="s">
        <v>699</v>
      </c>
      <c r="W915" s="574" t="s">
        <v>699</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8"/>
      <c r="I916" s="1069"/>
      <c r="J916" s="557" t="s">
        <v>700</v>
      </c>
      <c r="K916" s="575" t="str">
        <f t="shared" si="283"/>
        <v>-</v>
      </c>
      <c r="L916" s="572" t="s">
        <v>695</v>
      </c>
      <c r="M916" s="572" t="s">
        <v>695</v>
      </c>
      <c r="N916" s="572" t="s">
        <v>695</v>
      </c>
      <c r="O916" s="572" t="s">
        <v>695</v>
      </c>
      <c r="P916" s="572" t="s">
        <v>695</v>
      </c>
      <c r="Q916" s="572" t="s">
        <v>695</v>
      </c>
      <c r="R916" s="572" t="s">
        <v>695</v>
      </c>
      <c r="S916" s="572" t="s">
        <v>695</v>
      </c>
      <c r="T916" s="572" t="s">
        <v>695</v>
      </c>
      <c r="U916" s="572" t="s">
        <v>695</v>
      </c>
      <c r="V916" s="576" t="s">
        <v>695</v>
      </c>
      <c r="W916" s="576" t="s">
        <v>695</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709</v>
      </c>
      <c r="I917" s="568"/>
      <c r="J917" s="549" t="s">
        <v>694</v>
      </c>
      <c r="K917" s="569" t="str">
        <f t="shared" si="283"/>
        <v>-</v>
      </c>
      <c r="L917" s="578">
        <v>-1</v>
      </c>
      <c r="M917" s="570" t="s">
        <v>695</v>
      </c>
      <c r="N917" s="570" t="s">
        <v>695</v>
      </c>
      <c r="O917" s="570" t="s">
        <v>695</v>
      </c>
      <c r="P917" s="570" t="s">
        <v>695</v>
      </c>
      <c r="Q917" s="570" t="s">
        <v>695</v>
      </c>
      <c r="R917" s="570" t="s">
        <v>695</v>
      </c>
      <c r="S917" s="570" t="s">
        <v>695</v>
      </c>
      <c r="T917" s="570" t="s">
        <v>695</v>
      </c>
      <c r="U917" s="570" t="s">
        <v>695</v>
      </c>
      <c r="V917" s="570" t="s">
        <v>695</v>
      </c>
      <c r="W917" s="570" t="s">
        <v>695</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4"/>
      <c r="I918" s="1065"/>
      <c r="J918" s="572" t="s">
        <v>697</v>
      </c>
      <c r="K918" s="573" t="str">
        <f t="shared" si="283"/>
        <v>-</v>
      </c>
      <c r="L918" s="574" t="s">
        <v>695</v>
      </c>
      <c r="M918" s="574" t="s">
        <v>695</v>
      </c>
      <c r="N918" s="574" t="s">
        <v>695</v>
      </c>
      <c r="O918" s="574" t="s">
        <v>695</v>
      </c>
      <c r="P918" s="574" t="s">
        <v>695</v>
      </c>
      <c r="Q918" s="574" t="s">
        <v>695</v>
      </c>
      <c r="R918" s="574" t="s">
        <v>695</v>
      </c>
      <c r="S918" s="574" t="s">
        <v>695</v>
      </c>
      <c r="T918" s="574" t="s">
        <v>695</v>
      </c>
      <c r="U918" s="574" t="s">
        <v>695</v>
      </c>
      <c r="V918" s="574" t="s">
        <v>695</v>
      </c>
      <c r="W918" s="574" t="s">
        <v>695</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6"/>
      <c r="I919" s="1067"/>
      <c r="J919" s="572" t="s">
        <v>698</v>
      </c>
      <c r="K919" s="573" t="str">
        <f t="shared" si="283"/>
        <v>-</v>
      </c>
      <c r="L919" s="574" t="s">
        <v>699</v>
      </c>
      <c r="M919" s="574" t="s">
        <v>699</v>
      </c>
      <c r="N919" s="574" t="s">
        <v>699</v>
      </c>
      <c r="O919" s="574" t="s">
        <v>699</v>
      </c>
      <c r="P919" s="574" t="s">
        <v>699</v>
      </c>
      <c r="Q919" s="574" t="s">
        <v>699</v>
      </c>
      <c r="R919" s="574" t="s">
        <v>699</v>
      </c>
      <c r="S919" s="574" t="s">
        <v>699</v>
      </c>
      <c r="T919" s="574" t="s">
        <v>699</v>
      </c>
      <c r="U919" s="574" t="s">
        <v>699</v>
      </c>
      <c r="V919" s="574" t="s">
        <v>699</v>
      </c>
      <c r="W919" s="574" t="s">
        <v>699</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8"/>
      <c r="I920" s="1069"/>
      <c r="J920" s="557" t="s">
        <v>700</v>
      </c>
      <c r="K920" s="575" t="str">
        <f t="shared" si="283"/>
        <v>-</v>
      </c>
      <c r="L920" s="572" t="s">
        <v>695</v>
      </c>
      <c r="M920" s="572" t="s">
        <v>695</v>
      </c>
      <c r="N920" s="572" t="s">
        <v>695</v>
      </c>
      <c r="O920" s="572" t="s">
        <v>695</v>
      </c>
      <c r="P920" s="572" t="s">
        <v>695</v>
      </c>
      <c r="Q920" s="572" t="s">
        <v>695</v>
      </c>
      <c r="R920" s="572" t="s">
        <v>695</v>
      </c>
      <c r="S920" s="572" t="s">
        <v>695</v>
      </c>
      <c r="T920" s="572" t="s">
        <v>695</v>
      </c>
      <c r="U920" s="572" t="s">
        <v>695</v>
      </c>
      <c r="V920" s="576" t="s">
        <v>695</v>
      </c>
      <c r="W920" s="576" t="s">
        <v>695</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710</v>
      </c>
      <c r="I921" s="568"/>
      <c r="J921" s="549" t="s">
        <v>694</v>
      </c>
      <c r="K921" s="569" t="str">
        <f t="shared" si="283"/>
        <v>-</v>
      </c>
      <c r="L921" s="578">
        <v>-1</v>
      </c>
      <c r="M921" s="570" t="s">
        <v>695</v>
      </c>
      <c r="N921" s="570" t="s">
        <v>695</v>
      </c>
      <c r="O921" s="570" t="s">
        <v>695</v>
      </c>
      <c r="P921" s="570" t="s">
        <v>695</v>
      </c>
      <c r="Q921" s="570" t="s">
        <v>695</v>
      </c>
      <c r="R921" s="570" t="s">
        <v>695</v>
      </c>
      <c r="S921" s="570" t="s">
        <v>695</v>
      </c>
      <c r="T921" s="570" t="s">
        <v>695</v>
      </c>
      <c r="U921" s="570" t="s">
        <v>695</v>
      </c>
      <c r="V921" s="570" t="s">
        <v>695</v>
      </c>
      <c r="W921" s="570" t="s">
        <v>695</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4"/>
      <c r="I922" s="1065"/>
      <c r="J922" s="572" t="s">
        <v>697</v>
      </c>
      <c r="K922" s="573" t="str">
        <f t="shared" si="283"/>
        <v>-</v>
      </c>
      <c r="L922" s="574" t="s">
        <v>695</v>
      </c>
      <c r="M922" s="574" t="s">
        <v>695</v>
      </c>
      <c r="N922" s="574" t="s">
        <v>695</v>
      </c>
      <c r="O922" s="574" t="s">
        <v>695</v>
      </c>
      <c r="P922" s="574" t="s">
        <v>695</v>
      </c>
      <c r="Q922" s="574" t="s">
        <v>695</v>
      </c>
      <c r="R922" s="574" t="s">
        <v>695</v>
      </c>
      <c r="S922" s="574" t="s">
        <v>695</v>
      </c>
      <c r="T922" s="574" t="s">
        <v>695</v>
      </c>
      <c r="U922" s="574" t="s">
        <v>695</v>
      </c>
      <c r="V922" s="574" t="s">
        <v>695</v>
      </c>
      <c r="W922" s="574" t="s">
        <v>695</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6"/>
      <c r="I923" s="1067"/>
      <c r="J923" s="572" t="s">
        <v>698</v>
      </c>
      <c r="K923" s="573" t="str">
        <f t="shared" si="283"/>
        <v>-</v>
      </c>
      <c r="L923" s="574" t="s">
        <v>699</v>
      </c>
      <c r="M923" s="574" t="s">
        <v>699</v>
      </c>
      <c r="N923" s="574" t="s">
        <v>699</v>
      </c>
      <c r="O923" s="574" t="s">
        <v>699</v>
      </c>
      <c r="P923" s="574" t="s">
        <v>699</v>
      </c>
      <c r="Q923" s="574" t="s">
        <v>699</v>
      </c>
      <c r="R923" s="574" t="s">
        <v>699</v>
      </c>
      <c r="S923" s="574" t="s">
        <v>699</v>
      </c>
      <c r="T923" s="574" t="s">
        <v>699</v>
      </c>
      <c r="U923" s="574" t="s">
        <v>699</v>
      </c>
      <c r="V923" s="574" t="s">
        <v>699</v>
      </c>
      <c r="W923" s="574" t="s">
        <v>699</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8"/>
      <c r="I924" s="1069"/>
      <c r="J924" s="557" t="s">
        <v>700</v>
      </c>
      <c r="K924" s="575" t="str">
        <f t="shared" si="283"/>
        <v>-</v>
      </c>
      <c r="L924" s="572" t="s">
        <v>695</v>
      </c>
      <c r="M924" s="572" t="s">
        <v>695</v>
      </c>
      <c r="N924" s="572" t="s">
        <v>695</v>
      </c>
      <c r="O924" s="572" t="s">
        <v>695</v>
      </c>
      <c r="P924" s="572" t="s">
        <v>695</v>
      </c>
      <c r="Q924" s="572" t="s">
        <v>695</v>
      </c>
      <c r="R924" s="572" t="s">
        <v>695</v>
      </c>
      <c r="S924" s="572" t="s">
        <v>695</v>
      </c>
      <c r="T924" s="572" t="s">
        <v>695</v>
      </c>
      <c r="U924" s="572" t="s">
        <v>695</v>
      </c>
      <c r="V924" s="576" t="s">
        <v>695</v>
      </c>
      <c r="W924" s="576" t="s">
        <v>695</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711</v>
      </c>
      <c r="I925" s="568"/>
      <c r="J925" s="549" t="s">
        <v>694</v>
      </c>
      <c r="K925" s="569" t="str">
        <f t="shared" si="283"/>
        <v>-</v>
      </c>
      <c r="L925" s="578">
        <v>-1</v>
      </c>
      <c r="M925" s="570" t="s">
        <v>695</v>
      </c>
      <c r="N925" s="570" t="s">
        <v>695</v>
      </c>
      <c r="O925" s="570" t="s">
        <v>695</v>
      </c>
      <c r="P925" s="570" t="s">
        <v>695</v>
      </c>
      <c r="Q925" s="570" t="s">
        <v>695</v>
      </c>
      <c r="R925" s="570" t="s">
        <v>695</v>
      </c>
      <c r="S925" s="570" t="s">
        <v>695</v>
      </c>
      <c r="T925" s="570" t="s">
        <v>695</v>
      </c>
      <c r="U925" s="570" t="s">
        <v>695</v>
      </c>
      <c r="V925" s="570" t="s">
        <v>695</v>
      </c>
      <c r="W925" s="570" t="s">
        <v>695</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4"/>
      <c r="I926" s="1065"/>
      <c r="J926" s="572" t="s">
        <v>697</v>
      </c>
      <c r="K926" s="573" t="str">
        <f t="shared" si="283"/>
        <v>-</v>
      </c>
      <c r="L926" s="574" t="s">
        <v>695</v>
      </c>
      <c r="M926" s="574" t="s">
        <v>695</v>
      </c>
      <c r="N926" s="574" t="s">
        <v>695</v>
      </c>
      <c r="O926" s="574" t="s">
        <v>695</v>
      </c>
      <c r="P926" s="574" t="s">
        <v>695</v>
      </c>
      <c r="Q926" s="574" t="s">
        <v>695</v>
      </c>
      <c r="R926" s="574" t="s">
        <v>695</v>
      </c>
      <c r="S926" s="574" t="s">
        <v>695</v>
      </c>
      <c r="T926" s="574" t="s">
        <v>695</v>
      </c>
      <c r="U926" s="574" t="s">
        <v>695</v>
      </c>
      <c r="V926" s="574" t="s">
        <v>695</v>
      </c>
      <c r="W926" s="574" t="s">
        <v>695</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6"/>
      <c r="I927" s="1067"/>
      <c r="J927" s="572" t="s">
        <v>698</v>
      </c>
      <c r="K927" s="573" t="str">
        <f t="shared" si="283"/>
        <v>-</v>
      </c>
      <c r="L927" s="574" t="s">
        <v>699</v>
      </c>
      <c r="M927" s="574" t="s">
        <v>699</v>
      </c>
      <c r="N927" s="574" t="s">
        <v>699</v>
      </c>
      <c r="O927" s="574" t="s">
        <v>699</v>
      </c>
      <c r="P927" s="574" t="s">
        <v>699</v>
      </c>
      <c r="Q927" s="574" t="s">
        <v>699</v>
      </c>
      <c r="R927" s="574" t="s">
        <v>699</v>
      </c>
      <c r="S927" s="574" t="s">
        <v>699</v>
      </c>
      <c r="T927" s="574" t="s">
        <v>699</v>
      </c>
      <c r="U927" s="574" t="s">
        <v>699</v>
      </c>
      <c r="V927" s="574" t="s">
        <v>699</v>
      </c>
      <c r="W927" s="574" t="s">
        <v>699</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8"/>
      <c r="I928" s="1069"/>
      <c r="J928" s="557" t="s">
        <v>700</v>
      </c>
      <c r="K928" s="575" t="str">
        <f t="shared" si="283"/>
        <v>-</v>
      </c>
      <c r="L928" s="572" t="s">
        <v>695</v>
      </c>
      <c r="M928" s="572" t="s">
        <v>695</v>
      </c>
      <c r="N928" s="572" t="s">
        <v>695</v>
      </c>
      <c r="O928" s="572" t="s">
        <v>695</v>
      </c>
      <c r="P928" s="572" t="s">
        <v>695</v>
      </c>
      <c r="Q928" s="572" t="s">
        <v>695</v>
      </c>
      <c r="R928" s="572" t="s">
        <v>695</v>
      </c>
      <c r="S928" s="572" t="s">
        <v>695</v>
      </c>
      <c r="T928" s="572" t="s">
        <v>695</v>
      </c>
      <c r="U928" s="572" t="s">
        <v>695</v>
      </c>
      <c r="V928" s="576" t="s">
        <v>695</v>
      </c>
      <c r="W928" s="576" t="s">
        <v>695</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1095</v>
      </c>
      <c r="I929" s="568"/>
      <c r="J929" s="549" t="s">
        <v>694</v>
      </c>
      <c r="K929" s="569" t="str">
        <f t="shared" si="283"/>
        <v>-</v>
      </c>
      <c r="L929" s="570" t="s">
        <v>695</v>
      </c>
      <c r="M929" s="570" t="s">
        <v>695</v>
      </c>
      <c r="N929" s="570" t="s">
        <v>695</v>
      </c>
      <c r="O929" s="570" t="s">
        <v>695</v>
      </c>
      <c r="P929" s="570" t="s">
        <v>695</v>
      </c>
      <c r="Q929" s="570" t="s">
        <v>695</v>
      </c>
      <c r="R929" s="570" t="s">
        <v>695</v>
      </c>
      <c r="S929" s="570" t="s">
        <v>695</v>
      </c>
      <c r="T929" s="570" t="s">
        <v>695</v>
      </c>
      <c r="U929" s="570" t="s">
        <v>695</v>
      </c>
      <c r="V929" s="570" t="s">
        <v>695</v>
      </c>
      <c r="W929" s="570" t="s">
        <v>695</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4" t="s">
        <v>1096</v>
      </c>
      <c r="I930" s="1065"/>
      <c r="J930" s="572" t="s">
        <v>697</v>
      </c>
      <c r="K930" s="573" t="str">
        <f t="shared" si="283"/>
        <v>-</v>
      </c>
      <c r="L930" s="574" t="s">
        <v>695</v>
      </c>
      <c r="M930" s="574" t="s">
        <v>695</v>
      </c>
      <c r="N930" s="574" t="s">
        <v>695</v>
      </c>
      <c r="O930" s="574" t="s">
        <v>695</v>
      </c>
      <c r="P930" s="574" t="s">
        <v>695</v>
      </c>
      <c r="Q930" s="457">
        <v>0</v>
      </c>
      <c r="R930" s="574" t="s">
        <v>695</v>
      </c>
      <c r="S930" s="457" t="b">
        <v>1</v>
      </c>
      <c r="T930" s="574" t="s">
        <v>695</v>
      </c>
      <c r="U930" s="574" t="s">
        <v>695</v>
      </c>
      <c r="V930" s="574" t="s">
        <v>695</v>
      </c>
      <c r="W930" s="574" t="s">
        <v>695</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6"/>
      <c r="I931" s="1067"/>
      <c r="J931" s="572" t="s">
        <v>698</v>
      </c>
      <c r="K931" s="573" t="str">
        <f t="shared" si="283"/>
        <v>-</v>
      </c>
      <c r="L931" s="574" t="s">
        <v>699</v>
      </c>
      <c r="M931" s="574" t="s">
        <v>699</v>
      </c>
      <c r="N931" s="574" t="s">
        <v>699</v>
      </c>
      <c r="O931" s="574" t="s">
        <v>699</v>
      </c>
      <c r="P931" s="574" t="s">
        <v>699</v>
      </c>
      <c r="Q931" s="574" t="s">
        <v>699</v>
      </c>
      <c r="R931" s="574" t="s">
        <v>699</v>
      </c>
      <c r="S931" s="574" t="s">
        <v>699</v>
      </c>
      <c r="T931" s="574" t="s">
        <v>699</v>
      </c>
      <c r="U931" s="574" t="s">
        <v>699</v>
      </c>
      <c r="V931" s="574" t="s">
        <v>699</v>
      </c>
      <c r="W931" s="574" t="s">
        <v>699</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8"/>
      <c r="I932" s="1069"/>
      <c r="J932" s="557" t="s">
        <v>700</v>
      </c>
      <c r="K932" s="575" t="str">
        <f t="shared" si="283"/>
        <v>-</v>
      </c>
      <c r="L932" s="572" t="s">
        <v>695</v>
      </c>
      <c r="M932" s="572" t="s">
        <v>695</v>
      </c>
      <c r="N932" s="572" t="s">
        <v>695</v>
      </c>
      <c r="O932" s="572" t="s">
        <v>695</v>
      </c>
      <c r="P932" s="572" t="s">
        <v>695</v>
      </c>
      <c r="Q932" s="572" t="s">
        <v>695</v>
      </c>
      <c r="R932" s="572" t="s">
        <v>695</v>
      </c>
      <c r="S932" s="572" t="s">
        <v>695</v>
      </c>
      <c r="T932" s="572" t="s">
        <v>695</v>
      </c>
      <c r="U932" s="572" t="s">
        <v>695</v>
      </c>
      <c r="V932" s="576" t="s">
        <v>695</v>
      </c>
      <c r="W932" s="576" t="s">
        <v>695</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712</v>
      </c>
      <c r="I933" s="568"/>
      <c r="J933" s="549" t="s">
        <v>694</v>
      </c>
      <c r="K933" s="569" t="str">
        <f t="shared" si="283"/>
        <v>-</v>
      </c>
      <c r="L933" s="570" t="s">
        <v>695</v>
      </c>
      <c r="M933" s="570" t="s">
        <v>695</v>
      </c>
      <c r="N933" s="570" t="s">
        <v>695</v>
      </c>
      <c r="O933" s="570" t="s">
        <v>695</v>
      </c>
      <c r="P933" s="570" t="s">
        <v>695</v>
      </c>
      <c r="Q933" s="570" t="s">
        <v>695</v>
      </c>
      <c r="R933" s="570" t="s">
        <v>695</v>
      </c>
      <c r="S933" s="570" t="s">
        <v>695</v>
      </c>
      <c r="T933" s="570" t="s">
        <v>695</v>
      </c>
      <c r="U933" s="570" t="s">
        <v>695</v>
      </c>
      <c r="V933" s="570" t="s">
        <v>695</v>
      </c>
      <c r="W933" s="570" t="s">
        <v>695</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4" t="s">
        <v>1097</v>
      </c>
      <c r="I934" s="1065"/>
      <c r="J934" s="572" t="s">
        <v>697</v>
      </c>
      <c r="K934" s="573" t="str">
        <f t="shared" si="283"/>
        <v>-</v>
      </c>
      <c r="L934" s="574" t="s">
        <v>695</v>
      </c>
      <c r="M934" s="574" t="s">
        <v>695</v>
      </c>
      <c r="N934" s="574" t="s">
        <v>695</v>
      </c>
      <c r="O934" s="574" t="s">
        <v>695</v>
      </c>
      <c r="P934" s="574" t="s">
        <v>695</v>
      </c>
      <c r="Q934" s="1038">
        <f>INT($I$402)+2</f>
        <v>37</v>
      </c>
      <c r="R934" s="574" t="s">
        <v>695</v>
      </c>
      <c r="S934" s="457" t="b">
        <v>1</v>
      </c>
      <c r="T934" s="574">
        <v>1</v>
      </c>
      <c r="U934" s="574" t="s">
        <v>695</v>
      </c>
      <c r="V934" s="574" t="s">
        <v>695</v>
      </c>
      <c r="W934" s="574" t="s">
        <v>695</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6"/>
      <c r="I935" s="1067"/>
      <c r="J935" s="572" t="s">
        <v>698</v>
      </c>
      <c r="K935" s="573" t="str">
        <f t="shared" si="283"/>
        <v>-</v>
      </c>
      <c r="L935" s="574" t="s">
        <v>699</v>
      </c>
      <c r="M935" s="574" t="s">
        <v>699</v>
      </c>
      <c r="N935" s="574" t="s">
        <v>699</v>
      </c>
      <c r="O935" s="574" t="s">
        <v>699</v>
      </c>
      <c r="P935" s="574" t="s">
        <v>699</v>
      </c>
      <c r="Q935" s="574" t="s">
        <v>699</v>
      </c>
      <c r="R935" s="574" t="s">
        <v>699</v>
      </c>
      <c r="S935" s="574" t="s">
        <v>699</v>
      </c>
      <c r="T935" s="574" t="s">
        <v>699</v>
      </c>
      <c r="U935" s="574" t="s">
        <v>699</v>
      </c>
      <c r="V935" s="574" t="s">
        <v>699</v>
      </c>
      <c r="W935" s="574" t="s">
        <v>699</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8"/>
      <c r="I936" s="1069"/>
      <c r="J936" s="557" t="s">
        <v>700</v>
      </c>
      <c r="K936" s="575" t="str">
        <f t="shared" si="283"/>
        <v>-</v>
      </c>
      <c r="L936" s="572" t="s">
        <v>695</v>
      </c>
      <c r="M936" s="572" t="s">
        <v>695</v>
      </c>
      <c r="N936" s="572" t="s">
        <v>695</v>
      </c>
      <c r="O936" s="572" t="s">
        <v>695</v>
      </c>
      <c r="P936" s="572" t="s">
        <v>695</v>
      </c>
      <c r="Q936" s="572" t="s">
        <v>695</v>
      </c>
      <c r="R936" s="572" t="s">
        <v>695</v>
      </c>
      <c r="S936" s="572" t="s">
        <v>695</v>
      </c>
      <c r="T936" s="572" t="s">
        <v>695</v>
      </c>
      <c r="U936" s="572" t="s">
        <v>695</v>
      </c>
      <c r="V936" s="576" t="s">
        <v>695</v>
      </c>
      <c r="W936" s="576" t="s">
        <v>695</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713</v>
      </c>
      <c r="I937" s="568"/>
      <c r="J937" s="549" t="s">
        <v>694</v>
      </c>
      <c r="K937" s="569" t="str">
        <f t="shared" si="283"/>
        <v>-</v>
      </c>
      <c r="L937" s="570" t="s">
        <v>695</v>
      </c>
      <c r="M937" s="570" t="s">
        <v>695</v>
      </c>
      <c r="N937" s="570" t="s">
        <v>695</v>
      </c>
      <c r="O937" s="570" t="s">
        <v>695</v>
      </c>
      <c r="P937" s="570" t="s">
        <v>695</v>
      </c>
      <c r="Q937" s="570" t="s">
        <v>695</v>
      </c>
      <c r="R937" s="570" t="s">
        <v>695</v>
      </c>
      <c r="S937" s="570" t="s">
        <v>695</v>
      </c>
      <c r="T937" s="570" t="s">
        <v>695</v>
      </c>
      <c r="U937" s="570" t="s">
        <v>695</v>
      </c>
      <c r="V937" s="570" t="s">
        <v>695</v>
      </c>
      <c r="W937" s="570" t="s">
        <v>695</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4" t="s">
        <v>1098</v>
      </c>
      <c r="I938" s="1065"/>
      <c r="J938" s="572" t="s">
        <v>697</v>
      </c>
      <c r="K938" s="573" t="str">
        <f t="shared" si="283"/>
        <v>-</v>
      </c>
      <c r="L938" s="574" t="s">
        <v>695</v>
      </c>
      <c r="M938" s="574" t="s">
        <v>695</v>
      </c>
      <c r="N938" s="574" t="s">
        <v>695</v>
      </c>
      <c r="O938" s="574" t="s">
        <v>695</v>
      </c>
      <c r="P938" s="574" t="s">
        <v>695</v>
      </c>
      <c r="Q938" s="1038">
        <f>INT($I$403)+2</f>
        <v>52</v>
      </c>
      <c r="R938" s="574" t="s">
        <v>695</v>
      </c>
      <c r="S938" s="457" t="b">
        <v>1</v>
      </c>
      <c r="T938" s="574">
        <v>2</v>
      </c>
      <c r="U938" s="574" t="s">
        <v>695</v>
      </c>
      <c r="V938" s="574" t="s">
        <v>695</v>
      </c>
      <c r="W938" s="574" t="s">
        <v>695</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6"/>
      <c r="I939" s="1067"/>
      <c r="J939" s="572" t="s">
        <v>698</v>
      </c>
      <c r="K939" s="573" t="str">
        <f t="shared" si="283"/>
        <v>-</v>
      </c>
      <c r="L939" s="574" t="s">
        <v>699</v>
      </c>
      <c r="M939" s="574" t="s">
        <v>699</v>
      </c>
      <c r="N939" s="574" t="s">
        <v>699</v>
      </c>
      <c r="O939" s="574" t="s">
        <v>699</v>
      </c>
      <c r="P939" s="574" t="s">
        <v>699</v>
      </c>
      <c r="Q939" s="574" t="s">
        <v>699</v>
      </c>
      <c r="R939" s="574" t="s">
        <v>699</v>
      </c>
      <c r="S939" s="574" t="s">
        <v>699</v>
      </c>
      <c r="T939" s="574" t="s">
        <v>699</v>
      </c>
      <c r="U939" s="574" t="s">
        <v>699</v>
      </c>
      <c r="V939" s="574" t="s">
        <v>699</v>
      </c>
      <c r="W939" s="574" t="s">
        <v>699</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8"/>
      <c r="I940" s="1069"/>
      <c r="J940" s="557" t="s">
        <v>700</v>
      </c>
      <c r="K940" s="575" t="str">
        <f t="shared" si="283"/>
        <v>-</v>
      </c>
      <c r="L940" s="572" t="s">
        <v>695</v>
      </c>
      <c r="M940" s="572" t="s">
        <v>695</v>
      </c>
      <c r="N940" s="572" t="s">
        <v>695</v>
      </c>
      <c r="O940" s="572" t="s">
        <v>695</v>
      </c>
      <c r="P940" s="572" t="s">
        <v>695</v>
      </c>
      <c r="Q940" s="572" t="s">
        <v>695</v>
      </c>
      <c r="R940" s="572" t="s">
        <v>695</v>
      </c>
      <c r="S940" s="572" t="s">
        <v>695</v>
      </c>
      <c r="T940" s="572" t="s">
        <v>695</v>
      </c>
      <c r="U940" s="572" t="s">
        <v>695</v>
      </c>
      <c r="V940" s="576" t="s">
        <v>695</v>
      </c>
      <c r="W940" s="576" t="s">
        <v>695</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714</v>
      </c>
      <c r="I941" s="568"/>
      <c r="J941" s="549" t="s">
        <v>694</v>
      </c>
      <c r="K941" s="569" t="str">
        <f t="shared" si="283"/>
        <v>-</v>
      </c>
      <c r="L941" s="570" t="s">
        <v>695</v>
      </c>
      <c r="M941" s="570" t="s">
        <v>695</v>
      </c>
      <c r="N941" s="570" t="s">
        <v>695</v>
      </c>
      <c r="O941" s="570" t="s">
        <v>695</v>
      </c>
      <c r="P941" s="570" t="s">
        <v>695</v>
      </c>
      <c r="Q941" s="570" t="s">
        <v>695</v>
      </c>
      <c r="R941" s="570" t="s">
        <v>695</v>
      </c>
      <c r="S941" s="570" t="s">
        <v>695</v>
      </c>
      <c r="T941" s="570" t="s">
        <v>695</v>
      </c>
      <c r="U941" s="570" t="s">
        <v>695</v>
      </c>
      <c r="V941" s="570" t="s">
        <v>695</v>
      </c>
      <c r="W941" s="570" t="s">
        <v>695</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4" t="s">
        <v>1098</v>
      </c>
      <c r="I942" s="1065"/>
      <c r="J942" s="572" t="s">
        <v>697</v>
      </c>
      <c r="K942" s="573" t="str">
        <f t="shared" si="283"/>
        <v>-</v>
      </c>
      <c r="L942" s="574" t="s">
        <v>695</v>
      </c>
      <c r="M942" s="574" t="s">
        <v>695</v>
      </c>
      <c r="N942" s="574" t="s">
        <v>695</v>
      </c>
      <c r="O942" s="574" t="s">
        <v>695</v>
      </c>
      <c r="P942" s="574" t="s">
        <v>695</v>
      </c>
      <c r="Q942" s="1038">
        <f>INT($I$404)+2</f>
        <v>52</v>
      </c>
      <c r="R942" s="574" t="s">
        <v>695</v>
      </c>
      <c r="S942" s="457" t="b">
        <v>1</v>
      </c>
      <c r="T942" s="574">
        <v>3</v>
      </c>
      <c r="U942" s="574" t="s">
        <v>695</v>
      </c>
      <c r="V942" s="574" t="s">
        <v>695</v>
      </c>
      <c r="W942" s="574" t="s">
        <v>695</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6"/>
      <c r="I943" s="1067"/>
      <c r="J943" s="572" t="s">
        <v>698</v>
      </c>
      <c r="K943" s="573" t="str">
        <f t="shared" si="283"/>
        <v>-</v>
      </c>
      <c r="L943" s="574" t="s">
        <v>699</v>
      </c>
      <c r="M943" s="574" t="s">
        <v>699</v>
      </c>
      <c r="N943" s="574" t="s">
        <v>699</v>
      </c>
      <c r="O943" s="574" t="s">
        <v>699</v>
      </c>
      <c r="P943" s="574" t="s">
        <v>699</v>
      </c>
      <c r="Q943" s="574" t="s">
        <v>699</v>
      </c>
      <c r="R943" s="574" t="s">
        <v>699</v>
      </c>
      <c r="S943" s="574" t="s">
        <v>699</v>
      </c>
      <c r="T943" s="574" t="s">
        <v>699</v>
      </c>
      <c r="U943" s="574" t="s">
        <v>699</v>
      </c>
      <c r="V943" s="574" t="s">
        <v>699</v>
      </c>
      <c r="W943" s="574" t="s">
        <v>699</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8"/>
      <c r="I944" s="1069"/>
      <c r="J944" s="557" t="s">
        <v>700</v>
      </c>
      <c r="K944" s="575" t="str">
        <f t="shared" si="283"/>
        <v>-</v>
      </c>
      <c r="L944" s="572" t="s">
        <v>695</v>
      </c>
      <c r="M944" s="572" t="s">
        <v>695</v>
      </c>
      <c r="N944" s="572" t="s">
        <v>695</v>
      </c>
      <c r="O944" s="572" t="s">
        <v>695</v>
      </c>
      <c r="P944" s="572" t="s">
        <v>695</v>
      </c>
      <c r="Q944" s="572" t="s">
        <v>695</v>
      </c>
      <c r="R944" s="572" t="s">
        <v>695</v>
      </c>
      <c r="S944" s="572" t="s">
        <v>695</v>
      </c>
      <c r="T944" s="572" t="s">
        <v>695</v>
      </c>
      <c r="U944" s="572" t="s">
        <v>695</v>
      </c>
      <c r="V944" s="576" t="s">
        <v>695</v>
      </c>
      <c r="W944" s="576" t="s">
        <v>695</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715</v>
      </c>
      <c r="I945" s="568"/>
      <c r="J945" s="549" t="s">
        <v>694</v>
      </c>
      <c r="K945" s="569" t="str">
        <f t="shared" si="283"/>
        <v>-</v>
      </c>
      <c r="L945" s="570" t="s">
        <v>695</v>
      </c>
      <c r="M945" s="570" t="s">
        <v>695</v>
      </c>
      <c r="N945" s="570" t="s">
        <v>695</v>
      </c>
      <c r="O945" s="570" t="s">
        <v>695</v>
      </c>
      <c r="P945" s="570" t="s">
        <v>695</v>
      </c>
      <c r="Q945" s="570" t="s">
        <v>695</v>
      </c>
      <c r="R945" s="570" t="s">
        <v>695</v>
      </c>
      <c r="S945" s="570" t="s">
        <v>695</v>
      </c>
      <c r="T945" s="570" t="s">
        <v>695</v>
      </c>
      <c r="U945" s="570" t="s">
        <v>695</v>
      </c>
      <c r="V945" s="570" t="s">
        <v>695</v>
      </c>
      <c r="W945" s="570" t="s">
        <v>695</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4" t="s">
        <v>1098</v>
      </c>
      <c r="I946" s="1065"/>
      <c r="J946" s="572" t="s">
        <v>697</v>
      </c>
      <c r="K946" s="573" t="str">
        <f t="shared" si="283"/>
        <v>-</v>
      </c>
      <c r="L946" s="574" t="s">
        <v>695</v>
      </c>
      <c r="M946" s="574" t="s">
        <v>695</v>
      </c>
      <c r="N946" s="574" t="s">
        <v>695</v>
      </c>
      <c r="O946" s="574" t="s">
        <v>695</v>
      </c>
      <c r="P946" s="574" t="s">
        <v>695</v>
      </c>
      <c r="Q946" s="1038">
        <f>INT($I$405)+2</f>
        <v>52</v>
      </c>
      <c r="R946" s="574" t="s">
        <v>695</v>
      </c>
      <c r="S946" s="457" t="b">
        <v>1</v>
      </c>
      <c r="T946" s="574">
        <v>4</v>
      </c>
      <c r="U946" s="574" t="s">
        <v>695</v>
      </c>
      <c r="V946" s="574" t="s">
        <v>695</v>
      </c>
      <c r="W946" s="574" t="s">
        <v>695</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6"/>
      <c r="I947" s="1067"/>
      <c r="J947" s="572" t="s">
        <v>698</v>
      </c>
      <c r="K947" s="573" t="str">
        <f t="shared" si="283"/>
        <v>-</v>
      </c>
      <c r="L947" s="574" t="s">
        <v>699</v>
      </c>
      <c r="M947" s="574" t="s">
        <v>699</v>
      </c>
      <c r="N947" s="574" t="s">
        <v>699</v>
      </c>
      <c r="O947" s="574" t="s">
        <v>699</v>
      </c>
      <c r="P947" s="574" t="s">
        <v>699</v>
      </c>
      <c r="Q947" s="574" t="s">
        <v>699</v>
      </c>
      <c r="R947" s="574" t="s">
        <v>699</v>
      </c>
      <c r="S947" s="574" t="s">
        <v>699</v>
      </c>
      <c r="T947" s="574" t="s">
        <v>699</v>
      </c>
      <c r="U947" s="574" t="s">
        <v>699</v>
      </c>
      <c r="V947" s="574" t="s">
        <v>699</v>
      </c>
      <c r="W947" s="574" t="s">
        <v>699</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8"/>
      <c r="I948" s="1069"/>
      <c r="J948" s="557" t="s">
        <v>700</v>
      </c>
      <c r="K948" s="575" t="str">
        <f t="shared" si="283"/>
        <v>-</v>
      </c>
      <c r="L948" s="572" t="s">
        <v>695</v>
      </c>
      <c r="M948" s="572" t="s">
        <v>695</v>
      </c>
      <c r="N948" s="572" t="s">
        <v>695</v>
      </c>
      <c r="O948" s="572" t="s">
        <v>695</v>
      </c>
      <c r="P948" s="572" t="s">
        <v>695</v>
      </c>
      <c r="Q948" s="572" t="s">
        <v>695</v>
      </c>
      <c r="R948" s="572" t="s">
        <v>695</v>
      </c>
      <c r="S948" s="572" t="s">
        <v>695</v>
      </c>
      <c r="T948" s="572" t="s">
        <v>695</v>
      </c>
      <c r="U948" s="572" t="s">
        <v>695</v>
      </c>
      <c r="V948" s="576" t="s">
        <v>695</v>
      </c>
      <c r="W948" s="576" t="s">
        <v>695</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716</v>
      </c>
      <c r="I949" s="568"/>
      <c r="J949" s="549" t="s">
        <v>694</v>
      </c>
      <c r="K949" s="569" t="str">
        <f t="shared" si="283"/>
        <v>-</v>
      </c>
      <c r="L949" s="578">
        <v>-1</v>
      </c>
      <c r="M949" s="570" t="s">
        <v>695</v>
      </c>
      <c r="N949" s="570" t="s">
        <v>695</v>
      </c>
      <c r="O949" s="570" t="s">
        <v>695</v>
      </c>
      <c r="P949" s="570" t="s">
        <v>695</v>
      </c>
      <c r="Q949" s="570" t="s">
        <v>695</v>
      </c>
      <c r="R949" s="570" t="s">
        <v>695</v>
      </c>
      <c r="S949" s="570" t="s">
        <v>695</v>
      </c>
      <c r="T949" s="570" t="s">
        <v>695</v>
      </c>
      <c r="U949" s="570" t="s">
        <v>695</v>
      </c>
      <c r="V949" s="570" t="s">
        <v>695</v>
      </c>
      <c r="W949" s="570" t="s">
        <v>695</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4" t="s">
        <v>717</v>
      </c>
      <c r="I950" s="1065"/>
      <c r="J950" s="572" t="s">
        <v>697</v>
      </c>
      <c r="K950" s="573" t="str">
        <f t="shared" si="283"/>
        <v>-</v>
      </c>
      <c r="L950" s="574" t="s">
        <v>695</v>
      </c>
      <c r="M950" s="574" t="s">
        <v>695</v>
      </c>
      <c r="N950" s="574" t="s">
        <v>695</v>
      </c>
      <c r="O950" s="574" t="s">
        <v>695</v>
      </c>
      <c r="P950" s="574" t="s">
        <v>695</v>
      </c>
      <c r="Q950" s="457">
        <f>INT(150/7)+2</f>
        <v>23</v>
      </c>
      <c r="R950" s="574" t="s">
        <v>695</v>
      </c>
      <c r="S950" s="457" t="b">
        <v>1</v>
      </c>
      <c r="T950" s="574" t="s">
        <v>695</v>
      </c>
      <c r="U950" s="574" t="s">
        <v>695</v>
      </c>
      <c r="V950" s="574" t="s">
        <v>695</v>
      </c>
      <c r="W950" s="574" t="s">
        <v>695</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6"/>
      <c r="I951" s="1067"/>
      <c r="J951" s="572" t="s">
        <v>698</v>
      </c>
      <c r="K951" s="573" t="str">
        <f t="shared" si="283"/>
        <v>-</v>
      </c>
      <c r="L951" s="574" t="s">
        <v>699</v>
      </c>
      <c r="M951" s="574" t="s">
        <v>699</v>
      </c>
      <c r="N951" s="574" t="s">
        <v>699</v>
      </c>
      <c r="O951" s="574" t="s">
        <v>699</v>
      </c>
      <c r="P951" s="574" t="s">
        <v>699</v>
      </c>
      <c r="Q951" s="574" t="s">
        <v>699</v>
      </c>
      <c r="R951" s="574" t="s">
        <v>699</v>
      </c>
      <c r="S951" s="574" t="s">
        <v>699</v>
      </c>
      <c r="T951" s="574" t="s">
        <v>699</v>
      </c>
      <c r="U951" s="574" t="s">
        <v>699</v>
      </c>
      <c r="V951" s="574" t="s">
        <v>699</v>
      </c>
      <c r="W951" s="574" t="s">
        <v>699</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8"/>
      <c r="I952" s="1069"/>
      <c r="J952" s="557" t="s">
        <v>700</v>
      </c>
      <c r="K952" s="575" t="str">
        <f t="shared" si="283"/>
        <v>-</v>
      </c>
      <c r="L952" s="572" t="s">
        <v>695</v>
      </c>
      <c r="M952" s="572" t="s">
        <v>695</v>
      </c>
      <c r="N952" s="572" t="s">
        <v>695</v>
      </c>
      <c r="O952" s="572" t="s">
        <v>695</v>
      </c>
      <c r="P952" s="572" t="s">
        <v>695</v>
      </c>
      <c r="Q952" s="572" t="s">
        <v>695</v>
      </c>
      <c r="R952" s="572" t="s">
        <v>695</v>
      </c>
      <c r="S952" s="572" t="s">
        <v>695</v>
      </c>
      <c r="T952" s="572" t="s">
        <v>695</v>
      </c>
      <c r="U952" s="572" t="s">
        <v>695</v>
      </c>
      <c r="V952" s="576" t="s">
        <v>695</v>
      </c>
      <c r="W952" s="576" t="s">
        <v>695</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718</v>
      </c>
      <c r="I953" s="568"/>
      <c r="J953" s="549" t="s">
        <v>694</v>
      </c>
      <c r="K953" s="569" t="str">
        <f t="shared" si="283"/>
        <v>-</v>
      </c>
      <c r="L953" s="570" t="s">
        <v>695</v>
      </c>
      <c r="M953" s="570" t="s">
        <v>695</v>
      </c>
      <c r="N953" s="570" t="s">
        <v>695</v>
      </c>
      <c r="O953" s="570" t="s">
        <v>695</v>
      </c>
      <c r="P953" s="570" t="s">
        <v>695</v>
      </c>
      <c r="Q953" s="570" t="s">
        <v>695</v>
      </c>
      <c r="R953" s="570" t="s">
        <v>695</v>
      </c>
      <c r="S953" s="570" t="s">
        <v>695</v>
      </c>
      <c r="T953" s="570" t="s">
        <v>695</v>
      </c>
      <c r="U953" s="570" t="s">
        <v>695</v>
      </c>
      <c r="V953" s="570" t="s">
        <v>695</v>
      </c>
      <c r="W953" s="570" t="s">
        <v>695</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4" t="s">
        <v>719</v>
      </c>
      <c r="I954" s="1065"/>
      <c r="J954" s="572" t="s">
        <v>697</v>
      </c>
      <c r="K954" s="573" t="str">
        <f t="shared" si="283"/>
        <v>-</v>
      </c>
      <c r="L954" s="574" t="s">
        <v>695</v>
      </c>
      <c r="M954" s="574" t="s">
        <v>695</v>
      </c>
      <c r="N954" s="574" t="s">
        <v>695</v>
      </c>
      <c r="O954" s="574" t="s">
        <v>695</v>
      </c>
      <c r="P954" s="574" t="s">
        <v>695</v>
      </c>
      <c r="Q954" s="457">
        <f>INT(150/7)+2</f>
        <v>23</v>
      </c>
      <c r="R954" s="574" t="s">
        <v>695</v>
      </c>
      <c r="S954" s="457" t="b">
        <v>1</v>
      </c>
      <c r="T954" s="574" t="s">
        <v>695</v>
      </c>
      <c r="U954" s="574" t="s">
        <v>695</v>
      </c>
      <c r="V954" s="574" t="s">
        <v>695</v>
      </c>
      <c r="W954" s="574" t="s">
        <v>695</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6"/>
      <c r="I955" s="1067"/>
      <c r="J955" s="572" t="s">
        <v>698</v>
      </c>
      <c r="K955" s="573" t="str">
        <f t="shared" si="283"/>
        <v>-</v>
      </c>
      <c r="L955" s="574" t="s">
        <v>699</v>
      </c>
      <c r="M955" s="574" t="s">
        <v>699</v>
      </c>
      <c r="N955" s="574" t="s">
        <v>699</v>
      </c>
      <c r="O955" s="574" t="s">
        <v>699</v>
      </c>
      <c r="P955" s="574" t="s">
        <v>699</v>
      </c>
      <c r="Q955" s="574" t="s">
        <v>699</v>
      </c>
      <c r="R955" s="574" t="s">
        <v>699</v>
      </c>
      <c r="S955" s="574" t="s">
        <v>699</v>
      </c>
      <c r="T955" s="574" t="s">
        <v>699</v>
      </c>
      <c r="U955" s="574" t="s">
        <v>699</v>
      </c>
      <c r="V955" s="574" t="s">
        <v>699</v>
      </c>
      <c r="W955" s="574" t="s">
        <v>699</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8"/>
      <c r="I956" s="1069"/>
      <c r="J956" s="557" t="s">
        <v>700</v>
      </c>
      <c r="K956" s="575" t="str">
        <f t="shared" si="283"/>
        <v>-</v>
      </c>
      <c r="L956" s="572" t="s">
        <v>695</v>
      </c>
      <c r="M956" s="572" t="s">
        <v>695</v>
      </c>
      <c r="N956" s="572" t="s">
        <v>695</v>
      </c>
      <c r="O956" s="572" t="s">
        <v>695</v>
      </c>
      <c r="P956" s="572" t="s">
        <v>695</v>
      </c>
      <c r="Q956" s="572" t="s">
        <v>695</v>
      </c>
      <c r="R956" s="572" t="s">
        <v>695</v>
      </c>
      <c r="S956" s="572" t="s">
        <v>695</v>
      </c>
      <c r="T956" s="572" t="s">
        <v>695</v>
      </c>
      <c r="U956" s="572" t="s">
        <v>695</v>
      </c>
      <c r="V956" s="576" t="s">
        <v>695</v>
      </c>
      <c r="W956" s="576" t="s">
        <v>695</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720</v>
      </c>
      <c r="I957" s="568"/>
      <c r="J957" s="549" t="s">
        <v>694</v>
      </c>
      <c r="K957" s="569" t="str">
        <f t="shared" si="283"/>
        <v>-</v>
      </c>
      <c r="L957" s="570" t="s">
        <v>695</v>
      </c>
      <c r="M957" s="570" t="s">
        <v>695</v>
      </c>
      <c r="N957" s="570" t="s">
        <v>695</v>
      </c>
      <c r="O957" s="570" t="s">
        <v>695</v>
      </c>
      <c r="P957" s="570" t="s">
        <v>695</v>
      </c>
      <c r="Q957" s="570" t="s">
        <v>695</v>
      </c>
      <c r="R957" s="570" t="s">
        <v>695</v>
      </c>
      <c r="S957" s="570" t="s">
        <v>695</v>
      </c>
      <c r="T957" s="570" t="s">
        <v>695</v>
      </c>
      <c r="U957" s="570" t="s">
        <v>695</v>
      </c>
      <c r="V957" s="570" t="s">
        <v>695</v>
      </c>
      <c r="W957" s="570" t="s">
        <v>695</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4" t="s">
        <v>721</v>
      </c>
      <c r="I958" s="1065"/>
      <c r="J958" s="572" t="s">
        <v>697</v>
      </c>
      <c r="K958" s="573" t="str">
        <f t="shared" si="283"/>
        <v>-</v>
      </c>
      <c r="L958" s="574" t="s">
        <v>695</v>
      </c>
      <c r="M958" s="574" t="s">
        <v>695</v>
      </c>
      <c r="N958" s="574" t="s">
        <v>695</v>
      </c>
      <c r="O958" s="574" t="s">
        <v>695</v>
      </c>
      <c r="P958" s="574" t="s">
        <v>695</v>
      </c>
      <c r="Q958" s="457">
        <f>INT(150/7)+2</f>
        <v>23</v>
      </c>
      <c r="R958" s="574" t="s">
        <v>695</v>
      </c>
      <c r="S958" s="457" t="b">
        <v>1</v>
      </c>
      <c r="T958" s="574" t="s">
        <v>695</v>
      </c>
      <c r="U958" s="574" t="s">
        <v>695</v>
      </c>
      <c r="V958" s="574" t="s">
        <v>695</v>
      </c>
      <c r="W958" s="574" t="s">
        <v>695</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6"/>
      <c r="I959" s="1067"/>
      <c r="J959" s="572" t="s">
        <v>698</v>
      </c>
      <c r="K959" s="573" t="str">
        <f t="shared" si="283"/>
        <v>-</v>
      </c>
      <c r="L959" s="574" t="s">
        <v>699</v>
      </c>
      <c r="M959" s="574" t="s">
        <v>699</v>
      </c>
      <c r="N959" s="574" t="s">
        <v>699</v>
      </c>
      <c r="O959" s="574" t="s">
        <v>699</v>
      </c>
      <c r="P959" s="574" t="s">
        <v>699</v>
      </c>
      <c r="Q959" s="574" t="s">
        <v>699</v>
      </c>
      <c r="R959" s="574" t="s">
        <v>699</v>
      </c>
      <c r="S959" s="574" t="s">
        <v>699</v>
      </c>
      <c r="T959" s="574" t="s">
        <v>699</v>
      </c>
      <c r="U959" s="574" t="s">
        <v>699</v>
      </c>
      <c r="V959" s="574" t="s">
        <v>699</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8"/>
      <c r="I960" s="1069"/>
      <c r="J960" s="557" t="s">
        <v>700</v>
      </c>
      <c r="K960" s="575" t="str">
        <f t="shared" si="283"/>
        <v>-</v>
      </c>
      <c r="L960" s="572" t="s">
        <v>695</v>
      </c>
      <c r="M960" s="572" t="s">
        <v>695</v>
      </c>
      <c r="N960" s="572" t="s">
        <v>695</v>
      </c>
      <c r="O960" s="572" t="s">
        <v>695</v>
      </c>
      <c r="P960" s="572" t="s">
        <v>695</v>
      </c>
      <c r="Q960" s="572" t="s">
        <v>695</v>
      </c>
      <c r="R960" s="572" t="s">
        <v>695</v>
      </c>
      <c r="S960" s="572" t="s">
        <v>695</v>
      </c>
      <c r="T960" s="572" t="s">
        <v>695</v>
      </c>
      <c r="U960" s="572" t="s">
        <v>695</v>
      </c>
      <c r="V960" s="576" t="s">
        <v>695</v>
      </c>
      <c r="W960" s="576" t="s">
        <v>695</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722</v>
      </c>
      <c r="I961" s="568"/>
      <c r="J961" s="549" t="s">
        <v>694</v>
      </c>
      <c r="K961" s="569" t="str">
        <f t="shared" si="283"/>
        <v>-</v>
      </c>
      <c r="L961" s="570" t="s">
        <v>695</v>
      </c>
      <c r="M961" s="570" t="s">
        <v>695</v>
      </c>
      <c r="N961" s="570" t="s">
        <v>695</v>
      </c>
      <c r="O961" s="570" t="s">
        <v>695</v>
      </c>
      <c r="P961" s="570" t="s">
        <v>695</v>
      </c>
      <c r="Q961" s="570" t="s">
        <v>695</v>
      </c>
      <c r="R961" s="570" t="s">
        <v>695</v>
      </c>
      <c r="S961" s="570" t="s">
        <v>695</v>
      </c>
      <c r="T961" s="570" t="s">
        <v>695</v>
      </c>
      <c r="U961" s="570" t="s">
        <v>695</v>
      </c>
      <c r="V961" s="570" t="s">
        <v>695</v>
      </c>
      <c r="W961" s="570" t="s">
        <v>695</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4"/>
      <c r="I962" s="1065"/>
      <c r="J962" s="572" t="s">
        <v>697</v>
      </c>
      <c r="K962" s="573" t="str">
        <f t="shared" ref="K962:K1004" si="288">IF(L962&lt;0,"-",IFERROR(DATE(2019,1,($L962)*7+1),"-"))</f>
        <v>-</v>
      </c>
      <c r="L962" s="574" t="s">
        <v>695</v>
      </c>
      <c r="M962" s="574" t="s">
        <v>695</v>
      </c>
      <c r="N962" s="574" t="s">
        <v>695</v>
      </c>
      <c r="O962" s="574" t="s">
        <v>695</v>
      </c>
      <c r="P962" s="574" t="s">
        <v>695</v>
      </c>
      <c r="Q962" s="574" t="s">
        <v>695</v>
      </c>
      <c r="R962" s="457">
        <v>0</v>
      </c>
      <c r="S962" s="457" t="b">
        <v>1</v>
      </c>
      <c r="T962" s="574" t="s">
        <v>695</v>
      </c>
      <c r="U962" s="574" t="s">
        <v>695</v>
      </c>
      <c r="V962" s="574" t="s">
        <v>695</v>
      </c>
      <c r="W962" s="574" t="s">
        <v>695</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6"/>
      <c r="I963" s="1067"/>
      <c r="J963" s="572" t="s">
        <v>698</v>
      </c>
      <c r="K963" s="573" t="str">
        <f t="shared" si="288"/>
        <v>-</v>
      </c>
      <c r="L963" s="574" t="s">
        <v>699</v>
      </c>
      <c r="M963" s="574" t="s">
        <v>699</v>
      </c>
      <c r="N963" s="574" t="s">
        <v>699</v>
      </c>
      <c r="O963" s="574" t="s">
        <v>699</v>
      </c>
      <c r="P963" s="574" t="s">
        <v>699</v>
      </c>
      <c r="Q963" s="574" t="s">
        <v>699</v>
      </c>
      <c r="R963" s="574" t="s">
        <v>699</v>
      </c>
      <c r="S963" s="574" t="s">
        <v>699</v>
      </c>
      <c r="T963" s="574" t="s">
        <v>699</v>
      </c>
      <c r="U963" s="574" t="s">
        <v>699</v>
      </c>
      <c r="V963" s="574" t="s">
        <v>699</v>
      </c>
      <c r="W963" s="574" t="s">
        <v>699</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8"/>
      <c r="I964" s="1069"/>
      <c r="J964" s="557" t="s">
        <v>700</v>
      </c>
      <c r="K964" s="575" t="str">
        <f t="shared" si="288"/>
        <v>-</v>
      </c>
      <c r="L964" s="572" t="s">
        <v>695</v>
      </c>
      <c r="M964" s="572" t="s">
        <v>695</v>
      </c>
      <c r="N964" s="572" t="s">
        <v>695</v>
      </c>
      <c r="O964" s="572" t="s">
        <v>695</v>
      </c>
      <c r="P964" s="572" t="s">
        <v>695</v>
      </c>
      <c r="Q964" s="572" t="s">
        <v>695</v>
      </c>
      <c r="R964" s="572" t="s">
        <v>695</v>
      </c>
      <c r="S964" s="572" t="s">
        <v>695</v>
      </c>
      <c r="T964" s="572" t="s">
        <v>695</v>
      </c>
      <c r="U964" s="572" t="s">
        <v>695</v>
      </c>
      <c r="V964" s="576" t="s">
        <v>695</v>
      </c>
      <c r="W964" s="576" t="s">
        <v>695</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723</v>
      </c>
      <c r="I965" s="568"/>
      <c r="J965" s="549" t="s">
        <v>694</v>
      </c>
      <c r="K965" s="569" t="str">
        <f t="shared" si="288"/>
        <v>-</v>
      </c>
      <c r="L965" s="570" t="s">
        <v>695</v>
      </c>
      <c r="M965" s="577">
        <v>42</v>
      </c>
      <c r="N965" s="570" t="s">
        <v>695</v>
      </c>
      <c r="O965" s="570" t="s">
        <v>695</v>
      </c>
      <c r="P965" s="570" t="s">
        <v>695</v>
      </c>
      <c r="Q965" s="570" t="s">
        <v>695</v>
      </c>
      <c r="R965" s="570" t="s">
        <v>695</v>
      </c>
      <c r="S965" s="570" t="s">
        <v>695</v>
      </c>
      <c r="T965" s="570" t="s">
        <v>695</v>
      </c>
      <c r="U965" s="570" t="s">
        <v>695</v>
      </c>
      <c r="V965" s="570" t="s">
        <v>695</v>
      </c>
      <c r="W965" s="570" t="s">
        <v>695</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4" t="s">
        <v>724</v>
      </c>
      <c r="I966" s="1065"/>
      <c r="J966" s="572" t="s">
        <v>697</v>
      </c>
      <c r="K966" s="573" t="str">
        <f t="shared" si="288"/>
        <v>-</v>
      </c>
      <c r="L966" s="574" t="s">
        <v>695</v>
      </c>
      <c r="M966" s="574" t="s">
        <v>695</v>
      </c>
      <c r="N966" s="574" t="s">
        <v>695</v>
      </c>
      <c r="O966" s="574" t="s">
        <v>695</v>
      </c>
      <c r="P966" s="574" t="s">
        <v>695</v>
      </c>
      <c r="Q966" s="574" t="s">
        <v>695</v>
      </c>
      <c r="R966" s="457">
        <v>0</v>
      </c>
      <c r="S966" s="574" t="s">
        <v>695</v>
      </c>
      <c r="T966" s="574" t="s">
        <v>695</v>
      </c>
      <c r="U966" s="574" t="s">
        <v>695</v>
      </c>
      <c r="V966" s="574" t="s">
        <v>695</v>
      </c>
      <c r="W966" s="574" t="s">
        <v>695</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6"/>
      <c r="I967" s="1067"/>
      <c r="J967" s="572" t="s">
        <v>698</v>
      </c>
      <c r="K967" s="573" t="str">
        <f t="shared" si="288"/>
        <v>-</v>
      </c>
      <c r="L967" s="574" t="s">
        <v>699</v>
      </c>
      <c r="M967" s="574" t="s">
        <v>699</v>
      </c>
      <c r="N967" s="574" t="s">
        <v>699</v>
      </c>
      <c r="O967" s="574" t="s">
        <v>699</v>
      </c>
      <c r="P967" s="574" t="s">
        <v>699</v>
      </c>
      <c r="Q967" s="574" t="s">
        <v>699</v>
      </c>
      <c r="R967" s="574" t="s">
        <v>699</v>
      </c>
      <c r="S967" s="574" t="s">
        <v>699</v>
      </c>
      <c r="T967" s="574" t="s">
        <v>699</v>
      </c>
      <c r="U967" s="574" t="s">
        <v>699</v>
      </c>
      <c r="V967" s="574" t="s">
        <v>699</v>
      </c>
      <c r="W967" s="574" t="s">
        <v>699</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8"/>
      <c r="I968" s="1069"/>
      <c r="J968" s="557" t="s">
        <v>700</v>
      </c>
      <c r="K968" s="575" t="str">
        <f t="shared" si="288"/>
        <v>-</v>
      </c>
      <c r="L968" s="572" t="s">
        <v>695</v>
      </c>
      <c r="M968" s="572" t="s">
        <v>695</v>
      </c>
      <c r="N968" s="572" t="s">
        <v>695</v>
      </c>
      <c r="O968" s="572" t="s">
        <v>695</v>
      </c>
      <c r="P968" s="572" t="s">
        <v>695</v>
      </c>
      <c r="Q968" s="572" t="s">
        <v>695</v>
      </c>
      <c r="R968" s="572" t="s">
        <v>695</v>
      </c>
      <c r="S968" s="572" t="s">
        <v>695</v>
      </c>
      <c r="T968" s="572" t="s">
        <v>695</v>
      </c>
      <c r="U968" s="572" t="s">
        <v>695</v>
      </c>
      <c r="V968" s="576" t="s">
        <v>695</v>
      </c>
      <c r="W968" s="576" t="s">
        <v>695</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725</v>
      </c>
      <c r="I969" s="568"/>
      <c r="J969" s="549" t="s">
        <v>694</v>
      </c>
      <c r="K969" s="569" t="str">
        <f t="shared" si="288"/>
        <v>-</v>
      </c>
      <c r="L969" s="570" t="s">
        <v>695</v>
      </c>
      <c r="M969" s="570" t="s">
        <v>695</v>
      </c>
      <c r="N969" s="570" t="s">
        <v>695</v>
      </c>
      <c r="O969" s="570" t="s">
        <v>695</v>
      </c>
      <c r="P969" s="570" t="s">
        <v>695</v>
      </c>
      <c r="Q969" s="570" t="s">
        <v>695</v>
      </c>
      <c r="R969" s="570" t="s">
        <v>695</v>
      </c>
      <c r="S969" s="570" t="s">
        <v>695</v>
      </c>
      <c r="T969" s="570" t="s">
        <v>695</v>
      </c>
      <c r="U969" s="570" t="s">
        <v>695</v>
      </c>
      <c r="V969" s="570" t="s">
        <v>695</v>
      </c>
      <c r="W969" s="570" t="s">
        <v>695</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4" t="s">
        <v>726</v>
      </c>
      <c r="I970" s="1065"/>
      <c r="J970" s="572" t="s">
        <v>697</v>
      </c>
      <c r="K970" s="573" t="str">
        <f t="shared" si="288"/>
        <v>-</v>
      </c>
      <c r="L970" s="574" t="s">
        <v>695</v>
      </c>
      <c r="M970" s="574" t="s">
        <v>695</v>
      </c>
      <c r="N970" s="574" t="s">
        <v>695</v>
      </c>
      <c r="O970" s="457">
        <v>1</v>
      </c>
      <c r="P970" s="574" t="s">
        <v>695</v>
      </c>
      <c r="Q970" s="574" t="s">
        <v>695</v>
      </c>
      <c r="R970" s="574" t="s">
        <v>695</v>
      </c>
      <c r="S970" s="574" t="s">
        <v>695</v>
      </c>
      <c r="T970" s="574" t="s">
        <v>695</v>
      </c>
      <c r="U970" s="574" t="s">
        <v>695</v>
      </c>
      <c r="V970" s="574" t="s">
        <v>695</v>
      </c>
      <c r="W970" s="574" t="s">
        <v>695</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6"/>
      <c r="I971" s="1067"/>
      <c r="J971" s="572" t="s">
        <v>698</v>
      </c>
      <c r="K971" s="573" t="str">
        <f t="shared" si="288"/>
        <v>-</v>
      </c>
      <c r="L971" s="574" t="s">
        <v>699</v>
      </c>
      <c r="M971" s="457">
        <v>38</v>
      </c>
      <c r="N971" s="574" t="s">
        <v>699</v>
      </c>
      <c r="O971" s="574" t="s">
        <v>699</v>
      </c>
      <c r="P971" s="574" t="s">
        <v>699</v>
      </c>
      <c r="Q971" s="574" t="s">
        <v>699</v>
      </c>
      <c r="R971" s="574" t="s">
        <v>699</v>
      </c>
      <c r="S971" s="574" t="s">
        <v>699</v>
      </c>
      <c r="T971" s="574" t="s">
        <v>699</v>
      </c>
      <c r="U971" s="574" t="s">
        <v>699</v>
      </c>
      <c r="V971" s="574" t="s">
        <v>699</v>
      </c>
      <c r="W971" s="574" t="s">
        <v>699</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8"/>
      <c r="I972" s="1069"/>
      <c r="J972" s="557" t="s">
        <v>700</v>
      </c>
      <c r="K972" s="575" t="str">
        <f t="shared" si="288"/>
        <v>-</v>
      </c>
      <c r="L972" s="572" t="s">
        <v>695</v>
      </c>
      <c r="M972" s="572" t="s">
        <v>695</v>
      </c>
      <c r="N972" s="572" t="s">
        <v>695</v>
      </c>
      <c r="O972" s="572" t="s">
        <v>695</v>
      </c>
      <c r="P972" s="572" t="s">
        <v>695</v>
      </c>
      <c r="Q972" s="572" t="s">
        <v>695</v>
      </c>
      <c r="R972" s="572" t="s">
        <v>695</v>
      </c>
      <c r="S972" s="572" t="s">
        <v>695</v>
      </c>
      <c r="T972" s="572" t="s">
        <v>695</v>
      </c>
      <c r="U972" s="572" t="s">
        <v>695</v>
      </c>
      <c r="V972" s="576" t="s">
        <v>695</v>
      </c>
      <c r="W972" s="576" t="s">
        <v>695</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727</v>
      </c>
      <c r="I973" s="568"/>
      <c r="J973" s="549" t="s">
        <v>694</v>
      </c>
      <c r="K973" s="569" t="str">
        <f t="shared" si="288"/>
        <v>-</v>
      </c>
      <c r="L973" s="570" t="s">
        <v>695</v>
      </c>
      <c r="M973" s="570" t="s">
        <v>695</v>
      </c>
      <c r="N973" s="570" t="s">
        <v>695</v>
      </c>
      <c r="O973" s="570" t="s">
        <v>695</v>
      </c>
      <c r="P973" s="570" t="s">
        <v>695</v>
      </c>
      <c r="Q973" s="570" t="s">
        <v>695</v>
      </c>
      <c r="R973" s="570" t="s">
        <v>695</v>
      </c>
      <c r="S973" s="570" t="s">
        <v>695</v>
      </c>
      <c r="T973" s="570" t="s">
        <v>695</v>
      </c>
      <c r="U973" s="570" t="s">
        <v>695</v>
      </c>
      <c r="V973" s="570" t="s">
        <v>695</v>
      </c>
      <c r="W973" s="570" t="s">
        <v>695</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4" t="s">
        <v>728</v>
      </c>
      <c r="I974" s="1065"/>
      <c r="J974" s="572" t="s">
        <v>697</v>
      </c>
      <c r="K974" s="573">
        <f t="shared" si="288"/>
        <v>43543</v>
      </c>
      <c r="L974" s="457">
        <v>11</v>
      </c>
      <c r="M974" s="574" t="s">
        <v>695</v>
      </c>
      <c r="N974" s="574" t="s">
        <v>695</v>
      </c>
      <c r="O974" s="574" t="s">
        <v>695</v>
      </c>
      <c r="P974" s="574" t="s">
        <v>695</v>
      </c>
      <c r="Q974" s="574" t="s">
        <v>695</v>
      </c>
      <c r="R974" s="574" t="s">
        <v>695</v>
      </c>
      <c r="S974" s="574" t="s">
        <v>695</v>
      </c>
      <c r="T974" s="574" t="s">
        <v>695</v>
      </c>
      <c r="U974" s="574" t="s">
        <v>695</v>
      </c>
      <c r="V974" s="574" t="s">
        <v>695</v>
      </c>
      <c r="W974" s="574" t="s">
        <v>695</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6"/>
      <c r="I975" s="1067"/>
      <c r="J975" s="572" t="s">
        <v>698</v>
      </c>
      <c r="K975" s="573" t="str">
        <f t="shared" si="288"/>
        <v>-</v>
      </c>
      <c r="L975" s="574" t="s">
        <v>699</v>
      </c>
      <c r="M975" s="574" t="s">
        <v>699</v>
      </c>
      <c r="N975" s="457">
        <v>20</v>
      </c>
      <c r="O975" s="457">
        <v>3</v>
      </c>
      <c r="P975" s="574" t="s">
        <v>699</v>
      </c>
      <c r="Q975" s="574" t="s">
        <v>699</v>
      </c>
      <c r="R975" s="574" t="s">
        <v>699</v>
      </c>
      <c r="S975" s="574" t="s">
        <v>699</v>
      </c>
      <c r="T975" s="574" t="s">
        <v>699</v>
      </c>
      <c r="U975" s="574" t="s">
        <v>699</v>
      </c>
      <c r="V975" s="574" t="s">
        <v>699</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8"/>
      <c r="I976" s="1069"/>
      <c r="J976" s="557" t="s">
        <v>700</v>
      </c>
      <c r="K976" s="575" t="str">
        <f t="shared" si="288"/>
        <v>-</v>
      </c>
      <c r="L976" s="572" t="s">
        <v>695</v>
      </c>
      <c r="M976" s="572" t="s">
        <v>695</v>
      </c>
      <c r="N976" s="572" t="s">
        <v>695</v>
      </c>
      <c r="O976" s="572" t="s">
        <v>695</v>
      </c>
      <c r="P976" s="572" t="s">
        <v>695</v>
      </c>
      <c r="Q976" s="572" t="s">
        <v>695</v>
      </c>
      <c r="R976" s="572" t="s">
        <v>695</v>
      </c>
      <c r="S976" s="572" t="s">
        <v>695</v>
      </c>
      <c r="T976" s="572" t="s">
        <v>695</v>
      </c>
      <c r="U976" s="572" t="s">
        <v>695</v>
      </c>
      <c r="V976" s="576" t="s">
        <v>695</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729</v>
      </c>
      <c r="I977" s="568"/>
      <c r="J977" s="549" t="s">
        <v>694</v>
      </c>
      <c r="K977" s="569" t="str">
        <f t="shared" si="288"/>
        <v>-</v>
      </c>
      <c r="L977" s="570" t="s">
        <v>695</v>
      </c>
      <c r="M977" s="570" t="s">
        <v>695</v>
      </c>
      <c r="N977" s="570" t="s">
        <v>695</v>
      </c>
      <c r="O977" s="570" t="s">
        <v>695</v>
      </c>
      <c r="P977" s="570" t="s">
        <v>695</v>
      </c>
      <c r="Q977" s="570" t="s">
        <v>695</v>
      </c>
      <c r="R977" s="570" t="s">
        <v>695</v>
      </c>
      <c r="S977" s="570" t="s">
        <v>695</v>
      </c>
      <c r="T977" s="570" t="s">
        <v>695</v>
      </c>
      <c r="U977" s="570" t="s">
        <v>695</v>
      </c>
      <c r="V977" s="570" t="s">
        <v>695</v>
      </c>
      <c r="W977" s="570" t="s">
        <v>695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4" t="s">
        <v>730</v>
      </c>
      <c r="I978" s="1065"/>
      <c r="J978" s="572" t="s">
        <v>697</v>
      </c>
      <c r="K978" s="573">
        <f t="shared" si="288"/>
        <v>43718</v>
      </c>
      <c r="L978" s="457">
        <v>36</v>
      </c>
      <c r="M978" s="574" t="s">
        <v>695</v>
      </c>
      <c r="N978" s="574" t="s">
        <v>695</v>
      </c>
      <c r="O978" s="574" t="s">
        <v>695</v>
      </c>
      <c r="P978" s="574" t="s">
        <v>695</v>
      </c>
      <c r="Q978" s="574" t="s">
        <v>695</v>
      </c>
      <c r="R978" s="574" t="s">
        <v>695</v>
      </c>
      <c r="S978" s="574" t="s">
        <v>695</v>
      </c>
      <c r="T978" s="574" t="s">
        <v>695</v>
      </c>
      <c r="U978" s="574" t="s">
        <v>695</v>
      </c>
      <c r="V978" s="574" t="s">
        <v>695</v>
      </c>
      <c r="W978" s="574" t="s">
        <v>695</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6"/>
      <c r="I979" s="1067"/>
      <c r="J979" s="572" t="s">
        <v>698</v>
      </c>
      <c r="K979" s="573" t="str">
        <f t="shared" si="288"/>
        <v>-</v>
      </c>
      <c r="L979" s="574" t="s">
        <v>699</v>
      </c>
      <c r="M979" s="574" t="s">
        <v>699</v>
      </c>
      <c r="N979" s="457">
        <v>20</v>
      </c>
      <c r="O979" s="457">
        <v>6</v>
      </c>
      <c r="P979" s="574" t="s">
        <v>699</v>
      </c>
      <c r="Q979" s="574" t="s">
        <v>699</v>
      </c>
      <c r="R979" s="574" t="s">
        <v>699</v>
      </c>
      <c r="S979" s="574" t="s">
        <v>699</v>
      </c>
      <c r="T979" s="574" t="s">
        <v>699</v>
      </c>
      <c r="U979" s="574" t="s">
        <v>699</v>
      </c>
      <c r="V979" s="574" t="s">
        <v>699</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8"/>
      <c r="I980" s="1069"/>
      <c r="J980" s="557" t="s">
        <v>700</v>
      </c>
      <c r="K980" s="575" t="str">
        <f t="shared" si="288"/>
        <v>-</v>
      </c>
      <c r="L980" s="572" t="s">
        <v>695</v>
      </c>
      <c r="M980" s="572" t="s">
        <v>695</v>
      </c>
      <c r="N980" s="572" t="s">
        <v>695</v>
      </c>
      <c r="O980" s="572" t="s">
        <v>695</v>
      </c>
      <c r="P980" s="572" t="s">
        <v>695</v>
      </c>
      <c r="Q980" s="572" t="s">
        <v>695</v>
      </c>
      <c r="R980" s="572" t="s">
        <v>695</v>
      </c>
      <c r="S980" s="572" t="s">
        <v>695</v>
      </c>
      <c r="T980" s="572" t="s">
        <v>695</v>
      </c>
      <c r="U980" s="572" t="s">
        <v>695</v>
      </c>
      <c r="V980" s="576" t="s">
        <v>695</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731</v>
      </c>
      <c r="I981" s="568"/>
      <c r="J981" s="549" t="s">
        <v>694</v>
      </c>
      <c r="K981" s="569" t="str">
        <f t="shared" si="288"/>
        <v>-</v>
      </c>
      <c r="L981" s="570" t="s">
        <v>695</v>
      </c>
      <c r="M981" s="570" t="s">
        <v>695</v>
      </c>
      <c r="N981" s="570" t="s">
        <v>695</v>
      </c>
      <c r="O981" s="570" t="s">
        <v>695</v>
      </c>
      <c r="P981" s="570" t="s">
        <v>695</v>
      </c>
      <c r="Q981" s="570" t="s">
        <v>695</v>
      </c>
      <c r="R981" s="570" t="s">
        <v>695</v>
      </c>
      <c r="S981" s="570" t="s">
        <v>695</v>
      </c>
      <c r="T981" s="570" t="s">
        <v>695</v>
      </c>
      <c r="U981" s="570" t="s">
        <v>695</v>
      </c>
      <c r="V981" s="570" t="s">
        <v>695</v>
      </c>
      <c r="W981" s="570" t="s">
        <v>695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4" t="s">
        <v>732</v>
      </c>
      <c r="I982" s="1065"/>
      <c r="J982" s="572" t="s">
        <v>697</v>
      </c>
      <c r="K982" s="573">
        <f t="shared" si="288"/>
        <v>43760</v>
      </c>
      <c r="L982" s="457">
        <v>42</v>
      </c>
      <c r="M982" s="574" t="s">
        <v>695</v>
      </c>
      <c r="N982" s="574" t="s">
        <v>695</v>
      </c>
      <c r="O982" s="574" t="s">
        <v>695</v>
      </c>
      <c r="P982" s="574" t="s">
        <v>695</v>
      </c>
      <c r="Q982" s="574" t="s">
        <v>695</v>
      </c>
      <c r="R982" s="574" t="s">
        <v>695</v>
      </c>
      <c r="S982" s="574" t="s">
        <v>695</v>
      </c>
      <c r="T982" s="574" t="s">
        <v>695</v>
      </c>
      <c r="U982" s="574" t="s">
        <v>695</v>
      </c>
      <c r="V982" s="574" t="s">
        <v>695</v>
      </c>
      <c r="W982" s="574" t="s">
        <v>695</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6"/>
      <c r="I983" s="1067"/>
      <c r="J983" s="572" t="s">
        <v>698</v>
      </c>
      <c r="K983" s="573" t="str">
        <f t="shared" si="288"/>
        <v>-</v>
      </c>
      <c r="L983" s="574" t="s">
        <v>699</v>
      </c>
      <c r="M983" s="574" t="s">
        <v>699</v>
      </c>
      <c r="N983" s="457">
        <v>28</v>
      </c>
      <c r="O983" s="457">
        <v>3</v>
      </c>
      <c r="P983" s="574" t="s">
        <v>699</v>
      </c>
      <c r="Q983" s="574" t="s">
        <v>699</v>
      </c>
      <c r="R983" s="574" t="s">
        <v>699</v>
      </c>
      <c r="S983" s="574" t="s">
        <v>699</v>
      </c>
      <c r="T983" s="574" t="s">
        <v>699</v>
      </c>
      <c r="U983" s="574" t="s">
        <v>699</v>
      </c>
      <c r="V983" s="574" t="s">
        <v>699</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8"/>
      <c r="I984" s="1069"/>
      <c r="J984" s="557" t="s">
        <v>700</v>
      </c>
      <c r="K984" s="575" t="str">
        <f t="shared" si="288"/>
        <v>-</v>
      </c>
      <c r="L984" s="572" t="s">
        <v>695</v>
      </c>
      <c r="M984" s="572" t="s">
        <v>695</v>
      </c>
      <c r="N984" s="572" t="s">
        <v>695</v>
      </c>
      <c r="O984" s="572" t="s">
        <v>695</v>
      </c>
      <c r="P984" s="572" t="s">
        <v>695</v>
      </c>
      <c r="Q984" s="572" t="s">
        <v>695</v>
      </c>
      <c r="R984" s="572" t="s">
        <v>695</v>
      </c>
      <c r="S984" s="572" t="s">
        <v>695</v>
      </c>
      <c r="T984" s="572" t="s">
        <v>695</v>
      </c>
      <c r="U984" s="572" t="s">
        <v>695</v>
      </c>
      <c r="V984" s="576" t="s">
        <v>695</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733</v>
      </c>
      <c r="I985" s="568"/>
      <c r="J985" s="549" t="s">
        <v>694</v>
      </c>
      <c r="K985" s="569" t="str">
        <f t="shared" si="288"/>
        <v>-</v>
      </c>
      <c r="L985" s="570" t="s">
        <v>695</v>
      </c>
      <c r="M985" s="570" t="s">
        <v>695</v>
      </c>
      <c r="N985" s="570" t="s">
        <v>695</v>
      </c>
      <c r="O985" s="570" t="s">
        <v>695</v>
      </c>
      <c r="P985" s="570" t="s">
        <v>695</v>
      </c>
      <c r="Q985" s="570" t="s">
        <v>695</v>
      </c>
      <c r="R985" s="570" t="s">
        <v>695</v>
      </c>
      <c r="S985" s="570" t="s">
        <v>695</v>
      </c>
      <c r="T985" s="570" t="s">
        <v>695</v>
      </c>
      <c r="U985" s="570" t="s">
        <v>695</v>
      </c>
      <c r="V985" s="570" t="s">
        <v>695</v>
      </c>
      <c r="W985" s="570" t="s">
        <v>695</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4" t="s">
        <v>734</v>
      </c>
      <c r="I986" s="1065"/>
      <c r="J986" s="572" t="s">
        <v>697</v>
      </c>
      <c r="K986" s="573" t="str">
        <f t="shared" si="288"/>
        <v>-</v>
      </c>
      <c r="L986" s="574" t="s">
        <v>695</v>
      </c>
      <c r="M986" s="574" t="s">
        <v>695</v>
      </c>
      <c r="N986" s="457">
        <v>0</v>
      </c>
      <c r="O986" s="574" t="s">
        <v>695</v>
      </c>
      <c r="P986" s="574" t="s">
        <v>695</v>
      </c>
      <c r="Q986" s="574" t="s">
        <v>695</v>
      </c>
      <c r="R986" s="574" t="s">
        <v>695</v>
      </c>
      <c r="S986" s="574" t="s">
        <v>695</v>
      </c>
      <c r="T986" s="574" t="s">
        <v>695</v>
      </c>
      <c r="U986" s="574" t="s">
        <v>695</v>
      </c>
      <c r="V986" s="574" t="s">
        <v>695</v>
      </c>
      <c r="W986" s="574" t="s">
        <v>695</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6"/>
      <c r="I987" s="1067"/>
      <c r="J987" s="572" t="s">
        <v>698</v>
      </c>
      <c r="K987" s="573" t="str">
        <f t="shared" si="288"/>
        <v>-</v>
      </c>
      <c r="L987" s="574" t="s">
        <v>699</v>
      </c>
      <c r="M987" s="574" t="s">
        <v>699</v>
      </c>
      <c r="N987" s="574" t="s">
        <v>699</v>
      </c>
      <c r="O987" s="574" t="s">
        <v>699</v>
      </c>
      <c r="P987" s="574" t="s">
        <v>699</v>
      </c>
      <c r="Q987" s="574" t="s">
        <v>699</v>
      </c>
      <c r="R987" s="574" t="s">
        <v>699</v>
      </c>
      <c r="S987" s="574" t="s">
        <v>699</v>
      </c>
      <c r="T987" s="574" t="s">
        <v>699</v>
      </c>
      <c r="U987" s="574" t="s">
        <v>699</v>
      </c>
      <c r="V987" s="574" t="s">
        <v>699</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8"/>
      <c r="I988" s="1069"/>
      <c r="J988" s="557" t="s">
        <v>700</v>
      </c>
      <c r="K988" s="575" t="str">
        <f t="shared" si="288"/>
        <v>-</v>
      </c>
      <c r="L988" s="572" t="s">
        <v>695</v>
      </c>
      <c r="M988" s="572" t="s">
        <v>695</v>
      </c>
      <c r="N988" s="572" t="s">
        <v>695</v>
      </c>
      <c r="O988" s="572" t="s">
        <v>695</v>
      </c>
      <c r="P988" s="572" t="s">
        <v>695</v>
      </c>
      <c r="Q988" s="572" t="s">
        <v>695</v>
      </c>
      <c r="R988" s="572" t="s">
        <v>695</v>
      </c>
      <c r="S988" s="572" t="s">
        <v>695</v>
      </c>
      <c r="T988" s="572" t="s">
        <v>695</v>
      </c>
      <c r="U988" s="572" t="s">
        <v>695</v>
      </c>
      <c r="V988" s="576" t="s">
        <v>695</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735</v>
      </c>
      <c r="I989" s="568"/>
      <c r="J989" s="549" t="s">
        <v>694</v>
      </c>
      <c r="K989" s="569" t="str">
        <f t="shared" si="288"/>
        <v>-</v>
      </c>
      <c r="L989" s="570" t="s">
        <v>695</v>
      </c>
      <c r="M989" s="570" t="s">
        <v>695</v>
      </c>
      <c r="N989" s="570" t="s">
        <v>695</v>
      </c>
      <c r="O989" s="570" t="s">
        <v>695</v>
      </c>
      <c r="P989" s="570" t="s">
        <v>695</v>
      </c>
      <c r="Q989" s="570" t="s">
        <v>695</v>
      </c>
      <c r="R989" s="570" t="s">
        <v>695</v>
      </c>
      <c r="S989" s="570" t="s">
        <v>695</v>
      </c>
      <c r="T989" s="570" t="s">
        <v>695</v>
      </c>
      <c r="U989" s="570" t="s">
        <v>695</v>
      </c>
      <c r="V989" s="570" t="s">
        <v>695</v>
      </c>
      <c r="W989" s="570" t="s">
        <v>695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4" t="s">
        <v>736</v>
      </c>
      <c r="I990" s="1065"/>
      <c r="J990" s="572" t="s">
        <v>697</v>
      </c>
      <c r="K990" s="573" t="str">
        <f t="shared" si="288"/>
        <v>-</v>
      </c>
      <c r="L990" s="574" t="s">
        <v>695</v>
      </c>
      <c r="M990" s="574" t="s">
        <v>695</v>
      </c>
      <c r="N990" s="457">
        <v>0</v>
      </c>
      <c r="O990" s="574" t="s">
        <v>695</v>
      </c>
      <c r="P990" s="574" t="s">
        <v>695</v>
      </c>
      <c r="Q990" s="574" t="s">
        <v>695</v>
      </c>
      <c r="R990" s="574" t="s">
        <v>695</v>
      </c>
      <c r="S990" s="574" t="s">
        <v>695</v>
      </c>
      <c r="T990" s="574" t="s">
        <v>695</v>
      </c>
      <c r="U990" s="574" t="s">
        <v>695</v>
      </c>
      <c r="V990" s="574" t="s">
        <v>695</v>
      </c>
      <c r="W990" s="574" t="s">
        <v>695</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6"/>
      <c r="I991" s="1067"/>
      <c r="J991" s="572" t="s">
        <v>698</v>
      </c>
      <c r="K991" s="573" t="str">
        <f t="shared" si="288"/>
        <v>-</v>
      </c>
      <c r="L991" s="574" t="s">
        <v>699</v>
      </c>
      <c r="M991" s="574" t="s">
        <v>699</v>
      </c>
      <c r="N991" s="574" t="s">
        <v>699</v>
      </c>
      <c r="O991" s="574" t="s">
        <v>699</v>
      </c>
      <c r="P991" s="574" t="s">
        <v>699</v>
      </c>
      <c r="Q991" s="574" t="s">
        <v>699</v>
      </c>
      <c r="R991" s="574" t="s">
        <v>699</v>
      </c>
      <c r="S991" s="574" t="s">
        <v>699</v>
      </c>
      <c r="T991" s="574" t="s">
        <v>699</v>
      </c>
      <c r="U991" s="574" t="s">
        <v>699</v>
      </c>
      <c r="V991" s="574" t="s">
        <v>699</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8"/>
      <c r="I992" s="1069"/>
      <c r="J992" s="557" t="s">
        <v>700</v>
      </c>
      <c r="K992" s="575" t="str">
        <f t="shared" si="288"/>
        <v>-</v>
      </c>
      <c r="L992" s="572" t="s">
        <v>695</v>
      </c>
      <c r="M992" s="572" t="s">
        <v>695</v>
      </c>
      <c r="N992" s="572" t="s">
        <v>695</v>
      </c>
      <c r="O992" s="572" t="s">
        <v>695</v>
      </c>
      <c r="P992" s="572" t="s">
        <v>695</v>
      </c>
      <c r="Q992" s="572" t="s">
        <v>695</v>
      </c>
      <c r="R992" s="572" t="s">
        <v>695</v>
      </c>
      <c r="S992" s="572" t="s">
        <v>695</v>
      </c>
      <c r="T992" s="572" t="s">
        <v>695</v>
      </c>
      <c r="U992" s="572" t="s">
        <v>695</v>
      </c>
      <c r="V992" s="576" t="s">
        <v>695</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737</v>
      </c>
      <c r="I993" s="568"/>
      <c r="J993" s="549" t="s">
        <v>694</v>
      </c>
      <c r="K993" s="569" t="str">
        <f t="shared" si="288"/>
        <v>-</v>
      </c>
      <c r="L993" s="570" t="s">
        <v>695</v>
      </c>
      <c r="M993" s="570" t="s">
        <v>695</v>
      </c>
      <c r="N993" s="570" t="s">
        <v>695</v>
      </c>
      <c r="O993" s="570" t="s">
        <v>695</v>
      </c>
      <c r="P993" s="570" t="s">
        <v>695</v>
      </c>
      <c r="Q993" s="570" t="s">
        <v>695</v>
      </c>
      <c r="R993" s="570" t="s">
        <v>695</v>
      </c>
      <c r="S993" s="570" t="s">
        <v>695</v>
      </c>
      <c r="T993" s="570" t="s">
        <v>695</v>
      </c>
      <c r="U993" s="570" t="s">
        <v>695</v>
      </c>
      <c r="V993" s="570" t="s">
        <v>695</v>
      </c>
      <c r="W993" s="570" t="s">
        <v>695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4" t="s">
        <v>738</v>
      </c>
      <c r="I994" s="1065"/>
      <c r="J994" s="572" t="s">
        <v>697</v>
      </c>
      <c r="K994" s="573" t="str">
        <f t="shared" si="288"/>
        <v>-</v>
      </c>
      <c r="L994" s="574" t="s">
        <v>695</v>
      </c>
      <c r="M994" s="574" t="s">
        <v>695</v>
      </c>
      <c r="N994" s="574" t="s">
        <v>695</v>
      </c>
      <c r="O994" s="574" t="s">
        <v>695</v>
      </c>
      <c r="P994" s="574" t="s">
        <v>695</v>
      </c>
      <c r="Q994" s="574" t="s">
        <v>695</v>
      </c>
      <c r="R994" s="574" t="s">
        <v>695</v>
      </c>
      <c r="S994" s="574" t="s">
        <v>695</v>
      </c>
      <c r="T994" s="574" t="s">
        <v>695</v>
      </c>
      <c r="U994" s="574" t="s">
        <v>695</v>
      </c>
      <c r="V994" s="574" t="s">
        <v>695</v>
      </c>
      <c r="W994" s="574" t="s">
        <v>695</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6"/>
      <c r="I995" s="1067"/>
      <c r="J995" s="572" t="s">
        <v>698</v>
      </c>
      <c r="K995" s="573" t="str">
        <f t="shared" si="288"/>
        <v>-</v>
      </c>
      <c r="L995" s="574" t="s">
        <v>699</v>
      </c>
      <c r="M995" s="574" t="s">
        <v>699</v>
      </c>
      <c r="N995" s="574" t="s">
        <v>699</v>
      </c>
      <c r="O995" s="574" t="s">
        <v>699</v>
      </c>
      <c r="P995" s="574" t="s">
        <v>699</v>
      </c>
      <c r="Q995" s="574" t="s">
        <v>699</v>
      </c>
      <c r="R995" s="574" t="s">
        <v>699</v>
      </c>
      <c r="S995" s="574" t="s">
        <v>699</v>
      </c>
      <c r="T995" s="574" t="s">
        <v>699</v>
      </c>
      <c r="U995" s="574" t="s">
        <v>699</v>
      </c>
      <c r="V995" s="574" t="s">
        <v>699</v>
      </c>
      <c r="W995" s="574" t="s">
        <v>699</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8"/>
      <c r="I996" s="1069"/>
      <c r="J996" s="557" t="s">
        <v>700</v>
      </c>
      <c r="K996" s="575" t="str">
        <f t="shared" si="288"/>
        <v>-</v>
      </c>
      <c r="L996" s="572" t="s">
        <v>695</v>
      </c>
      <c r="M996" s="572" t="s">
        <v>695</v>
      </c>
      <c r="N996" s="572" t="s">
        <v>695</v>
      </c>
      <c r="O996" s="572" t="s">
        <v>695</v>
      </c>
      <c r="P996" s="572" t="s">
        <v>695</v>
      </c>
      <c r="Q996" s="572" t="s">
        <v>695</v>
      </c>
      <c r="R996" s="572" t="s">
        <v>695</v>
      </c>
      <c r="S996" s="572" t="s">
        <v>695</v>
      </c>
      <c r="T996" s="572" t="s">
        <v>695</v>
      </c>
      <c r="U996" s="572" t="s">
        <v>695</v>
      </c>
      <c r="V996" s="576" t="s">
        <v>695</v>
      </c>
      <c r="W996" s="576" t="s">
        <v>695</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1091</v>
      </c>
      <c r="I997" s="568"/>
      <c r="J997" s="549" t="s">
        <v>694</v>
      </c>
      <c r="K997" s="569" t="str">
        <f t="shared" si="288"/>
        <v>-</v>
      </c>
      <c r="L997" s="570" t="s">
        <v>695</v>
      </c>
      <c r="M997" s="570" t="s">
        <v>695</v>
      </c>
      <c r="N997" s="570" t="s">
        <v>695</v>
      </c>
      <c r="O997" s="570" t="s">
        <v>695</v>
      </c>
      <c r="P997" s="570" t="s">
        <v>695</v>
      </c>
      <c r="Q997" s="577">
        <v>21</v>
      </c>
      <c r="R997" s="570" t="s">
        <v>695</v>
      </c>
      <c r="S997" s="570" t="s">
        <v>695</v>
      </c>
      <c r="T997" s="570" t="s">
        <v>695</v>
      </c>
      <c r="U997" s="570" t="s">
        <v>695</v>
      </c>
      <c r="V997" s="570" t="s">
        <v>695</v>
      </c>
      <c r="W997" s="570" t="s">
        <v>695</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4" t="s">
        <v>1092</v>
      </c>
      <c r="I998" s="1065"/>
      <c r="J998" s="572" t="s">
        <v>697</v>
      </c>
      <c r="K998" s="573" t="str">
        <f t="shared" si="288"/>
        <v>-</v>
      </c>
      <c r="L998" s="574" t="s">
        <v>695</v>
      </c>
      <c r="M998" s="574" t="s">
        <v>695</v>
      </c>
      <c r="N998" s="574" t="s">
        <v>695</v>
      </c>
      <c r="O998" s="574" t="s">
        <v>695</v>
      </c>
      <c r="P998" s="574" t="s">
        <v>695</v>
      </c>
      <c r="Q998" s="574" t="s">
        <v>695</v>
      </c>
      <c r="R998" s="574" t="s">
        <v>695</v>
      </c>
      <c r="S998" s="457" t="b">
        <v>1</v>
      </c>
      <c r="T998" s="574" t="s">
        <v>695</v>
      </c>
      <c r="U998" s="574" t="s">
        <v>695</v>
      </c>
      <c r="V998" s="574" t="s">
        <v>695</v>
      </c>
      <c r="W998" s="574" t="s">
        <v>695</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6"/>
      <c r="I999" s="1067"/>
      <c r="J999" s="572" t="s">
        <v>698</v>
      </c>
      <c r="K999" s="573" t="str">
        <f t="shared" si="288"/>
        <v>-</v>
      </c>
      <c r="L999" s="574" t="s">
        <v>699</v>
      </c>
      <c r="M999" s="574" t="s">
        <v>699</v>
      </c>
      <c r="N999" s="574" t="s">
        <v>699</v>
      </c>
      <c r="O999" s="574" t="s">
        <v>699</v>
      </c>
      <c r="P999" s="457">
        <v>21</v>
      </c>
      <c r="Q999" s="574" t="s">
        <v>699</v>
      </c>
      <c r="R999" s="574" t="s">
        <v>699</v>
      </c>
      <c r="S999" s="574" t="s">
        <v>699</v>
      </c>
      <c r="T999" s="574" t="s">
        <v>699</v>
      </c>
      <c r="U999" s="574" t="s">
        <v>699</v>
      </c>
      <c r="V999" s="574" t="s">
        <v>699</v>
      </c>
      <c r="W999" s="574" t="s">
        <v>699</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8"/>
      <c r="I1000" s="1069"/>
      <c r="J1000" s="557" t="s">
        <v>700</v>
      </c>
      <c r="K1000" s="575" t="str">
        <f t="shared" si="288"/>
        <v>-</v>
      </c>
      <c r="L1000" s="572" t="s">
        <v>695</v>
      </c>
      <c r="M1000" s="572" t="s">
        <v>695</v>
      </c>
      <c r="N1000" s="572" t="s">
        <v>695</v>
      </c>
      <c r="O1000" s="572" t="s">
        <v>695</v>
      </c>
      <c r="P1000" s="572" t="s">
        <v>695</v>
      </c>
      <c r="Q1000" s="572" t="s">
        <v>695</v>
      </c>
      <c r="R1000" s="572" t="s">
        <v>695</v>
      </c>
      <c r="S1000" s="572" t="s">
        <v>695</v>
      </c>
      <c r="T1000" s="572" t="s">
        <v>695</v>
      </c>
      <c r="U1000" s="572" t="s">
        <v>695</v>
      </c>
      <c r="V1000" s="576" t="s">
        <v>695</v>
      </c>
      <c r="W1000" s="576" t="s">
        <v>695</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739</v>
      </c>
      <c r="I1001" s="568"/>
      <c r="J1001" s="549" t="s">
        <v>694</v>
      </c>
      <c r="K1001" s="569" t="str">
        <f t="shared" si="288"/>
        <v>-</v>
      </c>
      <c r="L1001" s="578">
        <v>-1</v>
      </c>
      <c r="M1001" s="570" t="s">
        <v>695</v>
      </c>
      <c r="N1001" s="570" t="s">
        <v>695</v>
      </c>
      <c r="O1001" s="570" t="s">
        <v>695</v>
      </c>
      <c r="P1001" s="570" t="s">
        <v>695</v>
      </c>
      <c r="Q1001" s="570" t="s">
        <v>695</v>
      </c>
      <c r="R1001" s="570" t="s">
        <v>695</v>
      </c>
      <c r="S1001" s="570" t="s">
        <v>695</v>
      </c>
      <c r="T1001" s="570" t="s">
        <v>695</v>
      </c>
      <c r="U1001" s="570" t="s">
        <v>695</v>
      </c>
      <c r="V1001" s="577">
        <v>0.05</v>
      </c>
      <c r="W1001" s="570" t="s">
        <v>695</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4" t="s">
        <v>740</v>
      </c>
      <c r="I1002" s="1065"/>
      <c r="J1002" s="572" t="s">
        <v>697</v>
      </c>
      <c r="K1002" s="573" t="str">
        <f t="shared" si="288"/>
        <v>-</v>
      </c>
      <c r="L1002" s="574" t="s">
        <v>695</v>
      </c>
      <c r="M1002" s="574" t="s">
        <v>695</v>
      </c>
      <c r="N1002" s="574" t="s">
        <v>695</v>
      </c>
      <c r="O1002" s="574" t="s">
        <v>695</v>
      </c>
      <c r="P1002" s="574" t="s">
        <v>695</v>
      </c>
      <c r="Q1002" s="574" t="s">
        <v>695</v>
      </c>
      <c r="R1002" s="574" t="s">
        <v>695</v>
      </c>
      <c r="S1002" s="574" t="s">
        <v>695</v>
      </c>
      <c r="T1002" s="574" t="s">
        <v>695</v>
      </c>
      <c r="U1002" s="574" t="s">
        <v>695</v>
      </c>
      <c r="V1002" s="574" t="s">
        <v>695</v>
      </c>
      <c r="W1002" s="574" t="s">
        <v>695</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6"/>
      <c r="I1003" s="1067"/>
      <c r="J1003" s="572" t="s">
        <v>698</v>
      </c>
      <c r="K1003" s="573" t="str">
        <f t="shared" si="288"/>
        <v>-</v>
      </c>
      <c r="L1003" s="574" t="s">
        <v>699</v>
      </c>
      <c r="M1003" s="574" t="s">
        <v>699</v>
      </c>
      <c r="N1003" s="574" t="s">
        <v>699</v>
      </c>
      <c r="O1003" s="574" t="s">
        <v>699</v>
      </c>
      <c r="P1003" s="574" t="s">
        <v>699</v>
      </c>
      <c r="Q1003" s="574" t="s">
        <v>699</v>
      </c>
      <c r="R1003" s="574" t="s">
        <v>699</v>
      </c>
      <c r="S1003" s="574" t="s">
        <v>699</v>
      </c>
      <c r="T1003" s="574" t="s">
        <v>699</v>
      </c>
      <c r="U1003" s="574" t="s">
        <v>699</v>
      </c>
      <c r="V1003" s="574" t="s">
        <v>699</v>
      </c>
      <c r="W1003" s="574" t="s">
        <v>699</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8"/>
      <c r="I1004" s="1069"/>
      <c r="J1004" s="557" t="s">
        <v>700</v>
      </c>
      <c r="K1004" s="575" t="str">
        <f t="shared" si="288"/>
        <v>-</v>
      </c>
      <c r="L1004" s="580" t="s">
        <v>695</v>
      </c>
      <c r="M1004" s="580" t="s">
        <v>695</v>
      </c>
      <c r="N1004" s="580" t="s">
        <v>695</v>
      </c>
      <c r="O1004" s="580" t="s">
        <v>695</v>
      </c>
      <c r="P1004" s="580" t="s">
        <v>695</v>
      </c>
      <c r="Q1004" s="580" t="s">
        <v>695</v>
      </c>
      <c r="R1004" s="580" t="s">
        <v>695</v>
      </c>
      <c r="S1004" s="580" t="s">
        <v>695</v>
      </c>
      <c r="T1004" s="580" t="s">
        <v>695</v>
      </c>
      <c r="U1004" s="580" t="s">
        <v>695</v>
      </c>
      <c r="V1004" s="579">
        <v>-0.05</v>
      </c>
      <c r="W1004" s="576" t="s">
        <v>695</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439</v>
      </c>
      <c r="AP1005" s="395"/>
      <c r="AQ1005" s="383"/>
      <c r="AR1005" s="383"/>
      <c r="AS1005" s="383"/>
    </row>
    <row r="1006" spans="1:45" ht="5.0999999999999996" customHeight="1" outlineLevel="2" x14ac:dyDescent="0.25">
      <c r="A1006" s="383"/>
      <c r="B1006" s="392"/>
      <c r="C1006" s="385">
        <f>INT($C$885)+2.005</f>
        <v>3.0049999999999999</v>
      </c>
      <c r="D1006" s="410" t="s">
        <v>435</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741</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742</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743</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744</v>
      </c>
      <c r="I1010" s="415"/>
      <c r="J1010" s="457">
        <v>0</v>
      </c>
      <c r="K1010" s="457">
        <v>0.5</v>
      </c>
      <c r="L1010" s="457">
        <v>1.25</v>
      </c>
      <c r="M1010" s="431">
        <f>FORECAST(M1009,CHOOSE({1,2},L1010,N1010),CHOOSE({1,2},L1009,N1009))</f>
        <v>13.624999999999998</v>
      </c>
      <c r="N1010" s="457">
        <v>3.5</v>
      </c>
      <c r="O1010" s="415" t="s">
        <v>745</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439</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746</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426</v>
      </c>
      <c r="F6" s="461">
        <v>2</v>
      </c>
      <c r="G6" s="397"/>
      <c r="H6" s="870" t="s">
        <v>747</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428</v>
      </c>
      <c r="F7" s="464">
        <v>1</v>
      </c>
      <c r="G7" s="401"/>
      <c r="H7" s="593" t="s">
        <v>429</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430</v>
      </c>
      <c r="K12" s="585" t="s">
        <v>431</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432</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433</v>
      </c>
      <c r="C15" s="582">
        <f>INT(MAX($C$16:$C$31))+1</f>
        <v>5</v>
      </c>
      <c r="D15" s="410" t="s">
        <v>434</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435</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436</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437</v>
      </c>
      <c r="I18" s="415"/>
      <c r="J18" s="684">
        <v>44526.325755208301</v>
      </c>
      <c r="K18" s="1108" t="s">
        <v>1003</v>
      </c>
      <c r="L18" s="1109"/>
      <c r="M18" s="1109"/>
      <c r="N18" s="1109"/>
      <c r="O18" s="1109"/>
      <c r="P18" s="1109"/>
      <c r="Q18" s="1109"/>
      <c r="R18" s="1109"/>
      <c r="S18" s="1109"/>
      <c r="T18" s="1109"/>
      <c r="U18" s="1109"/>
      <c r="V18" s="1109"/>
      <c r="W18" s="1109"/>
      <c r="X18" s="1109"/>
      <c r="Y18" s="110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438</v>
      </c>
      <c r="I21" s="415"/>
      <c r="J21" s="683">
        <v>44526.325697916698</v>
      </c>
      <c r="K21" s="1110" t="s">
        <v>999</v>
      </c>
      <c r="L21" s="1111"/>
      <c r="M21" s="1111"/>
      <c r="N21" s="1111"/>
      <c r="O21" s="1111"/>
      <c r="P21" s="1111"/>
      <c r="Q21" s="1111"/>
      <c r="R21" s="1111"/>
      <c r="S21" s="1111"/>
      <c r="T21" s="1111"/>
      <c r="U21" s="1111"/>
      <c r="V21" s="1111"/>
      <c r="W21" s="1111"/>
      <c r="X21" s="1111"/>
      <c r="Y21" s="111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439</v>
      </c>
      <c r="SK24" s="395"/>
      <c r="SL24" s="383"/>
      <c r="SM24" s="383"/>
      <c r="SN24" s="383"/>
    </row>
    <row r="25" spans="1:508" ht="5.0999999999999996" hidden="1" customHeight="1" outlineLevel="3" x14ac:dyDescent="0.25">
      <c r="A25" s="383"/>
      <c r="B25" s="392"/>
      <c r="C25" s="582">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440</v>
      </c>
      <c r="I26" s="588"/>
      <c r="J26" s="417" t="s">
        <v>441</v>
      </c>
      <c r="K26" s="418">
        <v>15</v>
      </c>
      <c r="L26" s="417" t="s">
        <v>442</v>
      </c>
      <c r="M26" s="418">
        <v>8.43</v>
      </c>
      <c r="N26" s="415" t="s">
        <v>443</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444</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445</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446</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447</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439</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426</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428</v>
      </c>
      <c r="F41" s="464">
        <v>1</v>
      </c>
      <c r="G41" s="401"/>
      <c r="H41" s="593" t="s">
        <v>994</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997</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748</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749</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750</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748</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749</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748</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749</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432</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751</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433</v>
      </c>
      <c r="C56" s="582">
        <f>INT(MAX($C$59:$C$123))+1</f>
        <v>5</v>
      </c>
      <c r="D56" s="410" t="s">
        <v>434</v>
      </c>
      <c r="E56" s="467"/>
      <c r="F56" s="467"/>
      <c r="G56" s="410"/>
      <c r="H56" s="467" t="s">
        <v>752</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754</v>
      </c>
      <c r="I57" s="428" t="s">
        <v>1002</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431</v>
      </c>
      <c r="I58" s="597" t="s">
        <v>187</v>
      </c>
      <c r="J58" s="398" t="s">
        <v>838</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435</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890</v>
      </c>
      <c r="I60" s="431" t="s">
        <v>753</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893</v>
      </c>
      <c r="I63" s="599" t="s">
        <v>753</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894</v>
      </c>
      <c r="I66" s="431" t="s">
        <v>753</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895</v>
      </c>
      <c r="I69" s="431" t="s">
        <v>753</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892</v>
      </c>
      <c r="I72" s="431" t="s">
        <v>753</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896</v>
      </c>
      <c r="I75" s="431" t="s">
        <v>753</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891</v>
      </c>
      <c r="I78" s="431" t="s">
        <v>753</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897</v>
      </c>
      <c r="I81" s="599" t="s">
        <v>753</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898</v>
      </c>
      <c r="I84" s="431" t="s">
        <v>753</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899</v>
      </c>
      <c r="I87" s="431" t="s">
        <v>753</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900</v>
      </c>
      <c r="I90" s="431" t="s">
        <v>753</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901</v>
      </c>
      <c r="I93" s="431" t="s">
        <v>753</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902</v>
      </c>
      <c r="I96" s="431" t="s">
        <v>753</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903</v>
      </c>
      <c r="I99" s="599" t="s">
        <v>753</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904</v>
      </c>
      <c r="I102" s="431" t="s">
        <v>753</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905</v>
      </c>
      <c r="I105" s="431" t="s">
        <v>753</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906</v>
      </c>
      <c r="I108" s="431" t="s">
        <v>753</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907</v>
      </c>
      <c r="I111" s="431" t="s">
        <v>753</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908</v>
      </c>
      <c r="I114" s="431" t="s">
        <v>753</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909</v>
      </c>
      <c r="I117" s="431" t="s">
        <v>753</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910</v>
      </c>
      <c r="I120" s="431" t="s">
        <v>753</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439</v>
      </c>
      <c r="SK123" s="395"/>
      <c r="SL123" s="383"/>
      <c r="SM123" s="383"/>
      <c r="SN123" s="383"/>
    </row>
    <row r="124" spans="1:508" s="697" customFormat="1" outlineLevel="1" x14ac:dyDescent="0.25">
      <c r="A124" s="383"/>
      <c r="B124" s="392"/>
      <c r="C124" s="582">
        <f>INT($C$40)+1</f>
        <v>2</v>
      </c>
      <c r="D124" s="410"/>
      <c r="E124" s="467"/>
      <c r="F124" s="467"/>
      <c r="G124" s="410"/>
      <c r="H124" s="470" t="s">
        <v>996</v>
      </c>
      <c r="I124" s="873" t="s">
        <v>998</v>
      </c>
      <c r="J124" s="872" t="s">
        <v>779</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431</v>
      </c>
      <c r="I125" s="597" t="s">
        <v>187</v>
      </c>
      <c r="J125" s="872" t="s">
        <v>838</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435</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890</v>
      </c>
      <c r="I127" s="431" t="s">
        <v>753</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893</v>
      </c>
      <c r="I128" s="599" t="s">
        <v>753</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894</v>
      </c>
      <c r="I129" s="431" t="s">
        <v>753</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895</v>
      </c>
      <c r="I130" s="431" t="s">
        <v>753</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892</v>
      </c>
      <c r="I131" s="431" t="s">
        <v>753</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896</v>
      </c>
      <c r="I132" s="431" t="s">
        <v>753</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891</v>
      </c>
      <c r="I133" s="431" t="s">
        <v>753</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897</v>
      </c>
      <c r="I134" s="599" t="s">
        <v>753</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898</v>
      </c>
      <c r="I135" s="431" t="s">
        <v>753</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899</v>
      </c>
      <c r="I136" s="431" t="s">
        <v>753</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900</v>
      </c>
      <c r="I137" s="431" t="s">
        <v>753</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901</v>
      </c>
      <c r="I138" s="431" t="s">
        <v>753</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902</v>
      </c>
      <c r="I139" s="431" t="s">
        <v>753</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903</v>
      </c>
      <c r="I140" s="599" t="s">
        <v>753</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904</v>
      </c>
      <c r="I141" s="431" t="s">
        <v>753</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905</v>
      </c>
      <c r="I142" s="431" t="s">
        <v>753</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906</v>
      </c>
      <c r="I143" s="431" t="s">
        <v>753</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907</v>
      </c>
      <c r="I144" s="431" t="s">
        <v>753</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908</v>
      </c>
      <c r="I145" s="431" t="s">
        <v>753</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909</v>
      </c>
      <c r="I146" s="431" t="s">
        <v>753</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910</v>
      </c>
      <c r="I147" s="431" t="s">
        <v>753</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439</v>
      </c>
      <c r="SK148" s="395"/>
      <c r="SL148" s="383"/>
      <c r="SM148" s="383"/>
      <c r="SN148" s="383"/>
    </row>
    <row r="149" spans="1:508" outlineLevel="1" x14ac:dyDescent="0.25">
      <c r="A149" s="383"/>
      <c r="B149" s="392"/>
      <c r="C149" s="582">
        <f>INT($C$40)+1</f>
        <v>2</v>
      </c>
      <c r="D149" s="410"/>
      <c r="E149" s="467"/>
      <c r="F149" s="467"/>
      <c r="G149" s="410"/>
      <c r="H149" s="470" t="s">
        <v>755</v>
      </c>
      <c r="I149" s="428"/>
      <c r="J149" s="428" t="s">
        <v>764</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614</v>
      </c>
      <c r="I150" s="597" t="s">
        <v>756</v>
      </c>
      <c r="J150" s="398" t="s">
        <v>838</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435</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937</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928</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929</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931</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930</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932</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935</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936</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932</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933</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934</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940</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932</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933</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934</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624</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625</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626</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757</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758</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759</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760</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761</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762</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763</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928</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929</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931</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930</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932</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935</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936</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932</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933</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934</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940</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932</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933</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934</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624</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625</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626</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757</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758</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759</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760</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761</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762</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763</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928</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929</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931</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930</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932</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935</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936</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932</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933</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934</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940</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932</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933</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934</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624</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625</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626</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757</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758</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759</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760</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761</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762</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763</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928</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929</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931</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930</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932</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935</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936</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932</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933</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934</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940</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932</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933</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934</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624</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625</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626</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757</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758</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759</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760</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761</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762</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763</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928</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929</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931</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930</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932</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935</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936</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932</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933</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934</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940</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932</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933</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934</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624</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625</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626</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757</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758</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759</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760</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761</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762</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763</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928</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929</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931</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930</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932</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935</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936</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932</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933</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934</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940</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932</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933</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934</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624</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625</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626</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757</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758</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759</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760</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761</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762</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763</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928</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929</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931</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930</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932</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935</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936</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932</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933</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934</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940</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932</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933</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934</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624</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625</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626</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757</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758</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759</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760</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761</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762</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763</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928</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929</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931</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930</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932</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935</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936</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932</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933</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934</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940</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932</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933</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934</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624</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625</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626</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757</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758</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759</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760</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761</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762</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763</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928</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929</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931</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930</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932</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935</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936</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932</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933</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934</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940</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932</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933</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934</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624</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625</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626</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757</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758</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759</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760</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761</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762</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763</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439</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421</v>
      </c>
      <c r="B5" s="330">
        <v>1</v>
      </c>
    </row>
    <row r="6" spans="1:2" ht="7.35" customHeight="1" x14ac:dyDescent="0.25"/>
    <row r="7" spans="1:2" x14ac:dyDescent="0.25">
      <c r="A7" s="73" t="s">
        <v>422</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911</v>
      </c>
      <c r="B25" s="330">
        <v>1</v>
      </c>
    </row>
    <row r="26" spans="1:2" x14ac:dyDescent="0.25">
      <c r="A26" s="73" t="s">
        <v>912</v>
      </c>
      <c r="B26" s="330">
        <v>1</v>
      </c>
    </row>
    <row r="27" spans="1:2" x14ac:dyDescent="0.25">
      <c r="A27" s="73" t="s">
        <v>913</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911</v>
      </c>
      <c r="B35" s="330">
        <v>1</v>
      </c>
    </row>
    <row r="36" spans="1:2" x14ac:dyDescent="0.25">
      <c r="A36" s="73" t="s">
        <v>912</v>
      </c>
      <c r="B36" s="330">
        <v>1</v>
      </c>
    </row>
    <row r="37" spans="1:2" x14ac:dyDescent="0.25">
      <c r="A37" s="73" t="s">
        <v>913</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911</v>
      </c>
      <c r="B45" s="330">
        <v>1</v>
      </c>
    </row>
    <row r="46" spans="1:2" x14ac:dyDescent="0.25">
      <c r="A46" s="73" t="s">
        <v>912</v>
      </c>
      <c r="B46" s="330">
        <v>1</v>
      </c>
    </row>
    <row r="47" spans="1:2" x14ac:dyDescent="0.25">
      <c r="A47" s="73" t="s">
        <v>913</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1015</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967</v>
      </c>
      <c r="J18" s="711"/>
      <c r="K18" s="110" t="s">
        <v>966</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775</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1123</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1124</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1125</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849</v>
      </c>
      <c r="K34" s="735" t="s">
        <v>419</v>
      </c>
      <c r="L34" s="735" t="s">
        <v>818</v>
      </c>
      <c r="M34" s="735" t="s">
        <v>819</v>
      </c>
      <c r="N34" s="735" t="s">
        <v>820</v>
      </c>
      <c r="O34" s="735" t="s">
        <v>821</v>
      </c>
      <c r="P34" s="735" t="s">
        <v>822</v>
      </c>
      <c r="Q34" s="735" t="s">
        <v>823</v>
      </c>
      <c r="R34" s="735" t="s">
        <v>824</v>
      </c>
      <c r="S34" s="735" t="s">
        <v>825</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1067</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1072</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1068</v>
      </c>
      <c r="J93" s="950" t="s">
        <v>1069</v>
      </c>
      <c r="K93" s="950" t="s">
        <v>1070</v>
      </c>
      <c r="L93" s="950" t="s">
        <v>1071</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1079</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1081</v>
      </c>
      <c r="I130" s="967" t="s">
        <v>1082</v>
      </c>
      <c r="J130" s="968" t="s">
        <v>1083</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1076</v>
      </c>
      <c r="I131" s="697" t="s">
        <v>1077</v>
      </c>
      <c r="J131" s="697" t="s">
        <v>1078</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1084</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1076</v>
      </c>
      <c r="I152" s="697" t="s">
        <v>1077</v>
      </c>
      <c r="J152" s="697" t="s">
        <v>1078</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1080</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1076</v>
      </c>
      <c r="I172" s="697" t="s">
        <v>1077</v>
      </c>
      <c r="J172" s="697" t="s">
        <v>1078</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1103</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1143</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1016</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978</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1047</v>
      </c>
      <c r="M216" s="910" t="s">
        <v>69</v>
      </c>
      <c r="N216" s="910" t="s">
        <v>1048</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1018</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1034</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1017</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1144</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1028</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1035</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1030</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1036</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1039</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1038</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1050</v>
      </c>
      <c r="I252" s="197"/>
      <c r="J252" s="913">
        <v>0.15</v>
      </c>
      <c r="K252" s="1113" t="s">
        <v>1053</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1051</v>
      </c>
      <c r="I253" s="197"/>
      <c r="J253" s="913">
        <v>0.02</v>
      </c>
      <c r="K253" s="111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1052</v>
      </c>
      <c r="I254" s="197"/>
      <c r="J254" s="914">
        <f>1-SUM(J252:J253)</f>
        <v>0.83000000000000007</v>
      </c>
      <c r="K254" s="111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1037</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1041</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1042</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1043</v>
      </c>
      <c r="K260" s="908" t="s">
        <v>1046</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1044</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1045</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1049</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1054</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1036</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1039</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1038</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1050</v>
      </c>
      <c r="I272" s="197"/>
      <c r="J272" s="913">
        <v>0.125</v>
      </c>
      <c r="K272" s="1113" t="s">
        <v>1053</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1051</v>
      </c>
      <c r="I273" s="197"/>
      <c r="J273" s="913">
        <v>0.02</v>
      </c>
      <c r="K273" s="111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1052</v>
      </c>
      <c r="I274" s="197"/>
      <c r="J274" s="914">
        <f>1-SUM(J272:J273)</f>
        <v>0.85499999999999998</v>
      </c>
      <c r="K274" s="111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690</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546</v>
      </c>
      <c r="I278" s="210"/>
      <c r="J278" s="456" t="s">
        <v>14</v>
      </c>
      <c r="K278" s="456" t="s">
        <v>538</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1040</v>
      </c>
      <c r="I281" s="210"/>
      <c r="J281" s="456" t="s">
        <v>539</v>
      </c>
      <c r="K281" s="456" t="s">
        <v>540</v>
      </c>
      <c r="L281" s="456" t="s">
        <v>541</v>
      </c>
      <c r="M281" s="456" t="s">
        <v>542</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1019</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1020</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1029</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1021</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1033</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1022</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1023</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1024</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1025</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1031</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477</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1032</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1026</v>
      </c>
      <c r="H305" s="209"/>
      <c r="I305" s="1118" t="s">
        <v>1027</v>
      </c>
      <c r="J305" s="1119"/>
      <c r="K305" s="1119"/>
      <c r="L305" s="1119"/>
      <c r="M305" s="1119"/>
      <c r="N305" s="1119"/>
      <c r="O305" s="1119"/>
      <c r="P305" s="1119"/>
      <c r="Q305" s="112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1" t="s">
        <v>74</v>
      </c>
      <c r="J306" s="1122"/>
      <c r="K306" s="1123"/>
      <c r="L306" s="1124" t="s">
        <v>71</v>
      </c>
      <c r="M306" s="1125"/>
      <c r="N306" s="1126"/>
      <c r="O306" s="1127" t="s">
        <v>341</v>
      </c>
      <c r="P306" s="1128"/>
      <c r="Q306" s="1129"/>
      <c r="R306" s="58"/>
      <c r="S306" s="1114" t="s">
        <v>1056</v>
      </c>
      <c r="T306" s="1116" t="s">
        <v>1055</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5"/>
      <c r="T307" s="1117"/>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874</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875</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974</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866</v>
      </c>
      <c r="J11" s="735"/>
      <c r="K11" s="736"/>
      <c r="L11" s="736"/>
      <c r="M11" s="735"/>
      <c r="N11" s="735"/>
      <c r="O11" s="735" t="s">
        <v>870</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873</v>
      </c>
      <c r="J12" s="735"/>
      <c r="K12" s="735" t="s">
        <v>209</v>
      </c>
      <c r="L12" s="735" t="s">
        <v>872</v>
      </c>
      <c r="M12" s="735" t="s">
        <v>871</v>
      </c>
      <c r="N12" s="735" t="s">
        <v>870</v>
      </c>
      <c r="O12" s="735" t="str">
        <f>"per "&amp;$I$26&amp;" MJ"</f>
        <v>per 100 MJ</v>
      </c>
      <c r="P12" s="735"/>
      <c r="Q12" s="735" t="s">
        <v>945</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880</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881</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882</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883</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884</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885</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886</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887</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888</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889</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869</v>
      </c>
      <c r="I26" s="748">
        <v>100</v>
      </c>
      <c r="J26" s="727" t="s">
        <v>868</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867</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2022-04-30T06:05:03Z</dcterms:modified>
</cp:coreProperties>
</file>