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6EC3F5D0-24BD-48BE-964A-2F624F4DFB95}" xr6:coauthVersionLast="46" xr6:coauthVersionMax="46" xr10:uidLastSave="{00000000-0000-0000-0000-000000000000}"/>
  <bookViews>
    <workbookView xWindow="315" yWindow="450" windowWidth="28305" windowHeight="14565"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Stock!$K$364</definedName>
    <definedName name="i_adjp_cfw_initial_w1">Stock!$P$364:$P$366</definedName>
    <definedName name="i_adjp_cfw_initial_w3">Stock!$V$364:$V$366</definedName>
    <definedName name="i_adjp_fd_initial_w0">Stock!$L$364</definedName>
    <definedName name="i_adjp_fd_initial_w1">Stock!$Q$364:$Q$366</definedName>
    <definedName name="i_adjp_fd_initial_w3">Stock!$U$364:$U$366</definedName>
    <definedName name="i_adjp_fl_initial_w0">Stock!$M$364</definedName>
    <definedName name="i_adjp_fl_initial_w1">Stock!$R$364:$R$366</definedName>
    <definedName name="i_adjp_fl_initial_w3">Stock!$W$364:$W$366</definedName>
    <definedName name="i_adjp_lw_initial_w0">Stock!$J$364</definedName>
    <definedName name="i_adjp_lw_initial_w1">Stock!$O$364:$O$366</definedName>
    <definedName name="i_adjp_lw_initial_w3">Stock!$T$364:$T$366</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Stock!$Q$353</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Stock!$M$328:$M$330</definedName>
    <definedName name="i_density_n3">Stock!$Q$328:$Q$330</definedName>
    <definedName name="i_dvp_mask_f1">Stock!$J$343:$O$343</definedName>
    <definedName name="i_dvp_mask_f3">Stock!$J$355:$M$355</definedName>
    <definedName name="i_e0_pos">Stock!$I$57</definedName>
    <definedName name="i_e1_pos">Stock!$I$58</definedName>
    <definedName name="i_feedsupply_itn_max">Stock!$I$80</definedName>
    <definedName name="i_fvp_is_rdvp_f1">Stock!$J$344:$O$344</definedName>
    <definedName name="i_fvp_mask_dams">Stock!$J$341:$O$341</definedName>
    <definedName name="i_fvp_mask_offs">Stock!$J$353:$M$353</definedName>
    <definedName name="i_fvp_type1">Stock!$J$342:$O$342</definedName>
    <definedName name="i_fvp_type3">Stock!$J$354:$M$354</definedName>
    <definedName name="i_fvp4_date_i">Stock!$O$345:$O$346</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pos">Stock!$I$63</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Stock!$L$328:$L$330</definedName>
    <definedName name="i_nut_spread_n3">Stock!$P$328:$P$330</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OFFSET(Stock!$I$364,0,0,Stock!$J$320,1)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Stock!$J$348:$L$348</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21" i="12" l="1"/>
  <c r="C46" i="24" l="1"/>
  <c r="C45" i="24"/>
  <c r="C44" i="24"/>
  <c r="C43" i="24"/>
  <c r="C71" i="24"/>
  <c r="C70" i="24"/>
  <c r="C69" i="24"/>
  <c r="C68" i="24"/>
  <c r="C67" i="24"/>
  <c r="C66" i="24"/>
  <c r="C65" i="24"/>
  <c r="C64" i="24"/>
  <c r="C63" i="24"/>
  <c r="C62" i="24"/>
  <c r="C61" i="24"/>
  <c r="C60" i="24"/>
  <c r="C59" i="24"/>
  <c r="C58" i="24"/>
  <c r="C57" i="24"/>
  <c r="C56" i="24"/>
  <c r="C55" i="24"/>
  <c r="C54" i="24"/>
  <c r="C53" i="24"/>
  <c r="C52" i="24"/>
  <c r="C51" i="24"/>
  <c r="P323" i="12"/>
  <c r="P320" i="12" s="1"/>
  <c r="K354" i="12"/>
  <c r="Q353" i="12" s="1"/>
  <c r="L354" i="12"/>
  <c r="M354" i="12"/>
  <c r="J354" i="12"/>
  <c r="C358" i="12"/>
  <c r="C357" i="12"/>
  <c r="C356" i="12"/>
  <c r="C355" i="12"/>
  <c r="C353" i="12"/>
  <c r="C352" i="12"/>
  <c r="C351" i="12"/>
  <c r="C350" i="12"/>
  <c r="K342" i="12"/>
  <c r="L342" i="12"/>
  <c r="K348" i="12" s="1"/>
  <c r="M342" i="12"/>
  <c r="L348" i="12" s="1"/>
  <c r="N342" i="12"/>
  <c r="O342" i="12"/>
  <c r="J342" i="12"/>
  <c r="Q341" i="12" l="1"/>
  <c r="J348" i="12"/>
  <c r="L323" i="12"/>
  <c r="L320" i="12" s="1"/>
  <c r="C360" i="12"/>
  <c r="C359" i="12"/>
  <c r="C347" i="12"/>
  <c r="C346" i="12"/>
  <c r="C345" i="12"/>
  <c r="C343" i="12"/>
  <c r="C341" i="12"/>
  <c r="C340" i="12"/>
  <c r="C339" i="12"/>
  <c r="C338" i="12"/>
  <c r="C337" i="12"/>
  <c r="C76" i="24" l="1"/>
  <c r="C75" i="24"/>
  <c r="C74" i="24"/>
  <c r="C73" i="24"/>
  <c r="C72"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72" i="12"/>
  <c r="C371" i="12"/>
  <c r="C370" i="12"/>
  <c r="C369"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66" i="12"/>
  <c r="C365" i="12"/>
  <c r="C364" i="12"/>
  <c r="N285" i="12" l="1"/>
  <c r="O285" i="12"/>
  <c r="N286" i="12"/>
  <c r="O286" i="12"/>
  <c r="V239" i="12"/>
  <c r="V244" i="12" s="1"/>
  <c r="V249" i="12" s="1"/>
  <c r="V259" i="12"/>
  <c r="P286" i="12" l="1"/>
  <c r="Q286" i="12"/>
  <c r="Q285" i="12"/>
  <c r="P285" i="12"/>
  <c r="C327" i="12" l="1"/>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68" i="12" l="1"/>
  <c r="C362" i="12"/>
  <c r="C361"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H321" authorId="0" shapeId="0" xr:uid="{162C0A10-415E-45EF-8FAC-F37D2A09086C}">
      <text>
        <r>
          <rPr>
            <b/>
            <sz val="9"/>
            <color indexed="81"/>
            <rFont val="Tahoma"/>
            <charset val="1"/>
          </rPr>
          <t>Michael Young (21512438):</t>
        </r>
        <r>
          <rPr>
            <sz val="9"/>
            <color indexed="81"/>
            <rFont val="Tahoma"/>
            <charset val="1"/>
          </rPr>
          <t xml:space="preserve">
these inputs cant be changed without modifying the condense formula.</t>
        </r>
      </text>
    </comment>
    <comment ref="L321" authorId="0" shapeId="0" xr:uid="{957206BF-28F7-4DCB-855B-7955BBC3DD41}">
      <text>
        <r>
          <rPr>
            <b/>
            <sz val="9"/>
            <color indexed="81"/>
            <rFont val="Tahoma"/>
            <charset val="1"/>
          </rPr>
          <t>Michael Young (21512438):</t>
        </r>
        <r>
          <rPr>
            <sz val="9"/>
            <color indexed="81"/>
            <rFont val="Tahoma"/>
            <charset val="1"/>
          </rPr>
          <t xml:space="preserve">
these inputs can't be changed without modifying the condense formula.</t>
        </r>
      </text>
    </comment>
    <comment ref="P321" authorId="0" shapeId="0" xr:uid="{D3F3BA59-396C-4A97-891A-8BB313E15EEB}">
      <text>
        <r>
          <rPr>
            <b/>
            <sz val="9"/>
            <color indexed="81"/>
            <rFont val="Tahoma"/>
            <charset val="1"/>
          </rPr>
          <t>Michael Young (21512438):</t>
        </r>
        <r>
          <rPr>
            <sz val="9"/>
            <color indexed="81"/>
            <rFont val="Tahoma"/>
            <charset val="1"/>
          </rPr>
          <t xml:space="preserve">
these inputs can't be changed without modifying the condense formula.</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40"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41"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42"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45"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46"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47"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52"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5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54"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55"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<sst xmlns="http://schemas.openxmlformats.org/spreadsheetml/2006/main" count="490" uniqueCount="293">
  <si>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</si>
  <si>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</si>
  <si>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</si>
  <si>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</si>
  <si>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</si>
  <si>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</si>
  <si>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</si>
  <si>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</si>
  <si>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</si>
  <si>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</si>
  <si>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</si>
  <si>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</si>
  <si>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</si>
  <si>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</si>
  <si>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</si>
  <si>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</si>
  <si>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</si>
  <si>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</si>
  <si>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</si>
  <si>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</si>
  <si>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</si>
  <si>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</si>
  <si>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</si>
  <si>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</si>
  <si>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</si>
  <si>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</si>
  <si>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</si>
  <si>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</si>
  <si>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</si>
  <si>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</si>
  <si>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</si>
  <si>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</si>
  <si>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</si>
  <si>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</si>
  <si>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</si>
  <si>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</si>
  <si>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</si>
  <si>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</si>
  <si>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</si>
  <si>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</si>
  <si>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</si>
  <si>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</si>
  <si>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</si>
  <si>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</si>
  <si>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</si>
  <si>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</si>
  <si>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</si>
  <si>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</si>
  <si>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</si>
  <si>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</si>
  <si>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</si>
  <si>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</si>
  <si>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</si>
  <si>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</si>
  <si>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</si>
  <si>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</si>
  <si>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</si>
  <si>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</si>
  <si>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</si>
  <si>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</si>
  <si>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</si>
  <si>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</si>
  <si>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</si>
  <si>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</si>
  <si>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</si>
  <si>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</si>
  <si>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</si>
  <si>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</si>
  <si>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</si>
  <si>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</si>
  <si>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</si>
  <si>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</si>
  <si>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</si>
  <si>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</si>
  <si>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</si>
  <si>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</si>
  <si>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</si>
  <si>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</si>
  <si>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</si>
  <si>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</si>
  <si>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</si>
  <si>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</si>
  <si>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</si>
  <si>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</si>
  <si>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</si>
  <si>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</si>
  <si>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</si>
  <si>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</si>
  <si>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</si>
  <si>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</si>
  <si>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</si>
  <si>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</si>
  <si>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</si>
  <si>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</si>
  <si>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</si>
  <si>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</si>
  <si>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</si>
  <si>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</si>
  <si>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</si>
  <si>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</si>
  <si>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</si>
  <si>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</si>
  <si>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</si>
  <si>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</si>
  <si>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</si>
  <si>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</si>
  <si>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</si>
  <si>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</si>
  <si>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</si>
  <si>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</si>
  <si>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</si>
  <si>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</si>
  <si>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</si>
  <si>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</si>
  <si>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</si>
  <si>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</si>
  <si>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</si>
  <si>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</si>
  <si>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</si>
  <si>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</si>
  <si>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</si>
  <si>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</si>
  <si>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</si>
  <si>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</si>
  <si>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</si>
  <si>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</si>
  <si>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</si>
  <si>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</si>
  <si>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</si>
  <si>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</si>
  <si>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</si>
  <si>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</si>
  <si>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</si>
  <si>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</si>
  <si>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</si>
  <si>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</si>
  <si>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</si>
  <si>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</si>
  <si>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</si>
  <si>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</si>
  <si>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</si>
  <si>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</si>
  <si>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</si>
  <si>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</si>
  <si>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</si>
  <si>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</si>
  <si>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</si>
  <si>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</si>
  <si>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</si>
  <si>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</si>
  <si>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</si>
  <si>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</si>
  <si>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</si>
  <si>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</si>
  <si>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</si>
  <si>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</si>
  <si>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</si>
  <si>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</si>
  <si>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</si>
  <si>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</si>
  <si>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</si>
  <si>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</si>
  <si>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</si>
  <si>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</si>
  <si>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</si>
  <si>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</si>
  <si>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</si>
  <si>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</si>
  <si>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</si>
  <si>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</si>
  <si>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</si>
  <si>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</si>
  <si>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</si>
  <si>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</si>
  <si>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</si>
  <si>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</si>
  <si>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</si>
  <si>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</si>
  <si>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</si>
  <si>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</si>
  <si>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</si>
  <si>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</si>
  <si>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</si>
  <si>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</si>
  <si>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</si>
  <si>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</si>
  <si>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</si>
  <si>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</si>
  <si>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</si>
  <si>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</si>
  <si>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</si>
  <si>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</si>
  <si>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</si>
  <si>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</si>
  <si>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</si>
  <si>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</si>
  <si>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</si>
  <si>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</si>
  <si>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</si>
  <si>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</si>
  <si>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</si>
  <si>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</si>
  <si>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</si>
  <si>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</si>
  <si>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</si>
  <si>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</si>
  <si>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</si>
  <si>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</si>
  <si>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</si>
  <si>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</si>
  <si>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</si>
  <si>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</si>
  <si>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</si>
  <si>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</si>
  <si>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</si>
  <si>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</si>
  <si>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</si>
  <si>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</si>
  <si>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</si>
  <si>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</si>
  <si>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</si>
  <si>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</si>
  <si>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</si>
  <si>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</si>
  <si>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</si>
  <si>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</si>
  <si>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</si>
  <si>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</si>
  <si>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</si>
  <si>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</si>
  <si>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</si>
  <si>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</si>
  <si>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</si>
  <si>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</si>
  <si>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</si>
  <si>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</si>
  <si>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</si>
  <si>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</si>
  <si>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</si>
  <si>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</si>
  <si>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</si>
  <si>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</si>
  <si>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</si>
  <si>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</si>
  <si>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</si>
  <si>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</si>
  <si>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</si>
  <si>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</si>
  <si>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</si>
  <si>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</si>
  <si>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</si>
  <si>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</si>
  <si>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</si>
  <si>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</si>
  <si>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</si>
  <si>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</si>
  <si>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</si>
  <si>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</si>
  <si>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</si>
  <si>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</si>
  <si>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</si>
  <si>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</si>
  <si>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</si>
  <si>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</si>
  <si>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</si>
  <si>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</si>
  <si>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</si>
  <si>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</si>
  <si>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LW</t>
  </si>
  <si>
    <t>CFW</t>
  </si>
  <si>
    <t>FD</t>
  </si>
  <si>
    <t>FL</t>
  </si>
  <si>
    <t>Fvp type</t>
  </si>
  <si>
    <t>Condense type</t>
  </si>
  <si>
    <t>Offs FVP/DVP</t>
  </si>
  <si>
    <t>Shearing</t>
  </si>
  <si>
    <t>Shear + 1/3</t>
  </si>
  <si>
    <t>Shear +2/3</t>
  </si>
  <si>
    <t>Initial lw 1</t>
  </si>
  <si>
    <t>Initial lw 2</t>
  </si>
  <si>
    <t>Initial lw 3</t>
  </si>
  <si>
    <t>nut spread</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</si>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</sst>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9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6" fillId="8" borderId="0" xfId="3" applyBorder="1">
      <alignment vertical="top"/>
    </xf>
    <xf numFmtId="0" fontId="6" fillId="8" borderId="47" xfId="3" applyBorder="1">
      <alignment vertical="top"/>
    </xf>
    <xf numFmtId="0" fontId="25" fillId="8" borderId="25" xfId="3" applyFont="1">
      <alignment vertical="top"/>
    </xf>
    <xf numFmtId="0" fontId="15" fillId="8" borderId="25" xfId="3" applyFont="1">
      <alignment vertical="top"/>
    </xf>
    <xf numFmtId="0" fontId="6" fillId="2" borderId="32" xfId="11" applyAlignment="1">
      <alignment horizontal="centerContinuous"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1">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7" workbookViewId="0">
      <selection activeCell="C43" sqref="C43:C46"/>
    </sheetView>
  </sheetViews>
  <sheetFormatPr defaultColWidth="8.7109375" defaultRowHeight="15" outlineLevelRow="4" outlineLevelCol="2" x14ac:dyDescent="0.25"/>
  <cols>
    <col min="1" max="1" width="4.7109375" style="155" customWidth="1"/>
    <col min="2" max="2" width="2.7109375" style="155" customWidth="1"/>
    <col min="3" max="3" width="4.7109375" style="155" customWidth="1" outlineLevel="2"/>
    <col min="4" max="4" width="1.7109375" style="155" customWidth="1"/>
    <col min="5" max="6" width="9.7109375" style="155" customWidth="1" outlineLevel="1"/>
    <col min="7" max="7" width="1.7109375" style="155" customWidth="1" outlineLevel="1"/>
    <col min="8" max="8" width="37.28515625" style="155" bestFit="1" customWidth="1"/>
    <col min="9" max="9" width="9.7109375" style="155" customWidth="1"/>
    <col min="10" max="23" width="10.85546875" style="155" customWidth="1"/>
    <col min="24" max="24" width="1.7109375" style="155" customWidth="1"/>
    <col min="25" max="26" width="4.7109375" style="155" customWidth="1"/>
    <col min="27" max="27" width="8.7109375" style="155"/>
    <col min="28" max="28" width="46.140625" style="155" customWidth="1"/>
    <col min="29" max="16384" width="8.7109375" style="155"/>
  </cols>
  <sheetData>
    <row r="1" spans="1:28" x14ac:dyDescent="0.2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70">
        <f>INT($C$6)+1.045</f>
        <v>2.0449999999999999</v>
      </c>
      <c r="D18" s="4"/>
      <c r="E18" s="5"/>
      <c r="F18" s="5"/>
      <c r="G18" s="4"/>
      <c r="H18" s="2" t="s">
        <v>16</v>
      </c>
      <c r="I18" s="31">
        <v>2</v>
      </c>
      <c r="J18" s="174" t="s">
        <v>70</v>
      </c>
      <c r="K18" s="175"/>
      <c r="L18" s="175"/>
      <c r="M18" s="175"/>
      <c r="N18" s="175"/>
      <c r="O18" s="175"/>
      <c r="P18" s="175"/>
      <c r="Q18" s="175"/>
      <c r="R18" s="175"/>
      <c r="S18" s="175"/>
      <c r="T18" s="176"/>
      <c r="U18" s="2"/>
      <c r="V18" s="2"/>
      <c r="W18" s="2"/>
      <c r="X18" s="4"/>
      <c r="Y18" s="16"/>
      <c r="Z18" s="1"/>
      <c r="AA18" s="1"/>
      <c r="AB18" s="1"/>
    </row>
    <row r="19" spans="1:28" hidden="1"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70">
        <f>INT($C$6)+1.045</f>
        <v>2.0449999999999999</v>
      </c>
      <c r="D21" s="4"/>
      <c r="E21" s="5"/>
      <c r="F21" s="5"/>
      <c r="G21" s="4"/>
      <c r="H21" s="2" t="s">
        <v>17</v>
      </c>
      <c r="I21" s="23">
        <v>1</v>
      </c>
      <c r="J21" s="177" t="s">
        <v>35</v>
      </c>
      <c r="K21" s="178"/>
      <c r="L21" s="178"/>
      <c r="M21" s="178"/>
      <c r="N21" s="178"/>
      <c r="O21" s="178"/>
      <c r="P21" s="178"/>
      <c r="Q21" s="178"/>
      <c r="R21" s="178"/>
      <c r="S21" s="178"/>
      <c r="T21" s="178"/>
      <c r="U21" s="2"/>
      <c r="V21" s="2"/>
      <c r="W21" s="2"/>
      <c r="X21" s="4"/>
      <c r="Y21" s="16"/>
      <c r="Z21" s="1"/>
      <c r="AA21" s="1"/>
      <c r="AB21" s="1"/>
    </row>
    <row r="22" spans="1:28" hidden="1"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6">
        <f>INT(MAX($C$50:$C$71))+1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6">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6">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6">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6">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6">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6">
        <f>$C$39</f>
        <v>4</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25">
      <c r="A51" s="1"/>
      <c r="B51" s="33"/>
      <c r="C51" s="76">
        <f t="shared" ref="C51:C70" si="1">INT($C$40)+2</f>
        <v>3</v>
      </c>
      <c r="D51" s="4"/>
      <c r="E51" s="5"/>
      <c r="F51" s="5"/>
      <c r="G51" s="4"/>
      <c r="H51" s="2" t="s">
        <v>208</v>
      </c>
      <c r="I51" s="108" t="s">
        <v>209</v>
      </c>
      <c r="J51" s="108" t="s">
        <v>210</v>
      </c>
      <c r="K51" s="108" t="s">
        <v>211</v>
      </c>
      <c r="L51" s="157"/>
      <c r="M51" s="2"/>
      <c r="N51" s="2"/>
      <c r="O51" s="2"/>
      <c r="P51" s="2"/>
      <c r="Q51" s="2"/>
      <c r="R51" s="2"/>
      <c r="S51" s="2"/>
      <c r="T51" s="2"/>
      <c r="U51" s="2"/>
      <c r="V51" s="2"/>
      <c r="W51" s="2"/>
      <c r="X51" s="4"/>
      <c r="Y51" s="16"/>
      <c r="Z51" s="1"/>
      <c r="AA51" s="1"/>
      <c r="AB51" s="1"/>
    </row>
    <row r="52" spans="1:28" outlineLevel="2" x14ac:dyDescent="0.25">
      <c r="A52" s="1"/>
      <c r="B52" s="33"/>
      <c r="C52" s="76">
        <f t="shared" si="1"/>
        <v>3</v>
      </c>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25">
      <c r="A53" s="1"/>
      <c r="B53" s="33"/>
      <c r="C53" s="76">
        <f t="shared" si="1"/>
        <v>3</v>
      </c>
      <c r="D53" s="4"/>
      <c r="E53" s="5"/>
      <c r="F53" s="5"/>
      <c r="G53" s="4"/>
      <c r="H53" s="2" t="s">
        <v>212</v>
      </c>
      <c r="I53" s="108" t="s">
        <v>213</v>
      </c>
      <c r="J53" s="108" t="s">
        <v>214</v>
      </c>
      <c r="K53" s="157"/>
      <c r="L53" s="157"/>
      <c r="M53" s="2"/>
      <c r="N53" s="2"/>
      <c r="O53" s="2"/>
      <c r="P53" s="2"/>
      <c r="Q53" s="2"/>
      <c r="R53" s="2"/>
      <c r="S53" s="2"/>
      <c r="T53" s="2"/>
      <c r="U53" s="2"/>
      <c r="V53" s="2"/>
      <c r="W53" s="2"/>
      <c r="X53" s="4"/>
      <c r="Y53" s="16"/>
      <c r="Z53" s="1"/>
      <c r="AA53" s="1"/>
      <c r="AB53" s="1"/>
    </row>
    <row r="54" spans="1:28" outlineLevel="2" x14ac:dyDescent="0.25">
      <c r="A54" s="1"/>
      <c r="B54" s="33"/>
      <c r="C54" s="76">
        <f t="shared" si="1"/>
        <v>3</v>
      </c>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25">
      <c r="A55" s="1"/>
      <c r="B55" s="33"/>
      <c r="C55" s="76">
        <f t="shared" si="1"/>
        <v>3</v>
      </c>
      <c r="D55" s="4"/>
      <c r="E55" s="5"/>
      <c r="F55" s="5"/>
      <c r="G55" s="4"/>
      <c r="H55" s="2" t="s">
        <v>215</v>
      </c>
      <c r="I55" s="108" t="s">
        <v>220</v>
      </c>
      <c r="J55" s="108" t="s">
        <v>221</v>
      </c>
      <c r="K55" s="108" t="s">
        <v>222</v>
      </c>
      <c r="L55" s="157"/>
      <c r="M55" s="2"/>
      <c r="N55" s="2"/>
      <c r="O55" s="2"/>
      <c r="P55" s="2"/>
      <c r="Q55" s="2"/>
      <c r="R55" s="2"/>
      <c r="S55" s="2"/>
      <c r="T55" s="2"/>
      <c r="U55" s="2"/>
      <c r="V55" s="2"/>
      <c r="W55" s="2"/>
      <c r="X55" s="4"/>
      <c r="Y55" s="16"/>
      <c r="Z55" s="1"/>
      <c r="AA55" s="1"/>
      <c r="AB55" s="1"/>
    </row>
    <row r="56" spans="1:28" outlineLevel="2" x14ac:dyDescent="0.25">
      <c r="A56" s="1"/>
      <c r="B56" s="33"/>
      <c r="C56" s="76">
        <f t="shared" si="1"/>
        <v>3</v>
      </c>
      <c r="D56" s="4"/>
      <c r="E56" s="5"/>
      <c r="F56" s="5"/>
      <c r="G56" s="4"/>
      <c r="H56" s="2" t="s">
        <v>216</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25">
      <c r="A57" s="1"/>
      <c r="B57" s="33"/>
      <c r="C57" s="76">
        <f t="shared" si="1"/>
        <v>3</v>
      </c>
      <c r="D57" s="4"/>
      <c r="E57" s="5"/>
      <c r="F57" s="5"/>
      <c r="G57" s="4"/>
      <c r="H57" s="2" t="s">
        <v>217</v>
      </c>
      <c r="I57" s="108" t="s">
        <v>223</v>
      </c>
      <c r="J57" s="108" t="s">
        <v>224</v>
      </c>
      <c r="K57" s="157"/>
      <c r="L57" s="157"/>
      <c r="M57" s="2"/>
      <c r="N57" s="2"/>
      <c r="O57" s="2"/>
      <c r="P57" s="2"/>
      <c r="Q57" s="2"/>
      <c r="R57" s="2"/>
      <c r="S57" s="2"/>
      <c r="T57" s="2"/>
      <c r="U57" s="2"/>
      <c r="V57" s="2"/>
      <c r="W57" s="2"/>
      <c r="X57" s="4"/>
      <c r="Y57" s="16"/>
      <c r="Z57" s="1"/>
      <c r="AA57" s="1"/>
      <c r="AB57" s="1"/>
    </row>
    <row r="58" spans="1:28" outlineLevel="2" x14ac:dyDescent="0.25">
      <c r="A58" s="1"/>
      <c r="B58" s="33"/>
      <c r="C58" s="76">
        <f t="shared" si="1"/>
        <v>3</v>
      </c>
      <c r="D58" s="4"/>
      <c r="E58" s="5"/>
      <c r="F58" s="5"/>
      <c r="G58" s="4"/>
      <c r="H58" s="2" t="s">
        <v>218</v>
      </c>
      <c r="I58" s="108" t="s">
        <v>225</v>
      </c>
      <c r="J58" s="108" t="s">
        <v>226</v>
      </c>
      <c r="K58" s="108" t="s">
        <v>227</v>
      </c>
      <c r="L58" s="108" t="s">
        <v>228</v>
      </c>
      <c r="M58" s="2"/>
      <c r="N58" s="2"/>
      <c r="O58" s="2"/>
      <c r="P58" s="2"/>
      <c r="Q58" s="2"/>
      <c r="R58" s="2"/>
      <c r="S58" s="2"/>
      <c r="T58" s="2"/>
      <c r="U58" s="2"/>
      <c r="V58" s="2"/>
      <c r="W58" s="2"/>
      <c r="X58" s="4"/>
      <c r="Y58" s="16"/>
      <c r="Z58" s="1"/>
      <c r="AA58" s="1"/>
      <c r="AB58" s="1"/>
    </row>
    <row r="59" spans="1:28" outlineLevel="2" x14ac:dyDescent="0.25">
      <c r="A59" s="1"/>
      <c r="B59" s="33"/>
      <c r="C59" s="76">
        <f t="shared" si="1"/>
        <v>3</v>
      </c>
      <c r="D59" s="4"/>
      <c r="E59" s="5"/>
      <c r="F59" s="5"/>
      <c r="G59" s="4"/>
      <c r="H59" s="2" t="s">
        <v>219</v>
      </c>
      <c r="I59" s="108" t="s">
        <v>229</v>
      </c>
      <c r="J59" s="108" t="s">
        <v>230</v>
      </c>
      <c r="K59" s="108" t="s">
        <v>231</v>
      </c>
      <c r="L59" s="157"/>
      <c r="M59" s="2"/>
      <c r="N59" s="2"/>
      <c r="O59" s="2"/>
      <c r="P59" s="2"/>
      <c r="Q59" s="2"/>
      <c r="R59" s="2"/>
      <c r="S59" s="2"/>
      <c r="T59" s="2"/>
      <c r="U59" s="2"/>
      <c r="V59" s="2"/>
      <c r="W59" s="2"/>
      <c r="X59" s="4"/>
      <c r="Y59" s="16"/>
      <c r="Z59" s="1"/>
      <c r="AA59" s="1"/>
      <c r="AB59" s="1"/>
    </row>
    <row r="60" spans="1:28" outlineLevel="2" x14ac:dyDescent="0.25">
      <c r="A60" s="1"/>
      <c r="B60" s="33"/>
      <c r="C60" s="76">
        <f t="shared" si="1"/>
        <v>3</v>
      </c>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25">
      <c r="A61" s="1"/>
      <c r="B61" s="33"/>
      <c r="C61" s="76">
        <f t="shared" si="1"/>
        <v>3</v>
      </c>
      <c r="D61" s="4"/>
      <c r="E61" s="5"/>
      <c r="F61" s="5"/>
      <c r="G61" s="4"/>
      <c r="H61" s="2" t="s">
        <v>249</v>
      </c>
      <c r="I61" s="108" t="s">
        <v>287</v>
      </c>
      <c r="J61" s="108" t="s">
        <v>288</v>
      </c>
      <c r="K61" s="108" t="s">
        <v>289</v>
      </c>
      <c r="L61" s="108" t="s">
        <v>290</v>
      </c>
      <c r="M61" s="2"/>
      <c r="N61" s="2"/>
      <c r="O61" s="2"/>
      <c r="P61" s="2"/>
      <c r="Q61" s="2"/>
      <c r="R61" s="2"/>
      <c r="S61" s="2"/>
      <c r="T61" s="2"/>
      <c r="U61" s="2"/>
      <c r="V61" s="2"/>
      <c r="W61" s="2"/>
      <c r="X61" s="4"/>
      <c r="Y61" s="16"/>
      <c r="Z61" s="1"/>
      <c r="AA61" s="1"/>
      <c r="AB61" s="1"/>
    </row>
    <row r="62" spans="1:28" outlineLevel="2" x14ac:dyDescent="0.25">
      <c r="A62" s="1"/>
      <c r="B62" s="33"/>
      <c r="C62" s="76">
        <f t="shared" si="1"/>
        <v>3</v>
      </c>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25">
      <c r="A63" s="1"/>
      <c r="B63" s="33"/>
      <c r="C63" s="76">
        <f t="shared" si="1"/>
        <v>3</v>
      </c>
      <c r="D63" s="4"/>
      <c r="E63" s="5"/>
      <c r="F63" s="5"/>
      <c r="G63" s="4"/>
      <c r="H63" s="2" t="s">
        <v>232</v>
      </c>
      <c r="I63" s="108">
        <v>6</v>
      </c>
      <c r="J63" s="2"/>
      <c r="K63" s="2"/>
      <c r="L63" s="2"/>
      <c r="M63" s="2"/>
      <c r="N63" s="2"/>
      <c r="O63" s="2"/>
      <c r="P63" s="2"/>
      <c r="Q63" s="2"/>
      <c r="R63" s="2"/>
      <c r="S63" s="2"/>
      <c r="T63" s="2"/>
      <c r="U63" s="2"/>
      <c r="V63" s="2"/>
      <c r="W63" s="2"/>
      <c r="X63" s="4"/>
      <c r="Y63" s="16"/>
      <c r="Z63" s="1"/>
      <c r="AA63" s="1"/>
      <c r="AB63" s="1"/>
    </row>
    <row r="64" spans="1:28" outlineLevel="2" x14ac:dyDescent="0.25">
      <c r="A64" s="1"/>
      <c r="B64" s="33"/>
      <c r="C64" s="76">
        <f t="shared" si="1"/>
        <v>3</v>
      </c>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25">
      <c r="A65" s="1"/>
      <c r="B65" s="33"/>
      <c r="C65" s="76">
        <f t="shared" si="1"/>
        <v>3</v>
      </c>
      <c r="D65" s="4"/>
      <c r="E65" s="5"/>
      <c r="F65" s="5"/>
      <c r="G65" s="4"/>
      <c r="H65" s="2" t="s">
        <v>233</v>
      </c>
      <c r="I65" s="108">
        <v>1</v>
      </c>
      <c r="J65" s="2"/>
      <c r="K65" s="2"/>
      <c r="L65" s="2"/>
      <c r="M65" s="2"/>
      <c r="N65" s="2"/>
      <c r="O65" s="2"/>
      <c r="P65" s="2"/>
      <c r="Q65" s="2"/>
      <c r="R65" s="2"/>
      <c r="S65" s="2"/>
      <c r="T65" s="2"/>
      <c r="U65" s="2"/>
      <c r="V65" s="2"/>
      <c r="W65" s="2"/>
      <c r="X65" s="4"/>
      <c r="Y65" s="16"/>
      <c r="Z65" s="1"/>
      <c r="AA65" s="1"/>
      <c r="AB65" s="1"/>
    </row>
    <row r="66" spans="1:46" outlineLevel="2" x14ac:dyDescent="0.25">
      <c r="A66" s="1"/>
      <c r="B66" s="33"/>
      <c r="C66" s="76">
        <f t="shared" si="1"/>
        <v>3</v>
      </c>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2" x14ac:dyDescent="0.25">
      <c r="A67" s="1"/>
      <c r="B67" s="33"/>
      <c r="C67" s="76">
        <f t="shared" si="1"/>
        <v>3</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2" x14ac:dyDescent="0.25">
      <c r="A68" s="1"/>
      <c r="B68" s="33"/>
      <c r="C68" s="76">
        <f t="shared" si="1"/>
        <v>3</v>
      </c>
      <c r="D68" s="4"/>
      <c r="E68" s="5"/>
      <c r="F68" s="5"/>
      <c r="G68" s="4"/>
      <c r="H68" s="2" t="s">
        <v>201</v>
      </c>
      <c r="I68" s="153" t="s">
        <v>202</v>
      </c>
      <c r="J68" s="153" t="s">
        <v>203</v>
      </c>
      <c r="K68" s="153" t="s">
        <v>204</v>
      </c>
      <c r="L68" s="153" t="s">
        <v>205</v>
      </c>
      <c r="M68" s="153" t="s">
        <v>206</v>
      </c>
      <c r="N68" s="153" t="s">
        <v>207</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2" x14ac:dyDescent="0.25">
      <c r="A69" s="1"/>
      <c r="B69" s="33"/>
      <c r="C69" s="76">
        <f t="shared" si="1"/>
        <v>3</v>
      </c>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2" x14ac:dyDescent="0.25">
      <c r="A70" s="1"/>
      <c r="B70" s="33"/>
      <c r="C70" s="76">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0999999999999996" customHeight="1" outlineLevel="2" x14ac:dyDescent="0.25">
      <c r="A71" s="1"/>
      <c r="B71" s="33"/>
      <c r="C71" s="76">
        <f>INT($C$40)+2.005</f>
        <v>3.0049999999999999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0999999999999996" customHeight="1" outlineLevel="2" x14ac:dyDescent="0.2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0999999999999996" customHeight="1" outlineLevel="1" x14ac:dyDescent="0.2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0999999999999996" customHeight="1" x14ac:dyDescent="0.2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2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2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2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79"/>
  <sheetViews>
    <sheetView tabSelected="1" topLeftCell="A316" workbookViewId="0">
      <selection activeCell="O346" sqref="O346"/>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collapsed="1" x14ac:dyDescent="0.25">
      <c r="A1" s="1"/>
      <c r="B1" s="1"/>
      <c r="C1" s="69"/>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70">
        <f>INT($C$6)+1.045</f>
        <v>2.0449999999999999</v>
      </c>
      <c r="D18" s="4"/>
      <c r="E18" s="5"/>
      <c r="F18" s="5"/>
      <c r="G18" s="4"/>
      <c r="H18" s="2" t="s">
        <v>16</v>
      </c>
      <c r="I18" s="31">
        <v>2</v>
      </c>
      <c r="J18" s="174" t="s">
        <v>70</v>
      </c>
      <c r="K18" s="175"/>
      <c r="L18" s="175"/>
      <c r="M18" s="175"/>
      <c r="N18" s="175"/>
      <c r="O18" s="175"/>
      <c r="P18" s="175"/>
      <c r="Q18" s="175"/>
      <c r="R18" s="175"/>
      <c r="S18" s="175"/>
      <c r="T18" s="176"/>
      <c r="U18" s="2"/>
      <c r="V18" s="2"/>
      <c r="W18" s="2"/>
      <c r="X18" s="4"/>
      <c r="Y18" s="16"/>
      <c r="Z18" s="1"/>
      <c r="AA18" s="1"/>
      <c r="AB18" s="1"/>
    </row>
    <row r="19" spans="1:28" hidden="1"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70">
        <f>INT($C$6)+1.045</f>
        <v>2.0449999999999999</v>
      </c>
      <c r="D21" s="4"/>
      <c r="E21" s="5"/>
      <c r="F21" s="5"/>
      <c r="G21" s="4"/>
      <c r="H21" s="2" t="s">
        <v>17</v>
      </c>
      <c r="I21" s="23">
        <v>1</v>
      </c>
      <c r="J21" s="177" t="s">
        <v>35</v>
      </c>
      <c r="K21" s="178"/>
      <c r="L21" s="178"/>
      <c r="M21" s="178"/>
      <c r="N21" s="178"/>
      <c r="O21" s="178"/>
      <c r="P21" s="178"/>
      <c r="Q21" s="178"/>
      <c r="R21" s="178"/>
      <c r="S21" s="178"/>
      <c r="T21" s="178"/>
      <c r="U21" s="2"/>
      <c r="V21" s="2"/>
      <c r="W21" s="2"/>
      <c r="X21" s="4"/>
      <c r="Y21" s="16"/>
      <c r="Z21" s="1"/>
      <c r="AA21" s="1"/>
      <c r="AB21" s="1"/>
    </row>
    <row r="22" spans="1:28" hidden="1"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hidden="1" outlineLevel="2" x14ac:dyDescent="0.2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0999999999999996" customHeight="1" thickBot="1" x14ac:dyDescent="0.3">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0999999999999996" customHeight="1" outlineLevel="1" collapsed="1" x14ac:dyDescent="0.2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hidden="1" outlineLevel="4" x14ac:dyDescent="0.2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00000000000001" customHeight="1" x14ac:dyDescent="0.2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00000000000001" customHeight="1" outlineLevel="1" collapsed="1" x14ac:dyDescent="0.25">
      <c r="A41" s="1"/>
      <c r="B41" s="33"/>
      <c r="C41" s="76">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42" customFormat="1" ht="5.0999999999999996" hidden="1" customHeight="1" outlineLevel="2" x14ac:dyDescent="0.2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hidden="1" outlineLevel="2" x14ac:dyDescent="0.2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hidden="1" outlineLevel="2" x14ac:dyDescent="0.2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hidden="1" outlineLevel="2" x14ac:dyDescent="0.2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30" hidden="1" outlineLevel="2" x14ac:dyDescent="0.2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45" hidden="1" customHeight="1" outlineLevel="2" x14ac:dyDescent="0.2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hidden="1" outlineLevel="4" x14ac:dyDescent="0.2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hidden="1" outlineLevel="4" x14ac:dyDescent="0.2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0999999999999996" hidden="1" customHeight="1" outlineLevel="2" x14ac:dyDescent="0.2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hidden="1" outlineLevel="2" x14ac:dyDescent="0.2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hidden="1" outlineLevel="2" x14ac:dyDescent="0.25">
      <c r="A52" s="1"/>
      <c r="B52" s="33"/>
      <c r="C52" s="76"/>
      <c r="D52" s="4"/>
      <c r="E52" s="5"/>
      <c r="F52" s="5"/>
      <c r="G52" s="4"/>
      <c r="H52" s="36" t="s">
        <v>239</v>
      </c>
      <c r="I52" s="31">
        <v>-6</v>
      </c>
      <c r="J52" s="2"/>
      <c r="K52" s="2"/>
      <c r="L52" s="2"/>
      <c r="M52" s="2"/>
      <c r="N52" s="2"/>
      <c r="O52" s="2"/>
      <c r="P52" s="2"/>
      <c r="Q52" s="2"/>
      <c r="R52" s="2"/>
      <c r="S52" s="2"/>
      <c r="T52" s="2"/>
      <c r="U52" s="2"/>
      <c r="V52" s="2"/>
      <c r="W52" s="2"/>
      <c r="X52" s="4"/>
      <c r="Y52" s="16"/>
      <c r="Z52" s="1"/>
      <c r="AA52" s="1"/>
      <c r="AB52" s="1"/>
    </row>
    <row r="53" spans="1:28" s="155" customFormat="1" hidden="1" outlineLevel="2" x14ac:dyDescent="0.25">
      <c r="A53" s="1"/>
      <c r="B53" s="33"/>
      <c r="C53" s="76"/>
      <c r="D53" s="4"/>
      <c r="E53" s="5"/>
      <c r="F53" s="5"/>
      <c r="G53" s="4"/>
      <c r="H53" s="36" t="s">
        <v>238</v>
      </c>
      <c r="I53" s="31">
        <v>-14</v>
      </c>
      <c r="J53" s="2"/>
      <c r="K53" s="2"/>
      <c r="L53" s="2"/>
      <c r="M53" s="2"/>
      <c r="N53" s="2"/>
      <c r="O53" s="2"/>
      <c r="P53" s="2"/>
      <c r="Q53" s="2"/>
      <c r="R53" s="2"/>
      <c r="S53" s="2"/>
      <c r="T53" s="2"/>
      <c r="U53" s="2"/>
      <c r="V53" s="2"/>
      <c r="W53" s="2"/>
      <c r="X53" s="4"/>
      <c r="Y53" s="16"/>
      <c r="Z53" s="1"/>
      <c r="AA53" s="1"/>
      <c r="AB53" s="1"/>
    </row>
    <row r="54" spans="1:28" s="155" customFormat="1" hidden="1" outlineLevel="2" x14ac:dyDescent="0.25">
      <c r="A54" s="1"/>
      <c r="B54" s="33"/>
      <c r="C54" s="76"/>
      <c r="D54" s="4"/>
      <c r="E54" s="5"/>
      <c r="F54" s="5"/>
      <c r="G54" s="4"/>
      <c r="H54" s="36" t="s">
        <v>237</v>
      </c>
      <c r="I54" s="31">
        <v>-4</v>
      </c>
      <c r="J54" s="2"/>
      <c r="K54" s="2"/>
      <c r="L54" s="2"/>
      <c r="M54" s="2"/>
      <c r="N54" s="2"/>
      <c r="O54" s="2"/>
      <c r="P54" s="2"/>
      <c r="Q54" s="2"/>
      <c r="R54" s="2"/>
      <c r="S54" s="2"/>
      <c r="T54" s="2"/>
      <c r="U54" s="2"/>
      <c r="V54" s="2"/>
      <c r="W54" s="2"/>
      <c r="X54" s="4"/>
      <c r="Y54" s="16"/>
      <c r="Z54" s="1"/>
      <c r="AA54" s="1"/>
      <c r="AB54" s="1"/>
    </row>
    <row r="55" spans="1:28" s="155" customFormat="1" hidden="1" outlineLevel="2" x14ac:dyDescent="0.25">
      <c r="A55" s="1"/>
      <c r="B55" s="33"/>
      <c r="C55" s="76"/>
      <c r="D55" s="4"/>
      <c r="E55" s="5"/>
      <c r="F55" s="5"/>
      <c r="G55" s="4"/>
      <c r="H55" s="36" t="s">
        <v>236</v>
      </c>
      <c r="I55" s="31">
        <v>-12</v>
      </c>
      <c r="J55" s="2"/>
      <c r="K55" s="2"/>
      <c r="L55" s="2"/>
      <c r="M55" s="2"/>
      <c r="N55" s="2"/>
      <c r="O55" s="2"/>
      <c r="P55" s="2"/>
      <c r="Q55" s="2"/>
      <c r="R55" s="2"/>
      <c r="S55" s="2"/>
      <c r="T55" s="2"/>
      <c r="U55" s="2"/>
      <c r="V55" s="2"/>
      <c r="W55" s="2"/>
      <c r="X55" s="4"/>
      <c r="Y55" s="16"/>
      <c r="Z55" s="1"/>
      <c r="AA55" s="1"/>
      <c r="AB55" s="1"/>
    </row>
    <row r="56" spans="1:28" s="155" customFormat="1" hidden="1" outlineLevel="2" x14ac:dyDescent="0.25">
      <c r="A56" s="1"/>
      <c r="B56" s="33"/>
      <c r="C56" s="76"/>
      <c r="D56" s="4"/>
      <c r="E56" s="5"/>
      <c r="F56" s="5"/>
      <c r="G56" s="4"/>
      <c r="H56" s="36" t="s">
        <v>240</v>
      </c>
      <c r="I56" s="31">
        <v>-7</v>
      </c>
      <c r="J56" s="2"/>
      <c r="K56" s="2"/>
      <c r="L56" s="2"/>
      <c r="M56" s="2"/>
      <c r="N56" s="2"/>
      <c r="O56" s="2"/>
      <c r="P56" s="2"/>
      <c r="Q56" s="2"/>
      <c r="R56" s="2"/>
      <c r="S56" s="2"/>
      <c r="T56" s="2"/>
      <c r="U56" s="2"/>
      <c r="V56" s="2"/>
      <c r="W56" s="2"/>
      <c r="X56" s="4"/>
      <c r="Y56" s="16"/>
      <c r="Z56" s="1"/>
      <c r="AA56" s="1"/>
      <c r="AB56" s="1"/>
    </row>
    <row r="57" spans="1:28" s="155" customFormat="1" hidden="1" outlineLevel="2" x14ac:dyDescent="0.25">
      <c r="A57" s="1"/>
      <c r="B57" s="33"/>
      <c r="C57" s="76"/>
      <c r="D57" s="4"/>
      <c r="E57" s="5"/>
      <c r="F57" s="5"/>
      <c r="G57" s="4"/>
      <c r="H57" s="144" t="s">
        <v>234</v>
      </c>
      <c r="I57" s="31">
        <v>-5</v>
      </c>
      <c r="J57" s="2"/>
      <c r="K57" s="2"/>
      <c r="L57" s="2"/>
      <c r="M57" s="2"/>
      <c r="N57" s="2"/>
      <c r="O57" s="2"/>
      <c r="P57" s="2"/>
      <c r="Q57" s="2"/>
      <c r="R57" s="2"/>
      <c r="S57" s="2"/>
      <c r="T57" s="2"/>
      <c r="U57" s="2"/>
      <c r="V57" s="2"/>
      <c r="W57" s="2"/>
      <c r="X57" s="4"/>
      <c r="Y57" s="16"/>
      <c r="Z57" s="1"/>
      <c r="AA57" s="1"/>
      <c r="AB57" s="1"/>
    </row>
    <row r="58" spans="1:28" s="155" customFormat="1" hidden="1" outlineLevel="2" x14ac:dyDescent="0.25">
      <c r="A58" s="1"/>
      <c r="B58" s="33"/>
      <c r="C58" s="76"/>
      <c r="D58" s="4"/>
      <c r="E58" s="5"/>
      <c r="F58" s="5"/>
      <c r="G58" s="4"/>
      <c r="H58" s="144" t="s">
        <v>235</v>
      </c>
      <c r="I58" s="31">
        <v>-13</v>
      </c>
      <c r="J58" s="2"/>
      <c r="K58" s="2"/>
      <c r="L58" s="2"/>
      <c r="M58" s="2"/>
      <c r="N58" s="2"/>
      <c r="O58" s="2"/>
      <c r="P58" s="2"/>
      <c r="Q58" s="2"/>
      <c r="R58" s="2"/>
      <c r="S58" s="2"/>
      <c r="T58" s="2"/>
      <c r="U58" s="2"/>
      <c r="V58" s="2"/>
      <c r="W58" s="2"/>
      <c r="X58" s="4"/>
      <c r="Y58" s="16"/>
      <c r="Z58" s="1"/>
      <c r="AA58" s="1"/>
      <c r="AB58" s="1"/>
    </row>
    <row r="59" spans="1:28" s="155" customFormat="1" hidden="1" outlineLevel="2" x14ac:dyDescent="0.25">
      <c r="A59" s="1"/>
      <c r="B59" s="33"/>
      <c r="C59" s="76"/>
      <c r="D59" s="4"/>
      <c r="E59" s="5"/>
      <c r="F59" s="5"/>
      <c r="G59" s="4"/>
      <c r="H59" s="36" t="s">
        <v>241</v>
      </c>
      <c r="I59" s="31">
        <v>-8</v>
      </c>
      <c r="J59" s="2"/>
      <c r="K59" s="2"/>
      <c r="L59" s="2"/>
      <c r="M59" s="2"/>
      <c r="N59" s="2"/>
      <c r="O59" s="2"/>
      <c r="P59" s="2"/>
      <c r="Q59" s="2"/>
      <c r="R59" s="2"/>
      <c r="S59" s="2"/>
      <c r="T59" s="2"/>
      <c r="U59" s="2"/>
      <c r="V59" s="2"/>
      <c r="W59" s="2"/>
      <c r="X59" s="4"/>
      <c r="Y59" s="16"/>
      <c r="Z59" s="1"/>
      <c r="AA59" s="1"/>
      <c r="AB59" s="1"/>
    </row>
    <row r="60" spans="1:28" s="155" customFormat="1" hidden="1" outlineLevel="2" x14ac:dyDescent="0.2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hidden="1" outlineLevel="2" x14ac:dyDescent="0.25">
      <c r="A61" s="1"/>
      <c r="B61" s="33"/>
      <c r="C61" s="76"/>
      <c r="D61" s="4"/>
      <c r="E61" s="5"/>
      <c r="F61" s="5"/>
      <c r="G61" s="4"/>
      <c r="H61" s="144" t="s">
        <v>169</v>
      </c>
      <c r="I61" s="31">
        <v>-18</v>
      </c>
      <c r="J61" s="2"/>
      <c r="K61" s="2"/>
      <c r="L61" s="2"/>
      <c r="M61" s="2"/>
      <c r="N61" s="2"/>
      <c r="O61" s="2"/>
      <c r="P61" s="2"/>
      <c r="Q61" s="2"/>
      <c r="R61" s="2"/>
      <c r="S61" s="2"/>
      <c r="T61" s="2"/>
      <c r="U61" s="2"/>
      <c r="V61" s="2"/>
      <c r="W61" s="2"/>
      <c r="X61" s="4"/>
      <c r="Y61" s="16"/>
      <c r="Z61" s="1"/>
      <c r="AA61" s="1"/>
      <c r="AB61" s="1"/>
    </row>
    <row r="62" spans="1:28" s="155" customFormat="1" hidden="1" outlineLevel="2" x14ac:dyDescent="0.25">
      <c r="A62" s="1"/>
      <c r="B62" s="33"/>
      <c r="C62" s="76"/>
      <c r="D62" s="4"/>
      <c r="E62" s="5"/>
      <c r="F62" s="5"/>
      <c r="G62" s="4"/>
      <c r="H62" s="144" t="s">
        <v>170</v>
      </c>
      <c r="I62" s="31">
        <v>-17</v>
      </c>
      <c r="J62" s="2"/>
      <c r="K62" s="2"/>
      <c r="L62" s="2"/>
      <c r="M62" s="2"/>
      <c r="N62" s="2"/>
      <c r="O62" s="2"/>
      <c r="P62" s="2"/>
      <c r="Q62" s="2"/>
      <c r="R62" s="2"/>
      <c r="S62" s="2"/>
      <c r="T62" s="2"/>
      <c r="U62" s="2"/>
      <c r="V62" s="2"/>
      <c r="W62" s="2"/>
      <c r="X62" s="4"/>
      <c r="Y62" s="16"/>
      <c r="Z62" s="1"/>
      <c r="AA62" s="1"/>
      <c r="AB62" s="1"/>
    </row>
    <row r="63" spans="1:28" s="155" customFormat="1" hidden="1" outlineLevel="2" x14ac:dyDescent="0.25">
      <c r="A63" s="1"/>
      <c r="B63" s="33"/>
      <c r="C63" s="76"/>
      <c r="D63" s="4"/>
      <c r="E63" s="5"/>
      <c r="F63" s="5"/>
      <c r="G63" s="4"/>
      <c r="H63" s="144" t="s">
        <v>245</v>
      </c>
      <c r="I63" s="31">
        <v>-11</v>
      </c>
      <c r="J63" s="2"/>
      <c r="K63" s="2"/>
      <c r="L63" s="2"/>
      <c r="M63" s="2"/>
      <c r="N63" s="2"/>
      <c r="O63" s="2"/>
      <c r="P63" s="2"/>
      <c r="Q63" s="2"/>
      <c r="R63" s="2"/>
      <c r="S63" s="2"/>
      <c r="T63" s="2"/>
      <c r="U63" s="2"/>
      <c r="V63" s="2"/>
      <c r="W63" s="2"/>
      <c r="X63" s="4"/>
      <c r="Y63" s="16"/>
      <c r="Z63" s="1"/>
      <c r="AA63" s="1"/>
      <c r="AB63" s="1"/>
    </row>
    <row r="64" spans="1:28" s="155" customFormat="1" hidden="1" outlineLevel="2" x14ac:dyDescent="0.25">
      <c r="A64" s="1"/>
      <c r="B64" s="33"/>
      <c r="C64" s="76"/>
      <c r="D64" s="4"/>
      <c r="E64" s="5"/>
      <c r="F64" s="5"/>
      <c r="G64" s="4"/>
      <c r="H64" s="144" t="s">
        <v>244</v>
      </c>
      <c r="I64" s="31">
        <v>-15</v>
      </c>
      <c r="J64" s="2"/>
      <c r="K64" s="2"/>
      <c r="L64" s="2"/>
      <c r="M64" s="2"/>
      <c r="N64" s="2"/>
      <c r="O64" s="2"/>
      <c r="P64" s="2"/>
      <c r="Q64" s="2"/>
      <c r="R64" s="2"/>
      <c r="S64" s="2"/>
      <c r="T64" s="2"/>
      <c r="U64" s="2"/>
      <c r="V64" s="2"/>
      <c r="W64" s="2"/>
      <c r="X64" s="4"/>
      <c r="Y64" s="16"/>
      <c r="Z64" s="1"/>
      <c r="AA64" s="1"/>
      <c r="AB64" s="1"/>
    </row>
    <row r="65" spans="1:28" s="113" customFormat="1" hidden="1" outlineLevel="3" x14ac:dyDescent="0.25">
      <c r="A65" s="1"/>
      <c r="B65" s="33"/>
      <c r="C65" s="76">
        <f t="shared" ref="C65:C69" si="0">INT($C$40)+3</f>
        <v>4</v>
      </c>
      <c r="D65" s="4"/>
      <c r="E65" s="5"/>
      <c r="F65" s="5"/>
      <c r="G65" s="4"/>
      <c r="H65" s="144" t="s">
        <v>243</v>
      </c>
      <c r="I65" s="31">
        <v>-10</v>
      </c>
      <c r="J65" s="2" t="s">
        <v>108</v>
      </c>
      <c r="K65" s="2"/>
      <c r="L65" s="2"/>
      <c r="M65" s="2"/>
      <c r="N65" s="2"/>
      <c r="O65" s="2"/>
      <c r="P65" s="2"/>
      <c r="Q65" s="2"/>
      <c r="R65" s="2"/>
      <c r="S65" s="2"/>
      <c r="T65" s="2"/>
      <c r="U65" s="2"/>
      <c r="V65" s="2"/>
      <c r="W65" s="2"/>
      <c r="X65" s="4"/>
      <c r="Y65" s="16"/>
      <c r="Z65" s="1"/>
      <c r="AA65" s="1"/>
      <c r="AB65" s="1"/>
    </row>
    <row r="66" spans="1:28" s="105" customFormat="1" hidden="1" outlineLevel="3" x14ac:dyDescent="0.25">
      <c r="A66" s="1"/>
      <c r="B66" s="33"/>
      <c r="C66" s="76">
        <f t="shared" si="0"/>
        <v>4</v>
      </c>
      <c r="D66" s="4"/>
      <c r="E66" s="5"/>
      <c r="F66" s="5"/>
      <c r="G66" s="4"/>
      <c r="H66" s="144" t="s">
        <v>242</v>
      </c>
      <c r="I66" s="31">
        <v>-3</v>
      </c>
      <c r="J66" s="2"/>
      <c r="K66" s="2"/>
      <c r="L66" s="2"/>
      <c r="M66" s="2"/>
      <c r="N66" s="2"/>
      <c r="O66" s="2"/>
      <c r="P66" s="2"/>
      <c r="Q66" s="2"/>
      <c r="R66" s="2"/>
      <c r="S66" s="2"/>
      <c r="T66" s="2"/>
      <c r="U66" s="2"/>
      <c r="V66" s="2"/>
      <c r="W66" s="2"/>
      <c r="X66" s="4"/>
      <c r="Y66" s="16"/>
      <c r="Z66" s="1"/>
      <c r="AA66" s="1"/>
      <c r="AB66" s="1"/>
    </row>
    <row r="67" spans="1:28" s="105" customFormat="1" hidden="1" outlineLevel="3" x14ac:dyDescent="0.25">
      <c r="A67" s="1"/>
      <c r="B67" s="33"/>
      <c r="C67" s="76">
        <f t="shared" si="0"/>
        <v>4</v>
      </c>
      <c r="D67" s="4"/>
      <c r="E67" s="5"/>
      <c r="F67" s="5"/>
      <c r="G67" s="4"/>
      <c r="H67" s="144" t="s">
        <v>246</v>
      </c>
      <c r="I67" s="31">
        <v>-2</v>
      </c>
      <c r="J67" s="2"/>
      <c r="K67" s="2"/>
      <c r="L67" s="2"/>
      <c r="M67" s="2"/>
      <c r="N67" s="2"/>
      <c r="O67" s="2"/>
      <c r="P67" s="2"/>
      <c r="Q67" s="2"/>
      <c r="R67" s="2"/>
      <c r="S67" s="2"/>
      <c r="T67" s="2"/>
      <c r="U67" s="2"/>
      <c r="V67" s="2"/>
      <c r="W67" s="2"/>
      <c r="X67" s="4"/>
      <c r="Y67" s="16"/>
      <c r="Z67" s="1"/>
      <c r="AA67" s="1"/>
      <c r="AB67" s="1"/>
    </row>
    <row r="68" spans="1:28" s="129" customFormat="1" hidden="1" outlineLevel="3" x14ac:dyDescent="0.25">
      <c r="A68" s="1"/>
      <c r="B68" s="33"/>
      <c r="C68" s="76">
        <f t="shared" si="0"/>
        <v>4</v>
      </c>
      <c r="D68" s="4"/>
      <c r="E68" s="5"/>
      <c r="F68" s="5"/>
      <c r="G68" s="4"/>
      <c r="H68" s="144" t="s">
        <v>247</v>
      </c>
      <c r="I68" s="31">
        <v>-9</v>
      </c>
      <c r="J68" s="2"/>
      <c r="K68" s="2"/>
      <c r="L68" s="2"/>
      <c r="M68" s="2"/>
      <c r="N68" s="2"/>
      <c r="O68" s="2"/>
      <c r="P68" s="2"/>
      <c r="Q68" s="2"/>
      <c r="R68" s="2"/>
      <c r="S68" s="2"/>
      <c r="T68" s="2"/>
      <c r="U68" s="2"/>
      <c r="V68" s="2"/>
      <c r="W68" s="2"/>
      <c r="X68" s="4"/>
      <c r="Y68" s="16"/>
      <c r="Z68" s="1"/>
      <c r="AA68" s="1"/>
      <c r="AB68" s="1"/>
    </row>
    <row r="69" spans="1:28" s="145" customFormat="1" hidden="1" outlineLevel="3" x14ac:dyDescent="0.2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hidden="1" outlineLevel="2" x14ac:dyDescent="0.2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hidden="1" outlineLevel="2" x14ac:dyDescent="0.25">
      <c r="A71" s="1"/>
      <c r="B71" s="33"/>
      <c r="C71" s="76">
        <f t="shared" si="1"/>
        <v>3</v>
      </c>
      <c r="D71" s="4"/>
      <c r="E71" s="5"/>
      <c r="F71" s="5"/>
      <c r="G71" s="4"/>
      <c r="H71" s="2" t="s">
        <v>187</v>
      </c>
      <c r="I71" s="31">
        <v>7.25</v>
      </c>
      <c r="J71" s="2" t="s">
        <v>89</v>
      </c>
      <c r="K71" s="2" t="s">
        <v>291</v>
      </c>
      <c r="L71" s="2"/>
      <c r="M71" s="2"/>
      <c r="N71" s="2"/>
      <c r="O71" s="2"/>
      <c r="P71" s="2"/>
      <c r="Q71" s="2"/>
      <c r="R71" s="2"/>
      <c r="S71" s="2"/>
      <c r="T71" s="2"/>
      <c r="U71" s="2"/>
      <c r="V71" s="2"/>
      <c r="W71" s="2"/>
      <c r="X71" s="4"/>
      <c r="Y71" s="16"/>
      <c r="Z71" s="1"/>
      <c r="AA71" s="1"/>
      <c r="AB71" s="1"/>
    </row>
    <row r="72" spans="1:28" s="154" customFormat="1" hidden="1" outlineLevel="2" x14ac:dyDescent="0.25">
      <c r="A72" s="1"/>
      <c r="B72" s="33"/>
      <c r="C72" s="76">
        <f t="shared" si="1"/>
        <v>3</v>
      </c>
      <c r="D72" s="4"/>
      <c r="E72" s="5"/>
      <c r="F72" s="5"/>
      <c r="G72" s="4"/>
      <c r="H72" s="2" t="s">
        <v>188</v>
      </c>
      <c r="I72" s="31">
        <v>4.25</v>
      </c>
      <c r="J72" s="2" t="s">
        <v>89</v>
      </c>
      <c r="K72" s="2" t="s">
        <v>292</v>
      </c>
      <c r="L72" s="2"/>
      <c r="M72" s="2"/>
      <c r="N72" s="2"/>
      <c r="O72" s="2"/>
      <c r="P72" s="2"/>
      <c r="Q72" s="2"/>
      <c r="R72" s="2"/>
      <c r="S72" s="2"/>
      <c r="T72" s="2"/>
      <c r="U72" s="2"/>
      <c r="V72" s="2"/>
      <c r="W72" s="2"/>
      <c r="X72" s="4"/>
      <c r="Y72" s="16"/>
      <c r="Z72" s="1"/>
      <c r="AA72" s="1"/>
      <c r="AB72" s="1"/>
    </row>
    <row r="73" spans="1:28" s="155" customFormat="1" hidden="1" outlineLevel="2" x14ac:dyDescent="0.2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hidden="1" outlineLevel="2" x14ac:dyDescent="0.25">
      <c r="A74" s="1"/>
      <c r="B74" s="33"/>
      <c r="C74" s="76"/>
      <c r="D74" s="4"/>
      <c r="E74" s="5"/>
      <c r="F74" s="5"/>
      <c r="G74" s="4"/>
      <c r="H74" s="2" t="s">
        <v>248</v>
      </c>
      <c r="I74" s="31">
        <v>8</v>
      </c>
      <c r="J74" s="2" t="s">
        <v>46</v>
      </c>
      <c r="K74" s="2"/>
      <c r="L74" s="2"/>
      <c r="M74" s="2"/>
      <c r="N74" s="2"/>
      <c r="O74" s="2"/>
      <c r="P74" s="2"/>
      <c r="Q74" s="2"/>
      <c r="R74" s="2"/>
      <c r="S74" s="2"/>
      <c r="T74" s="2"/>
      <c r="U74" s="2"/>
      <c r="V74" s="2"/>
      <c r="W74" s="2"/>
      <c r="X74" s="4"/>
      <c r="Y74" s="16"/>
      <c r="Z74" s="1"/>
      <c r="AA74" s="1"/>
      <c r="AB74" s="1"/>
    </row>
    <row r="75" spans="1:28" s="155" customFormat="1" hidden="1" outlineLevel="2" x14ac:dyDescent="0.2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hidden="1" outlineLevel="2" x14ac:dyDescent="0.2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hidden="1" outlineLevel="3" x14ac:dyDescent="0.2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hidden="1" outlineLevel="3" x14ac:dyDescent="0.2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hidden="1" outlineLevel="3" x14ac:dyDescent="0.2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hidden="1" outlineLevel="2" x14ac:dyDescent="0.2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hidden="1" outlineLevel="3" x14ac:dyDescent="0.2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0999999999999996" hidden="1" customHeight="1" outlineLevel="3" x14ac:dyDescent="0.2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0999999999999996" hidden="1" customHeight="1" outlineLevel="2" x14ac:dyDescent="0.2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0999999999999996" customHeight="1" outlineLevel="1" x14ac:dyDescent="0.2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0999999999999996" customHeight="1" collapsed="1" x14ac:dyDescent="0.2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hidden="1" outlineLevel="2" x14ac:dyDescent="0.2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hidden="1" outlineLevel="2" x14ac:dyDescent="0.2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collapsed="1" x14ac:dyDescent="0.2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hidden="1" outlineLevel="4" x14ac:dyDescent="0.2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collapsed="1" x14ac:dyDescent="0.25">
      <c r="A92" s="1"/>
      <c r="B92" s="33"/>
      <c r="C92" s="76">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hidden="1" customHeight="1" outlineLevel="2" x14ac:dyDescent="0.2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hidden="1" outlineLevel="2" x14ac:dyDescent="0.2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hidden="1" outlineLevel="2" x14ac:dyDescent="0.2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hidden="1" outlineLevel="2" x14ac:dyDescent="0.2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hidden="1" outlineLevel="2" x14ac:dyDescent="0.2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45" hidden="1" customHeight="1" outlineLevel="2" x14ac:dyDescent="0.2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hidden="1" outlineLevel="4" x14ac:dyDescent="0.2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hidden="1" outlineLevel="4" x14ac:dyDescent="0.2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hidden="1" customHeight="1" outlineLevel="2" x14ac:dyDescent="0.2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hidden="1" outlineLevel="2" x14ac:dyDescent="0.2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hidden="1" outlineLevel="2" x14ac:dyDescent="0.25">
      <c r="A103" s="1"/>
      <c r="B103" s="33"/>
      <c r="C103" s="76">
        <f>INT($C$91)+2</f>
        <v>3</v>
      </c>
      <c r="D103" s="4"/>
      <c r="E103" s="5"/>
      <c r="F103" s="5"/>
      <c r="G103" s="4"/>
      <c r="H103" s="127" t="s">
        <v>189</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hidden="1" outlineLevel="3" x14ac:dyDescent="0.25">
      <c r="A104" s="1"/>
      <c r="B104" s="33"/>
      <c r="C104" s="76">
        <f t="shared" ref="C104:C122" si="2">INT($C$91)+3</f>
        <v>4</v>
      </c>
      <c r="D104" s="4"/>
      <c r="E104" s="5"/>
      <c r="F104" s="5"/>
      <c r="G104" s="4"/>
      <c r="H104" s="127" t="s">
        <v>190</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hidden="1" outlineLevel="3" x14ac:dyDescent="0.2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hidden="1" outlineLevel="3" x14ac:dyDescent="0.2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hidden="1" outlineLevel="3" x14ac:dyDescent="0.2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hidden="1" outlineLevel="3" x14ac:dyDescent="0.2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hidden="1" outlineLevel="3" x14ac:dyDescent="0.2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hidden="1" outlineLevel="3" x14ac:dyDescent="0.2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hidden="1" outlineLevel="3" x14ac:dyDescent="0.2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hidden="1" outlineLevel="3" x14ac:dyDescent="0.2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hidden="1" outlineLevel="3" x14ac:dyDescent="0.25">
      <c r="A113" s="1"/>
      <c r="B113" s="33"/>
      <c r="C113" s="76">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hidden="1" outlineLevel="3" x14ac:dyDescent="0.2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hidden="1" outlineLevel="3" x14ac:dyDescent="0.2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hidden="1" outlineLevel="3" x14ac:dyDescent="0.2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hidden="1" outlineLevel="3" x14ac:dyDescent="0.2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hidden="1" outlineLevel="3" x14ac:dyDescent="0.2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hidden="1" outlineLevel="3" x14ac:dyDescent="0.2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hidden="1" outlineLevel="3" x14ac:dyDescent="0.2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hidden="1" outlineLevel="3" x14ac:dyDescent="0.2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hidden="1" outlineLevel="3" x14ac:dyDescent="0.2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hidden="1" outlineLevel="2" x14ac:dyDescent="0.2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hidden="1" outlineLevel="2" x14ac:dyDescent="0.2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hidden="1" outlineLevel="3" x14ac:dyDescent="0.2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hidden="1" outlineLevel="3" x14ac:dyDescent="0.2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hidden="1" outlineLevel="2" x14ac:dyDescent="0.2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hidden="1" outlineLevel="2" x14ac:dyDescent="0.2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hidden="1" outlineLevel="3" x14ac:dyDescent="0.2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hidden="1" outlineLevel="3" x14ac:dyDescent="0.2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hidden="1" customHeight="1" outlineLevel="3" x14ac:dyDescent="0.2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hidden="1" customHeight="1" outlineLevel="2" x14ac:dyDescent="0.2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collapsed="1" x14ac:dyDescent="0.2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hidden="1" outlineLevel="2" x14ac:dyDescent="0.2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hidden="1" outlineLevel="2" x14ac:dyDescent="0.2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0999999999999996" customHeight="1" thickBot="1" x14ac:dyDescent="0.3">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0999999999999996" customHeight="1" outlineLevel="1" collapsed="1" x14ac:dyDescent="0.2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hidden="1" outlineLevel="4" x14ac:dyDescent="0.2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00000000000001" customHeight="1" x14ac:dyDescent="0.2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00000000000001" customHeight="1" outlineLevel="1" collapsed="1" x14ac:dyDescent="0.25">
      <c r="A141" s="1"/>
      <c r="B141" s="33"/>
      <c r="C141" s="76">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9" customFormat="1" ht="5.0999999999999996" hidden="1" customHeight="1" outlineLevel="2" x14ac:dyDescent="0.2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hidden="1" outlineLevel="2" x14ac:dyDescent="0.2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hidden="1" outlineLevel="2" x14ac:dyDescent="0.2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hidden="1" outlineLevel="2" x14ac:dyDescent="0.2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hidden="1" outlineLevel="2" x14ac:dyDescent="0.25">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45" hidden="1" customHeight="1" outlineLevel="2" x14ac:dyDescent="0.2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hidden="1" outlineLevel="4" x14ac:dyDescent="0.2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hidden="1" outlineLevel="4" x14ac:dyDescent="0.2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0999999999999996" hidden="1" customHeight="1" outlineLevel="2" x14ac:dyDescent="0.2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hidden="1" outlineLevel="2" x14ac:dyDescent="0.2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hidden="1" outlineLevel="2" x14ac:dyDescent="0.2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hidden="1" outlineLevel="3" x14ac:dyDescent="0.2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hidden="1" outlineLevel="3" x14ac:dyDescent="0.2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hidden="1" outlineLevel="3" x14ac:dyDescent="0.2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hidden="1" outlineLevel="3" x14ac:dyDescent="0.2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hidden="1" outlineLevel="3" x14ac:dyDescent="0.2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hidden="1" outlineLevel="3" x14ac:dyDescent="0.2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hidden="1" outlineLevel="3" x14ac:dyDescent="0.2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hidden="1" outlineLevel="3" x14ac:dyDescent="0.2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hidden="1" outlineLevel="3" x14ac:dyDescent="0.2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hidden="1" outlineLevel="3" x14ac:dyDescent="0.2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hidden="1" outlineLevel="3" x14ac:dyDescent="0.2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0999999999999996" hidden="1" customHeight="1" outlineLevel="2" x14ac:dyDescent="0.2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collapsed="1" x14ac:dyDescent="0.2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0999999999999996" hidden="1" customHeight="1" outlineLevel="3" x14ac:dyDescent="0.2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hidden="1" outlineLevel="2" x14ac:dyDescent="0.2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hidden="1" outlineLevel="3" x14ac:dyDescent="0.2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hidden="1" outlineLevel="3" x14ac:dyDescent="0.25">
      <c r="A169" s="1"/>
      <c r="B169" s="33"/>
      <c r="C169" s="76">
        <f t="shared" si="4"/>
        <v>4</v>
      </c>
      <c r="D169" s="4"/>
      <c r="E169" s="5"/>
      <c r="F169" s="5"/>
      <c r="G169" s="4"/>
      <c r="H169" s="67" t="s">
        <v>129</v>
      </c>
      <c r="I169" s="110"/>
      <c r="J169" s="110" t="s">
        <v>198</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hidden="1" outlineLevel="3" x14ac:dyDescent="0.2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hidden="1" outlineLevel="3" x14ac:dyDescent="0.2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hidden="1" outlineLevel="3" x14ac:dyDescent="0.2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hidden="1" outlineLevel="3" x14ac:dyDescent="0.2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hidden="1" outlineLevel="3" x14ac:dyDescent="0.25">
      <c r="A174" s="1"/>
      <c r="B174" s="33"/>
      <c r="C174" s="76">
        <f t="shared" si="4"/>
        <v>4</v>
      </c>
      <c r="D174" s="4"/>
      <c r="E174" s="5"/>
      <c r="F174" s="5"/>
      <c r="G174" s="4"/>
      <c r="H174" s="123" t="s">
        <v>130</v>
      </c>
      <c r="I174" s="82"/>
      <c r="J174" s="58" t="s">
        <v>199</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hidden="1" outlineLevel="3" x14ac:dyDescent="0.2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hidden="1" outlineLevel="3" x14ac:dyDescent="0.2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hidden="1" outlineLevel="3" x14ac:dyDescent="0.2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hidden="1" outlineLevel="3" x14ac:dyDescent="0.2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hidden="1" outlineLevel="3" x14ac:dyDescent="0.2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hidden="1" outlineLevel="3" x14ac:dyDescent="0.2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hidden="1" outlineLevel="3" x14ac:dyDescent="0.2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hidden="1" outlineLevel="3" x14ac:dyDescent="0.2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hidden="1" outlineLevel="3" x14ac:dyDescent="0.2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hidden="1" outlineLevel="3" x14ac:dyDescent="0.25">
      <c r="A184" s="1"/>
      <c r="B184" s="33"/>
      <c r="C184" s="76">
        <f t="shared" si="4"/>
        <v>4</v>
      </c>
      <c r="D184" s="4"/>
      <c r="E184" s="5"/>
      <c r="F184" s="5"/>
      <c r="G184" s="4"/>
      <c r="H184" s="123" t="s">
        <v>141</v>
      </c>
      <c r="I184" s="82"/>
      <c r="J184" s="58" t="s">
        <v>200</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hidden="1" outlineLevel="3" x14ac:dyDescent="0.2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hidden="1" outlineLevel="3" x14ac:dyDescent="0.2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hidden="1" outlineLevel="3" x14ac:dyDescent="0.2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hidden="1" outlineLevel="3" x14ac:dyDescent="0.2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hidden="1" outlineLevel="3" x14ac:dyDescent="0.2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hidden="1" outlineLevel="3" x14ac:dyDescent="0.2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hidden="1" outlineLevel="3" x14ac:dyDescent="0.2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hidden="1" outlineLevel="3" x14ac:dyDescent="0.2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hidden="1" outlineLevel="3" x14ac:dyDescent="0.2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hidden="1" outlineLevel="3" x14ac:dyDescent="0.2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hidden="1" outlineLevel="3" x14ac:dyDescent="0.2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hidden="1" outlineLevel="3" x14ac:dyDescent="0.2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hidden="1" outlineLevel="3" x14ac:dyDescent="0.2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hidden="1" outlineLevel="3" x14ac:dyDescent="0.2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hidden="1" outlineLevel="3" x14ac:dyDescent="0.2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hidden="1" outlineLevel="3" x14ac:dyDescent="0.2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hidden="1" outlineLevel="3" x14ac:dyDescent="0.2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hidden="1" outlineLevel="3" x14ac:dyDescent="0.2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hidden="1" outlineLevel="3" x14ac:dyDescent="0.2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hidden="1" outlineLevel="3" x14ac:dyDescent="0.2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hidden="1" outlineLevel="3" x14ac:dyDescent="0.2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hidden="1" outlineLevel="3" x14ac:dyDescent="0.2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hidden="1" outlineLevel="3" x14ac:dyDescent="0.2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0999999999999996" hidden="1" customHeight="1" outlineLevel="2" x14ac:dyDescent="0.2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collapsed="1" x14ac:dyDescent="0.25">
      <c r="A209" s="1"/>
      <c r="B209" s="33"/>
      <c r="C209" s="76">
        <f>INT(C$140)+1</f>
        <v>2</v>
      </c>
      <c r="D209" s="4"/>
      <c r="E209" s="5"/>
      <c r="F209" s="5"/>
      <c r="G209" s="4"/>
      <c r="H209" s="62" t="s">
        <v>155</v>
      </c>
      <c r="I209" s="63" t="str">
        <f>"("&amp;ROWS(ia_ppk2g1_rlsb1)-2&amp;","&amp;COLUMNS(ia_ppk2g1_rlsb1)-1&amp;"):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hidden="1" outlineLevel="2" x14ac:dyDescent="0.25">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hidden="1" outlineLevel="2" x14ac:dyDescent="0.25">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0999999999999996" hidden="1" customHeight="1" outlineLevel="3" x14ac:dyDescent="0.2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hidden="1" outlineLevel="2" x14ac:dyDescent="0.25">
      <c r="A213" s="1"/>
      <c r="B213" s="33"/>
      <c r="C213" s="76">
        <f>INT($C$140)+2</f>
        <v>3</v>
      </c>
      <c r="D213" s="4"/>
      <c r="E213" s="5"/>
      <c r="F213" s="5"/>
      <c r="G213" s="4"/>
      <c r="H213" s="128" t="s">
        <v>134</v>
      </c>
      <c r="I213" s="55" t="s">
        <v>266</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hidden="1" outlineLevel="3" x14ac:dyDescent="0.2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hidden="1" outlineLevel="3" x14ac:dyDescent="0.25">
      <c r="A215" s="1"/>
      <c r="B215" s="33"/>
      <c r="C215" s="76">
        <f t="shared" si="6"/>
        <v>4</v>
      </c>
      <c r="D215" s="4"/>
      <c r="E215" s="5"/>
      <c r="F215" s="5"/>
      <c r="G215" s="4"/>
      <c r="H215" s="67" t="s">
        <v>157</v>
      </c>
      <c r="I215" s="110" t="s">
        <v>195</v>
      </c>
      <c r="J215" s="110" t="s">
        <v>198</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hidden="1" outlineLevel="3" x14ac:dyDescent="0.2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hidden="1" outlineLevel="3" x14ac:dyDescent="0.2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hidden="1" outlineLevel="3" x14ac:dyDescent="0.2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hidden="1" outlineLevel="3" x14ac:dyDescent="0.2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hidden="1" outlineLevel="3" x14ac:dyDescent="0.25">
      <c r="A220" s="1"/>
      <c r="B220" s="33"/>
      <c r="C220" s="76">
        <f t="shared" si="6"/>
        <v>4</v>
      </c>
      <c r="D220" s="4"/>
      <c r="E220" s="5"/>
      <c r="F220" s="5"/>
      <c r="G220" s="4"/>
      <c r="H220" s="123" t="s">
        <v>165</v>
      </c>
      <c r="I220" s="82"/>
      <c r="J220" s="58" t="s">
        <v>199</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hidden="1" outlineLevel="3" x14ac:dyDescent="0.2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hidden="1" outlineLevel="3" x14ac:dyDescent="0.2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hidden="1" outlineLevel="3" x14ac:dyDescent="0.2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hidden="1" outlineLevel="3" x14ac:dyDescent="0.2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hidden="1" outlineLevel="3" x14ac:dyDescent="0.2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hidden="1" outlineLevel="3" x14ac:dyDescent="0.2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hidden="1" outlineLevel="3" x14ac:dyDescent="0.2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hidden="1" outlineLevel="3" x14ac:dyDescent="0.2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hidden="1" outlineLevel="3" x14ac:dyDescent="0.2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hidden="1" outlineLevel="3" x14ac:dyDescent="0.25">
      <c r="A230" s="1"/>
      <c r="B230" s="33"/>
      <c r="C230" s="76">
        <f t="shared" si="6"/>
        <v>4</v>
      </c>
      <c r="D230" s="4"/>
      <c r="E230" s="5"/>
      <c r="F230" s="5"/>
      <c r="G230" s="4"/>
      <c r="H230" s="26"/>
      <c r="I230" s="82"/>
      <c r="J230" s="58" t="s">
        <v>200</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hidden="1" outlineLevel="3" x14ac:dyDescent="0.2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hidden="1" outlineLevel="3" x14ac:dyDescent="0.2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hidden="1" outlineLevel="3" x14ac:dyDescent="0.2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hidden="1" outlineLevel="3" x14ac:dyDescent="0.2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hidden="1" outlineLevel="3" x14ac:dyDescent="0.25">
      <c r="A235" s="1"/>
      <c r="B235" s="33"/>
      <c r="C235" s="76">
        <f t="shared" si="6"/>
        <v>4</v>
      </c>
      <c r="D235" s="4"/>
      <c r="E235" s="5"/>
      <c r="F235" s="5"/>
      <c r="G235" s="4"/>
      <c r="H235" s="26"/>
      <c r="I235" s="110" t="s">
        <v>196</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hidden="1" outlineLevel="3" x14ac:dyDescent="0.2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hidden="1" outlineLevel="3" x14ac:dyDescent="0.2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hidden="1" outlineLevel="3" x14ac:dyDescent="0.2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hidden="1" outlineLevel="3" x14ac:dyDescent="0.2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hidden="1" outlineLevel="3" x14ac:dyDescent="0.2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hidden="1" outlineLevel="3" x14ac:dyDescent="0.2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hidden="1" outlineLevel="3" x14ac:dyDescent="0.2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hidden="1" outlineLevel="3" x14ac:dyDescent="0.2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hidden="1" outlineLevel="3" x14ac:dyDescent="0.2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hidden="1" outlineLevel="3" x14ac:dyDescent="0.2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hidden="1" outlineLevel="3" x14ac:dyDescent="0.2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hidden="1" outlineLevel="3" x14ac:dyDescent="0.2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hidden="1" outlineLevel="3" x14ac:dyDescent="0.2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hidden="1" outlineLevel="3" x14ac:dyDescent="0.2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hidden="1" outlineLevel="3" x14ac:dyDescent="0.2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hidden="1" outlineLevel="3" x14ac:dyDescent="0.2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hidden="1" outlineLevel="3" x14ac:dyDescent="0.2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hidden="1" outlineLevel="3" x14ac:dyDescent="0.2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hidden="1" outlineLevel="3" x14ac:dyDescent="0.2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hidden="1" outlineLevel="3" x14ac:dyDescent="0.2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hidden="1" outlineLevel="3" x14ac:dyDescent="0.2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hidden="1" outlineLevel="3" x14ac:dyDescent="0.2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hidden="1" outlineLevel="3" x14ac:dyDescent="0.2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hidden="1" outlineLevel="3" x14ac:dyDescent="0.2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hidden="1" outlineLevel="3" x14ac:dyDescent="0.2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hidden="1" outlineLevel="3" x14ac:dyDescent="0.2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hidden="1" outlineLevel="3" x14ac:dyDescent="0.2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hidden="1" outlineLevel="3" x14ac:dyDescent="0.2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hidden="1" outlineLevel="3" x14ac:dyDescent="0.2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hidden="1" outlineLevel="3" x14ac:dyDescent="0.2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hidden="1" outlineLevel="3" x14ac:dyDescent="0.2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hidden="1" outlineLevel="3" x14ac:dyDescent="0.2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hidden="1" outlineLevel="3" x14ac:dyDescent="0.2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hidden="1" outlineLevel="3" x14ac:dyDescent="0.2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hidden="1" outlineLevel="3" x14ac:dyDescent="0.2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hidden="1" outlineLevel="3" x14ac:dyDescent="0.2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hidden="1" outlineLevel="3" x14ac:dyDescent="0.2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hidden="1" outlineLevel="3" x14ac:dyDescent="0.2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0999999999999996" hidden="1" customHeight="1" outlineLevel="2" x14ac:dyDescent="0.2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collapsed="1" x14ac:dyDescent="0.2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hidden="1" outlineLevel="2" x14ac:dyDescent="0.2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hidden="1" outlineLevel="2" x14ac:dyDescent="0.2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0999999999999996" hidden="1" customHeight="1" outlineLevel="3" x14ac:dyDescent="0.2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hidden="1" outlineLevel="2" x14ac:dyDescent="0.2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hidden="1" outlineLevel="3" x14ac:dyDescent="0.25">
      <c r="A280" s="1"/>
      <c r="B280" s="33"/>
      <c r="C280" s="76">
        <f t="shared" ref="C280:C299" si="36">INT($C$140)+3</f>
        <v>4</v>
      </c>
      <c r="D280" s="4"/>
      <c r="E280" s="5"/>
      <c r="F280" s="5"/>
      <c r="G280" s="4"/>
      <c r="H280" s="67" t="s">
        <v>158</v>
      </c>
      <c r="I280" s="134" t="s">
        <v>191</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hidden="1" outlineLevel="3" x14ac:dyDescent="0.25">
      <c r="A281" s="1"/>
      <c r="B281" s="33"/>
      <c r="C281" s="76">
        <f t="shared" si="36"/>
        <v>4</v>
      </c>
      <c r="D281" s="4"/>
      <c r="E281" s="5"/>
      <c r="F281" s="5"/>
      <c r="G281" s="4"/>
      <c r="H281" s="67" t="s">
        <v>159</v>
      </c>
      <c r="I281" s="110" t="s">
        <v>192</v>
      </c>
      <c r="J281" s="110" t="s">
        <v>198</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hidden="1" outlineLevel="3" x14ac:dyDescent="0.25">
      <c r="A282" s="1"/>
      <c r="B282" s="33"/>
      <c r="C282" s="76">
        <f t="shared" si="36"/>
        <v>4</v>
      </c>
      <c r="D282" s="4"/>
      <c r="E282" s="5"/>
      <c r="F282" s="5"/>
      <c r="G282" s="4"/>
      <c r="H282" s="67"/>
      <c r="I282" s="110" t="s">
        <v>193</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hidden="1" outlineLevel="3" x14ac:dyDescent="0.25">
      <c r="A283" s="1"/>
      <c r="B283" s="33"/>
      <c r="C283" s="76">
        <f t="shared" si="36"/>
        <v>4</v>
      </c>
      <c r="D283" s="4"/>
      <c r="E283" s="5"/>
      <c r="F283" s="5"/>
      <c r="G283" s="4"/>
      <c r="H283" s="67"/>
      <c r="I283" s="110" t="s">
        <v>194</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hidden="1" outlineLevel="3" x14ac:dyDescent="0.25">
      <c r="A284" s="1"/>
      <c r="B284" s="33"/>
      <c r="C284" s="76">
        <f t="shared" si="36"/>
        <v>4</v>
      </c>
      <c r="D284" s="4"/>
      <c r="E284" s="5"/>
      <c r="F284" s="5"/>
      <c r="G284" s="4"/>
      <c r="H284" s="67"/>
      <c r="I284" s="110" t="s">
        <v>197</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hidden="1" outlineLevel="3" x14ac:dyDescent="0.2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hidden="1" outlineLevel="3" x14ac:dyDescent="0.25">
      <c r="A286" s="1"/>
      <c r="B286" s="33"/>
      <c r="C286" s="76">
        <f t="shared" si="36"/>
        <v>4</v>
      </c>
      <c r="D286" s="4"/>
      <c r="E286" s="5"/>
      <c r="F286" s="5"/>
      <c r="G286" s="4"/>
      <c r="H286" s="123"/>
      <c r="I286" s="82"/>
      <c r="J286" s="58" t="s">
        <v>199</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hidden="1" outlineLevel="3" x14ac:dyDescent="0.2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hidden="1" outlineLevel="3" x14ac:dyDescent="0.2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hidden="1" outlineLevel="3" x14ac:dyDescent="0.2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hidden="1" outlineLevel="3" x14ac:dyDescent="0.2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hidden="1" outlineLevel="3" x14ac:dyDescent="0.2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hidden="1" outlineLevel="3" x14ac:dyDescent="0.2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hidden="1" outlineLevel="3" x14ac:dyDescent="0.2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hidden="1" outlineLevel="3" x14ac:dyDescent="0.2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hidden="1" outlineLevel="3" x14ac:dyDescent="0.2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hidden="1" outlineLevel="3" x14ac:dyDescent="0.25">
      <c r="A296" s="1"/>
      <c r="B296" s="33"/>
      <c r="C296" s="76">
        <f t="shared" si="36"/>
        <v>4</v>
      </c>
      <c r="D296" s="4"/>
      <c r="E296" s="5"/>
      <c r="F296" s="5"/>
      <c r="G296" s="4"/>
      <c r="H296" s="123"/>
      <c r="I296" s="82"/>
      <c r="J296" s="58" t="s">
        <v>200</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hidden="1" outlineLevel="3" x14ac:dyDescent="0.2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hidden="1" outlineLevel="3" x14ac:dyDescent="0.2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hidden="1" outlineLevel="3" x14ac:dyDescent="0.2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0999999999999996" hidden="1" customHeight="1" outlineLevel="2" x14ac:dyDescent="0.2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0999999999999996" hidden="1" customHeight="1" outlineLevel="2" x14ac:dyDescent="0.2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0999999999999996" customHeight="1" outlineLevel="1" x14ac:dyDescent="0.2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0999999999999996" customHeight="1" collapsed="1" x14ac:dyDescent="0.2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hidden="1" outlineLevel="2" x14ac:dyDescent="0.2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hidden="1" outlineLevel="2" x14ac:dyDescent="0.2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0999999999999996" customHeight="1" thickBot="1" x14ac:dyDescent="0.3">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0999999999999996" customHeight="1" outlineLevel="1" collapsed="1" x14ac:dyDescent="0.2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hidden="1" outlineLevel="4" x14ac:dyDescent="0.25">
      <c r="A308" s="1"/>
      <c r="B308" s="33"/>
      <c r="C308" s="76">
        <f>INT(MAX($C$319:$D$368))+1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00000000000001" customHeight="1" x14ac:dyDescent="0.2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00000000000001" customHeight="1" outlineLevel="1" x14ac:dyDescent="0.25">
      <c r="A310" s="1"/>
      <c r="B310" s="33"/>
      <c r="C310" s="76">
        <f>INT($C$309)+1.02</f>
        <v>2.02</v>
      </c>
      <c r="D310" s="21"/>
      <c r="E310" s="24" t="s">
        <v>10</v>
      </c>
      <c r="F310" s="28">
        <v>1</v>
      </c>
      <c r="G310" s="13"/>
      <c r="H310" s="8"/>
      <c r="I310" s="7"/>
      <c r="J310" s="7"/>
      <c r="K310" s="7"/>
      <c r="L310" s="7"/>
      <c r="M310" s="7"/>
      <c r="N310" s="7"/>
      <c r="O310" s="7"/>
      <c r="P310" s="7"/>
      <c r="Q310" s="7"/>
      <c r="R310" s="7"/>
      <c r="S310" s="7"/>
      <c r="T310" s="7"/>
      <c r="U310" s="7"/>
      <c r="V310" s="7"/>
      <c r="W310" s="7"/>
      <c r="X310" s="11"/>
      <c r="Y310" s="16"/>
      <c r="Z310" s="1"/>
      <c r="AA310" s="1"/>
      <c r="AB310" s="1"/>
    </row>
    <row r="311" spans="1:28" s="101" customFormat="1" ht="5.0999999999999996" customHeight="1" outlineLevel="2" x14ac:dyDescent="0.2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2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25">
      <c r="A313" s="1"/>
      <c r="B313" s="33"/>
      <c r="C313" s="76">
        <f>INT($C$309)+2</f>
        <v>3</v>
      </c>
      <c r="D313" s="3"/>
      <c r="E313" s="5"/>
      <c r="F313" s="5"/>
      <c r="G313" s="3"/>
      <c r="H313" s="29"/>
      <c r="I313" s="29"/>
      <c r="J313" s="173" t="s">
        <v>45</v>
      </c>
      <c r="K313" s="173"/>
      <c r="L313" s="173" t="s">
        <v>45</v>
      </c>
      <c r="M313" s="173"/>
      <c r="N313" s="29"/>
      <c r="O313" s="29"/>
      <c r="P313" s="173" t="s">
        <v>45</v>
      </c>
      <c r="Q313" s="173"/>
      <c r="R313" s="29"/>
      <c r="S313" s="29"/>
      <c r="T313" s="29"/>
      <c r="U313" s="29"/>
      <c r="V313" s="29"/>
      <c r="W313" s="29"/>
      <c r="X313" s="3"/>
      <c r="Y313" s="16"/>
      <c r="Z313" s="1"/>
      <c r="AA313" s="1"/>
      <c r="AB313" s="1"/>
    </row>
    <row r="314" spans="1:28" s="101" customFormat="1" outlineLevel="2" x14ac:dyDescent="0.25">
      <c r="A314" s="1"/>
      <c r="B314" s="33"/>
      <c r="C314" s="76">
        <f>INT($C$309)+2</f>
        <v>3</v>
      </c>
      <c r="D314" s="3"/>
      <c r="E314" s="5"/>
      <c r="F314" s="5"/>
      <c r="G314" s="3"/>
      <c r="H314" s="29"/>
      <c r="I314" s="29"/>
      <c r="J314" s="173" t="s">
        <v>45</v>
      </c>
      <c r="K314" s="173"/>
      <c r="L314" s="173" t="s">
        <v>45</v>
      </c>
      <c r="M314" s="173"/>
      <c r="N314" s="29"/>
      <c r="O314" s="29"/>
      <c r="P314" s="173" t="s">
        <v>45</v>
      </c>
      <c r="Q314" s="173"/>
      <c r="R314" s="29"/>
      <c r="S314" s="29"/>
      <c r="T314" s="29"/>
      <c r="U314" s="29"/>
      <c r="V314" s="29"/>
      <c r="W314" s="29"/>
      <c r="X314" s="3"/>
      <c r="Y314" s="16"/>
      <c r="Z314" s="1"/>
      <c r="AA314" s="1"/>
      <c r="AB314" s="1"/>
    </row>
    <row r="315" spans="1:28" s="101" customFormat="1" ht="30" outlineLevel="2" x14ac:dyDescent="0.25">
      <c r="A315" s="1"/>
      <c r="B315" s="33"/>
      <c r="C315" s="76">
        <f>INT($C$309)+2</f>
        <v>3</v>
      </c>
      <c r="D315" s="3"/>
      <c r="E315" s="5"/>
      <c r="F315" s="5"/>
      <c r="G315" s="3"/>
      <c r="H315" s="29"/>
      <c r="I315" s="29"/>
      <c r="J315" s="173" t="s">
        <v>75</v>
      </c>
      <c r="K315" s="173"/>
      <c r="L315" s="173" t="s">
        <v>76</v>
      </c>
      <c r="M315" s="173"/>
      <c r="N315" s="29" t="s">
        <v>112</v>
      </c>
      <c r="O315" s="29" t="s">
        <v>182</v>
      </c>
      <c r="P315" s="173" t="s">
        <v>78</v>
      </c>
      <c r="Q315" s="173"/>
      <c r="R315" s="29"/>
      <c r="S315" s="29"/>
      <c r="T315" s="29"/>
      <c r="U315" s="29"/>
      <c r="V315" s="29"/>
      <c r="W315" s="29"/>
      <c r="X315" s="3"/>
      <c r="Y315" s="16"/>
      <c r="Z315" s="1"/>
      <c r="AA315" s="1"/>
      <c r="AB315" s="1"/>
    </row>
    <row r="316" spans="1:28" s="101" customFormat="1" ht="11.45" customHeight="1" outlineLevel="2" x14ac:dyDescent="0.25">
      <c r="A316" s="1"/>
      <c r="B316" s="33" t="s">
        <v>20</v>
      </c>
      <c r="C316" s="76">
        <f>INT($C$309)+2.01</f>
        <v>3.01</v>
      </c>
      <c r="D316" s="3"/>
      <c r="E316" s="3"/>
      <c r="F316" s="3"/>
      <c r="G316" s="3"/>
      <c r="H316" s="29"/>
      <c r="I316" s="29"/>
      <c r="J316" s="173" t="s">
        <v>45</v>
      </c>
      <c r="K316" s="173"/>
      <c r="L316" s="173" t="s">
        <v>45</v>
      </c>
      <c r="M316" s="173"/>
      <c r="N316" s="29"/>
      <c r="O316" s="29"/>
      <c r="P316" s="173" t="s">
        <v>45</v>
      </c>
      <c r="Q316" s="173"/>
      <c r="R316" s="29"/>
      <c r="S316" s="29"/>
      <c r="T316" s="29"/>
      <c r="U316" s="29"/>
      <c r="V316" s="29"/>
      <c r="W316" s="29"/>
      <c r="X316" s="3"/>
      <c r="Y316" s="16"/>
      <c r="Z316" s="1"/>
      <c r="AA316" s="1"/>
      <c r="AB316" s="1"/>
    </row>
    <row r="317" spans="1:28" s="101" customFormat="1" ht="12.95" customHeight="1" outlineLevel="4" x14ac:dyDescent="0.2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4499999999999993" customHeight="1" outlineLevel="4" x14ac:dyDescent="0.2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0999999999999996" customHeight="1" outlineLevel="2" x14ac:dyDescent="0.2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25">
      <c r="A320" s="1"/>
      <c r="B320" s="33"/>
      <c r="C320" s="76">
        <f>INT($C$309)+2</f>
        <v>3</v>
      </c>
      <c r="D320" s="4"/>
      <c r="E320" s="5"/>
      <c r="F320" s="5"/>
      <c r="G320" s="4"/>
      <c r="H320" s="2" t="s">
        <v>148</v>
      </c>
      <c r="I320" s="2"/>
      <c r="J320" s="36">
        <v>1</v>
      </c>
      <c r="K320" s="2"/>
      <c r="L320" s="132">
        <f>i_w_start_len1*i_n1_len^L323</f>
        <v>729</v>
      </c>
      <c r="M320" s="2"/>
      <c r="N320" s="127" t="s">
        <v>183</v>
      </c>
      <c r="O320" s="31">
        <v>10</v>
      </c>
      <c r="P320" s="132">
        <f>i_w_start_len3*i_n3_len^P323</f>
        <v>81</v>
      </c>
      <c r="Q320" s="2"/>
      <c r="R320" s="2"/>
      <c r="S320" s="2"/>
      <c r="T320" s="2"/>
      <c r="U320" s="2"/>
      <c r="V320" s="2"/>
      <c r="W320" s="2"/>
      <c r="X320" s="4"/>
      <c r="Y320" s="16"/>
      <c r="Z320" s="1"/>
      <c r="AA320" s="1"/>
      <c r="AB320" s="1"/>
    </row>
    <row r="321" spans="1:31" s="155" customFormat="1" outlineLevel="2" x14ac:dyDescent="0.2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25">
      <c r="A322" s="1"/>
      <c r="B322" s="33"/>
      <c r="C322" s="76">
        <f t="shared" ref="C322:C335" si="43">INT($C$309)+3</f>
        <v>4</v>
      </c>
      <c r="D322" s="4"/>
      <c r="E322" s="5"/>
      <c r="F322" s="5"/>
      <c r="G322" s="4"/>
      <c r="H322" s="2" t="s">
        <v>150</v>
      </c>
      <c r="I322" s="2"/>
      <c r="J322" s="36">
        <v>1</v>
      </c>
      <c r="K322" s="126"/>
      <c r="L322" s="31">
        <v>3</v>
      </c>
      <c r="M322" s="126"/>
      <c r="N322" s="2"/>
      <c r="O322" s="2"/>
      <c r="P322" s="31">
        <v>3</v>
      </c>
      <c r="Q322" s="126"/>
      <c r="R322" s="126"/>
      <c r="S322" s="126"/>
      <c r="T322" s="126"/>
      <c r="U322" s="126"/>
      <c r="V322" s="126"/>
      <c r="W322" s="126"/>
      <c r="X322" s="4"/>
      <c r="Y322" s="16"/>
      <c r="Z322" s="1"/>
      <c r="AA322" s="1"/>
      <c r="AB322" s="1"/>
    </row>
    <row r="323" spans="1:31" s="155" customFormat="1" outlineLevel="3" x14ac:dyDescent="0.25">
      <c r="A323" s="1"/>
      <c r="B323" s="33"/>
      <c r="C323" s="76"/>
      <c r="D323" s="4"/>
      <c r="E323" s="5"/>
      <c r="F323" s="5"/>
      <c r="G323" s="4"/>
      <c r="H323" s="2" t="s">
        <v>153</v>
      </c>
      <c r="I323" s="2"/>
      <c r="J323" s="31">
        <v>1</v>
      </c>
      <c r="K323" s="2"/>
      <c r="L323" s="132">
        <f>COUNTIF(J341:O341,TRUE)</f>
        <v>5</v>
      </c>
      <c r="M323" s="2"/>
      <c r="N323" s="2"/>
      <c r="O323" s="2"/>
      <c r="P323" s="132">
        <f>COUNTIF(J353:M353,TRUE)</f>
        <v>3</v>
      </c>
      <c r="Q323" s="126"/>
      <c r="R323" s="179" t="s">
        <v>167</v>
      </c>
      <c r="S323" s="180"/>
      <c r="T323" s="180"/>
      <c r="U323" s="180"/>
      <c r="V323" s="180"/>
      <c r="W323" s="181"/>
      <c r="X323" s="4"/>
      <c r="Y323" s="16"/>
      <c r="Z323" s="1"/>
      <c r="AA323" s="1"/>
      <c r="AB323" s="1"/>
    </row>
    <row r="324" spans="1:31" s="101" customFormat="1" outlineLevel="3" x14ac:dyDescent="0.2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2"/>
      <c r="S324" s="183"/>
      <c r="T324" s="183"/>
      <c r="U324" s="183"/>
      <c r="V324" s="183"/>
      <c r="W324" s="184"/>
      <c r="X324" s="4"/>
      <c r="Y324" s="16"/>
      <c r="Z324" s="1"/>
      <c r="AA324" s="1"/>
      <c r="AB324" s="1"/>
    </row>
    <row r="325" spans="1:31" s="111" customFormat="1" outlineLevel="3" x14ac:dyDescent="0.2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2"/>
      <c r="S325" s="183"/>
      <c r="T325" s="183"/>
      <c r="U325" s="183"/>
      <c r="V325" s="183"/>
      <c r="W325" s="184"/>
      <c r="X325" s="4"/>
      <c r="Y325" s="16"/>
      <c r="Z325" s="1"/>
      <c r="AA325" s="1"/>
      <c r="AB325" s="1"/>
    </row>
    <row r="326" spans="1:31" s="131" customFormat="1" outlineLevel="3" x14ac:dyDescent="0.25">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25">
      <c r="A327" s="1"/>
      <c r="B327" s="33"/>
      <c r="C327" s="76">
        <f>INT(C$309+3)</f>
        <v>4</v>
      </c>
      <c r="D327" s="4"/>
      <c r="E327" s="5"/>
      <c r="F327" s="5"/>
      <c r="G327" s="4"/>
      <c r="H327" s="2"/>
      <c r="I327" s="56"/>
      <c r="J327" s="2" t="s">
        <v>281</v>
      </c>
      <c r="K327" s="2" t="s">
        <v>115</v>
      </c>
      <c r="L327" s="2" t="s">
        <v>281</v>
      </c>
      <c r="M327" s="2" t="s">
        <v>115</v>
      </c>
      <c r="N327" s="2"/>
      <c r="O327" s="2"/>
      <c r="P327" s="2" t="s">
        <v>281</v>
      </c>
      <c r="Q327" s="2" t="s">
        <v>115</v>
      </c>
      <c r="R327" s="2"/>
      <c r="S327" s="2"/>
      <c r="T327" s="2"/>
      <c r="U327" s="2"/>
      <c r="V327" s="2"/>
      <c r="W327" s="2"/>
      <c r="X327" s="4"/>
      <c r="Y327" s="16"/>
      <c r="Z327" s="1"/>
      <c r="AA327" s="1"/>
      <c r="AB327" s="1"/>
      <c r="AC327" s="130"/>
      <c r="AD327" s="130"/>
      <c r="AE327" s="130"/>
    </row>
    <row r="328" spans="1:31" s="111" customFormat="1" outlineLevel="3" x14ac:dyDescent="0.25">
      <c r="A328" s="1"/>
      <c r="B328" s="33"/>
      <c r="C328" s="76">
        <f t="shared" si="43"/>
        <v>4</v>
      </c>
      <c r="D328" s="4"/>
      <c r="E328" s="5">
        <v>0</v>
      </c>
      <c r="F328" s="5"/>
      <c r="G328" s="4"/>
      <c r="H328" s="54" t="s">
        <v>114</v>
      </c>
      <c r="I328" s="169" t="s">
        <v>118</v>
      </c>
      <c r="J328" s="149">
        <v>0</v>
      </c>
      <c r="K328" s="31">
        <v>1</v>
      </c>
      <c r="L328" s="31">
        <v>0</v>
      </c>
      <c r="M328" s="31">
        <v>1</v>
      </c>
      <c r="N328" s="2"/>
      <c r="O328" s="54"/>
      <c r="P328" s="149">
        <v>0</v>
      </c>
      <c r="Q328" s="149">
        <v>1</v>
      </c>
      <c r="R328" s="2"/>
      <c r="S328" s="2"/>
      <c r="T328" s="2"/>
      <c r="U328" s="2"/>
      <c r="V328" s="2"/>
      <c r="W328" s="2"/>
      <c r="X328" s="4"/>
      <c r="Y328" s="16"/>
      <c r="Z328" s="1"/>
      <c r="AA328" s="1"/>
      <c r="AB328" s="1"/>
    </row>
    <row r="329" spans="1:31" s="111" customFormat="1" outlineLevel="3" x14ac:dyDescent="0.25">
      <c r="A329" s="1"/>
      <c r="B329" s="33"/>
      <c r="C329" s="76">
        <f t="shared" si="43"/>
        <v>4</v>
      </c>
      <c r="D329" s="4"/>
      <c r="E329" s="5">
        <v>1</v>
      </c>
      <c r="F329" s="5"/>
      <c r="G329" s="4"/>
      <c r="H329" s="54"/>
      <c r="I329" s="169" t="s">
        <v>119</v>
      </c>
      <c r="J329" s="54"/>
      <c r="K329" s="54"/>
      <c r="L329" s="31">
        <v>0.5</v>
      </c>
      <c r="M329" s="31">
        <v>0.5</v>
      </c>
      <c r="N329" s="2"/>
      <c r="O329" s="54"/>
      <c r="P329" s="149">
        <v>1</v>
      </c>
      <c r="Q329" s="149">
        <v>0.5</v>
      </c>
      <c r="R329" s="2"/>
      <c r="S329" s="2"/>
      <c r="T329" s="2"/>
      <c r="U329" s="2"/>
      <c r="V329" s="2"/>
      <c r="W329" s="2"/>
      <c r="X329" s="4"/>
      <c r="Y329" s="16"/>
      <c r="Z329" s="1"/>
      <c r="AA329" s="1"/>
      <c r="AB329" s="1"/>
    </row>
    <row r="330" spans="1:31" s="111" customFormat="1" outlineLevel="3" x14ac:dyDescent="0.25">
      <c r="A330" s="1"/>
      <c r="B330" s="33"/>
      <c r="C330" s="76">
        <f t="shared" si="43"/>
        <v>4</v>
      </c>
      <c r="D330" s="4"/>
      <c r="E330" s="5">
        <v>2</v>
      </c>
      <c r="F330" s="5"/>
      <c r="G330" s="4"/>
      <c r="H330" s="54"/>
      <c r="I330" s="169" t="s">
        <v>120</v>
      </c>
      <c r="J330" s="54"/>
      <c r="K330" s="54"/>
      <c r="L330" s="31">
        <v>-1</v>
      </c>
      <c r="M330" s="31">
        <v>1.5</v>
      </c>
      <c r="N330" s="2"/>
      <c r="O330" s="54"/>
      <c r="P330" s="149">
        <v>-1</v>
      </c>
      <c r="Q330" s="149">
        <v>1.5</v>
      </c>
      <c r="R330" s="2"/>
      <c r="S330" s="2"/>
      <c r="T330" s="2"/>
      <c r="U330" s="2"/>
      <c r="V330" s="2"/>
      <c r="W330" s="2"/>
      <c r="X330" s="4"/>
      <c r="Y330" s="16"/>
      <c r="Z330" s="1"/>
      <c r="AA330" s="1"/>
      <c r="AB330" s="1"/>
    </row>
    <row r="331" spans="1:31" s="111" customFormat="1" outlineLevel="3" x14ac:dyDescent="0.25">
      <c r="A331" s="1"/>
      <c r="B331" s="33"/>
      <c r="C331" s="76">
        <f t="shared" si="43"/>
        <v>4</v>
      </c>
      <c r="D331" s="4"/>
      <c r="E331" s="5">
        <v>3</v>
      </c>
      <c r="F331" s="5"/>
      <c r="G331" s="4"/>
      <c r="H331" s="54"/>
      <c r="I331" s="169" t="s">
        <v>121</v>
      </c>
      <c r="J331" s="54"/>
      <c r="K331" s="54"/>
      <c r="L331" s="54">
        <v>1</v>
      </c>
      <c r="M331" s="54">
        <v>0.5</v>
      </c>
      <c r="N331" s="2"/>
      <c r="O331" s="2"/>
      <c r="P331" s="170">
        <v>4</v>
      </c>
      <c r="Q331" s="54">
        <v>300</v>
      </c>
      <c r="R331" s="2"/>
      <c r="S331" s="2"/>
      <c r="T331" s="2"/>
      <c r="U331" s="2"/>
      <c r="V331" s="2"/>
      <c r="W331" s="2"/>
      <c r="X331" s="4"/>
      <c r="Y331" s="16"/>
      <c r="Z331" s="1"/>
      <c r="AA331" s="1"/>
      <c r="AB331" s="1"/>
    </row>
    <row r="332" spans="1:31" s="111" customFormat="1" outlineLevel="3" x14ac:dyDescent="0.25">
      <c r="A332" s="1"/>
      <c r="B332" s="33"/>
      <c r="C332" s="76">
        <f t="shared" si="43"/>
        <v>4</v>
      </c>
      <c r="D332" s="4"/>
      <c r="E332" s="5">
        <v>4</v>
      </c>
      <c r="F332" s="5"/>
      <c r="G332" s="4"/>
      <c r="H332" s="54"/>
      <c r="I332" s="169" t="s">
        <v>122</v>
      </c>
      <c r="J332" s="54"/>
      <c r="K332" s="54"/>
      <c r="L332" s="54">
        <v>-1</v>
      </c>
      <c r="M332" s="54">
        <v>1.5</v>
      </c>
      <c r="N332" s="2"/>
      <c r="O332" s="2"/>
      <c r="P332" s="54">
        <v>-0.5</v>
      </c>
      <c r="Q332" s="54">
        <v>1.25</v>
      </c>
      <c r="R332" s="2"/>
      <c r="S332" s="2"/>
      <c r="T332" s="2"/>
      <c r="U332" s="2"/>
      <c r="V332" s="2"/>
      <c r="W332" s="2"/>
      <c r="X332" s="4"/>
      <c r="Y332" s="16"/>
      <c r="Z332" s="1"/>
      <c r="AA332" s="1"/>
      <c r="AB332" s="1"/>
    </row>
    <row r="333" spans="1:31" s="111" customFormat="1" outlineLevel="3" x14ac:dyDescent="0.25">
      <c r="A333" s="1"/>
      <c r="B333" s="33"/>
      <c r="C333" s="76">
        <f t="shared" si="43"/>
        <v>4</v>
      </c>
      <c r="D333" s="4"/>
      <c r="E333" s="5">
        <v>5</v>
      </c>
      <c r="F333" s="5"/>
      <c r="G333" s="4"/>
      <c r="H333" s="54"/>
      <c r="I333" s="169" t="s">
        <v>123</v>
      </c>
      <c r="J333" s="54"/>
      <c r="K333" s="54"/>
      <c r="L333" s="54">
        <v>3.5</v>
      </c>
      <c r="M333" s="54">
        <v>100</v>
      </c>
      <c r="N333" s="2"/>
      <c r="O333" s="2"/>
      <c r="P333" s="54">
        <v>-1</v>
      </c>
      <c r="Q333" s="54">
        <v>1.5</v>
      </c>
      <c r="R333" s="2"/>
      <c r="S333" s="2"/>
      <c r="T333" s="2"/>
      <c r="U333" s="2"/>
      <c r="V333" s="2"/>
      <c r="W333" s="2"/>
      <c r="X333" s="4"/>
      <c r="Y333" s="16"/>
      <c r="Z333" s="1"/>
      <c r="AA333" s="1"/>
      <c r="AB333" s="1"/>
    </row>
    <row r="334" spans="1:31" s="111" customFormat="1" outlineLevel="3" x14ac:dyDescent="0.25">
      <c r="A334" s="1"/>
      <c r="B334" s="33"/>
      <c r="C334" s="76">
        <f t="shared" si="43"/>
        <v>4</v>
      </c>
      <c r="D334" s="4"/>
      <c r="E334" s="5">
        <v>6</v>
      </c>
      <c r="F334" s="5"/>
      <c r="G334" s="4"/>
      <c r="H334" s="54"/>
      <c r="I334" s="169" t="s">
        <v>124</v>
      </c>
      <c r="J334" s="54"/>
      <c r="K334" s="54"/>
      <c r="L334" s="54"/>
      <c r="M334" s="54"/>
      <c r="N334" s="2"/>
      <c r="O334" s="2"/>
      <c r="P334" s="54">
        <v>4</v>
      </c>
      <c r="Q334" s="54">
        <v>300</v>
      </c>
      <c r="R334" s="2"/>
      <c r="S334" s="2"/>
      <c r="T334" s="2"/>
      <c r="U334" s="2"/>
      <c r="V334" s="2"/>
      <c r="W334" s="2"/>
      <c r="X334" s="4"/>
      <c r="Y334" s="16"/>
      <c r="Z334" s="1"/>
      <c r="AA334" s="1"/>
      <c r="AB334" s="1"/>
    </row>
    <row r="335" spans="1:31" s="111" customFormat="1" outlineLevel="3" x14ac:dyDescent="0.25">
      <c r="A335" s="1"/>
      <c r="B335" s="33"/>
      <c r="C335" s="76">
        <f t="shared" si="43"/>
        <v>4</v>
      </c>
      <c r="D335" s="4"/>
      <c r="E335" s="5">
        <v>7</v>
      </c>
      <c r="F335" s="5"/>
      <c r="G335" s="4"/>
      <c r="H335" s="54"/>
      <c r="I335" s="169" t="s">
        <v>125</v>
      </c>
      <c r="J335" s="54"/>
      <c r="K335" s="54"/>
      <c r="L335" s="54"/>
      <c r="M335" s="54"/>
      <c r="N335" s="2"/>
      <c r="O335" s="2"/>
      <c r="P335" s="54">
        <v>3.5</v>
      </c>
      <c r="Q335" s="54">
        <v>100</v>
      </c>
      <c r="R335" s="2"/>
      <c r="S335" s="2"/>
      <c r="T335" s="2"/>
      <c r="U335" s="2"/>
      <c r="V335" s="2"/>
      <c r="W335" s="2"/>
      <c r="X335" s="4"/>
      <c r="Y335" s="16"/>
      <c r="Z335" s="1"/>
      <c r="AA335" s="1"/>
      <c r="AB335" s="1"/>
    </row>
    <row r="336" spans="1:31" s="101" customFormat="1" ht="5.0999999999999996" customHeight="1" outlineLevel="3" x14ac:dyDescent="0.2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0999999999999996" customHeight="1" outlineLevel="2" x14ac:dyDescent="0.2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25">
      <c r="A338" s="1"/>
      <c r="B338" s="33"/>
      <c r="C338" s="76">
        <f>INT($C$309)+2</f>
        <v>3</v>
      </c>
      <c r="D338" s="4"/>
      <c r="E338" s="5"/>
      <c r="F338" s="5"/>
      <c r="G338" s="4"/>
      <c r="H338" s="107" t="s">
        <v>267</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25">
      <c r="A339" s="1"/>
      <c r="B339" s="33"/>
      <c r="C339" s="76">
        <f t="shared" ref="C339:C359" si="44">INT($C$309)+3</f>
        <v>4</v>
      </c>
      <c r="D339" s="4"/>
      <c r="E339" s="5"/>
      <c r="F339" s="5"/>
      <c r="G339" s="4"/>
      <c r="H339" s="2"/>
      <c r="I339" s="2"/>
      <c r="J339" s="2" t="s">
        <v>261</v>
      </c>
      <c r="K339" s="2" t="s">
        <v>262</v>
      </c>
      <c r="L339" s="2" t="s">
        <v>101</v>
      </c>
      <c r="M339" s="2" t="s">
        <v>263</v>
      </c>
      <c r="N339" s="2" t="s">
        <v>102</v>
      </c>
      <c r="O339" s="2" t="s">
        <v>264</v>
      </c>
      <c r="P339" s="2"/>
      <c r="Q339" s="2"/>
      <c r="R339" s="2"/>
      <c r="S339" s="2"/>
      <c r="T339" s="2"/>
      <c r="U339" s="2"/>
      <c r="V339" s="2"/>
      <c r="W339" s="2"/>
      <c r="X339" s="4"/>
      <c r="Y339" s="16"/>
      <c r="Z339" s="1"/>
      <c r="AA339" s="1"/>
      <c r="AB339" s="1"/>
    </row>
    <row r="340" spans="1:28" s="155" customFormat="1" outlineLevel="3" x14ac:dyDescent="0.25">
      <c r="A340" s="1"/>
      <c r="B340" s="33"/>
      <c r="C340" s="76">
        <f t="shared" si="44"/>
        <v>4</v>
      </c>
      <c r="D340" s="4"/>
      <c r="E340" s="5"/>
      <c r="F340" s="5"/>
      <c r="G340" s="4"/>
      <c r="H340" s="2"/>
      <c r="I340" s="2"/>
      <c r="J340" s="2" t="s">
        <v>250</v>
      </c>
      <c r="K340" s="2" t="s">
        <v>251</v>
      </c>
      <c r="L340" s="2" t="s">
        <v>252</v>
      </c>
      <c r="M340" s="2" t="s">
        <v>253</v>
      </c>
      <c r="N340" s="2" t="s">
        <v>254</v>
      </c>
      <c r="O340" s="2" t="s">
        <v>260</v>
      </c>
      <c r="P340" s="2"/>
      <c r="Q340" s="2" t="s">
        <v>273</v>
      </c>
      <c r="R340" s="2"/>
      <c r="S340" s="2"/>
      <c r="T340" s="2"/>
      <c r="U340" s="2"/>
      <c r="V340" s="2"/>
      <c r="W340" s="2"/>
      <c r="X340" s="4"/>
      <c r="Y340" s="16"/>
      <c r="Z340" s="1"/>
      <c r="AA340" s="1"/>
      <c r="AB340" s="1"/>
    </row>
    <row r="341" spans="1:28" s="155" customFormat="1" outlineLevel="3" x14ac:dyDescent="0.25">
      <c r="A341" s="1"/>
      <c r="B341" s="33"/>
      <c r="C341" s="76">
        <f t="shared" si="44"/>
        <v>4</v>
      </c>
      <c r="D341" s="4"/>
      <c r="E341" s="5"/>
      <c r="F341" s="5"/>
      <c r="G341" s="4"/>
      <c r="H341" s="2" t="s">
        <v>257</v>
      </c>
      <c r="I341" s="2" t="s">
        <v>259</v>
      </c>
      <c r="J341" s="31" t="b">
        <v>0</v>
      </c>
      <c r="K341" s="31" t="b">
        <v>1</v>
      </c>
      <c r="L341" s="31" t="b">
        <v>1</v>
      </c>
      <c r="M341" s="31" t="b">
        <v>1</v>
      </c>
      <c r="N341" s="31" t="b">
        <v>1</v>
      </c>
      <c r="O341" s="31" t="b">
        <v>1</v>
      </c>
      <c r="P341" s="2"/>
      <c r="Q341" s="31">
        <f>K342</f>
        <v>0</v>
      </c>
      <c r="R341" s="2"/>
      <c r="S341" s="2"/>
      <c r="T341" s="2"/>
      <c r="U341" s="2"/>
      <c r="V341" s="2"/>
      <c r="W341" s="2"/>
      <c r="X341" s="4"/>
      <c r="Y341" s="16"/>
      <c r="Z341" s="1"/>
      <c r="AA341" s="1"/>
      <c r="AB341" s="1"/>
    </row>
    <row r="342" spans="1:28" s="155" customFormat="1" outlineLevel="3" x14ac:dyDescent="0.25">
      <c r="A342" s="1"/>
      <c r="B342" s="33"/>
      <c r="C342" s="76"/>
      <c r="D342" s="4"/>
      <c r="E342" s="5"/>
      <c r="F342" s="5"/>
      <c r="G342" s="4"/>
      <c r="H342" s="2" t="s">
        <v>272</v>
      </c>
      <c r="I342" s="2"/>
      <c r="J342" s="132">
        <f>COUNTIF($J$341:J341,TRUE)-1</f>
        <v>-1</v>
      </c>
      <c r="K342" s="132">
        <f>COUNTIF($J$341:K341,TRUE)-1</f>
        <v>0</v>
      </c>
      <c r="L342" s="132">
        <f>COUNTIF($J$341:L341,TRUE)-1</f>
        <v>1</v>
      </c>
      <c r="M342" s="132">
        <f>COUNTIF($J$341:M341,TRUE)-1</f>
        <v>2</v>
      </c>
      <c r="N342" s="132">
        <f>COUNTIF($J$341:N341,TRUE)-1</f>
        <v>3</v>
      </c>
      <c r="O342" s="132">
        <f>COUNTIF($J$341:O341,TRUE)-1</f>
        <v>4</v>
      </c>
      <c r="P342" s="2"/>
      <c r="Q342" s="2"/>
      <c r="R342" s="2"/>
      <c r="S342" s="2"/>
      <c r="T342" s="2"/>
      <c r="U342" s="2"/>
      <c r="V342" s="2"/>
      <c r="W342" s="2"/>
      <c r="X342" s="4"/>
      <c r="Y342" s="16"/>
      <c r="Z342" s="1"/>
      <c r="AA342" s="1"/>
      <c r="AB342" s="1"/>
    </row>
    <row r="343" spans="1:28" s="155" customFormat="1" outlineLevel="3" x14ac:dyDescent="0.25">
      <c r="A343" s="1"/>
      <c r="B343" s="33"/>
      <c r="C343" s="76">
        <f>INT(C$309+3)</f>
        <v>4</v>
      </c>
      <c r="D343" s="4"/>
      <c r="E343" s="5"/>
      <c r="F343" s="5"/>
      <c r="G343" s="4"/>
      <c r="H343" s="2" t="s">
        <v>258</v>
      </c>
      <c r="I343" s="2" t="s">
        <v>259</v>
      </c>
      <c r="J343" s="31" t="b">
        <v>0</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25">
      <c r="A344" s="1"/>
      <c r="B344" s="33"/>
      <c r="C344" s="76"/>
      <c r="D344" s="4"/>
      <c r="E344" s="5"/>
      <c r="F344" s="5"/>
      <c r="G344" s="4"/>
      <c r="H344" s="2" t="s">
        <v>282</v>
      </c>
      <c r="I344" s="2"/>
      <c r="J344" s="31" t="b">
        <v>0</v>
      </c>
      <c r="K344" s="31" t="b">
        <v>1</v>
      </c>
      <c r="L344" s="31" t="b">
        <v>1</v>
      </c>
      <c r="M344" s="31" t="b">
        <v>1</v>
      </c>
      <c r="N344" s="31" t="b">
        <v>0</v>
      </c>
      <c r="O344" s="31" t="b">
        <v>0</v>
      </c>
      <c r="P344" s="2"/>
      <c r="Q344" s="2"/>
      <c r="R344" s="2"/>
      <c r="S344" s="2"/>
      <c r="T344" s="2"/>
      <c r="U344" s="2"/>
      <c r="V344" s="2"/>
      <c r="W344" s="2"/>
      <c r="X344" s="4"/>
      <c r="Y344" s="16"/>
      <c r="Z344" s="1"/>
      <c r="AA344" s="1"/>
      <c r="AB344" s="1"/>
    </row>
    <row r="345" spans="1:28" s="155" customFormat="1" outlineLevel="3" x14ac:dyDescent="0.25">
      <c r="A345" s="1"/>
      <c r="B345" s="33"/>
      <c r="C345" s="76">
        <f>INT(C$309+3)</f>
        <v>4</v>
      </c>
      <c r="D345" s="4"/>
      <c r="E345" s="5"/>
      <c r="F345" s="5"/>
      <c r="G345" s="4"/>
      <c r="H345" s="2" t="s">
        <v>265</v>
      </c>
      <c r="I345" s="2" t="s">
        <v>256</v>
      </c>
      <c r="J345" s="2"/>
      <c r="K345" s="2"/>
      <c r="L345" s="2"/>
      <c r="M345" s="2"/>
      <c r="N345" s="2"/>
      <c r="O345" s="166">
        <v>43755</v>
      </c>
      <c r="P345" s="2"/>
      <c r="Q345" s="2"/>
      <c r="R345" s="2"/>
      <c r="S345" s="2"/>
      <c r="T345" s="2"/>
      <c r="U345" s="2"/>
      <c r="V345" s="2"/>
      <c r="W345" s="2"/>
      <c r="X345" s="4"/>
      <c r="Y345" s="16"/>
      <c r="Z345" s="1"/>
      <c r="AA345" s="1"/>
      <c r="AB345" s="1"/>
    </row>
    <row r="346" spans="1:28" s="155" customFormat="1" outlineLevel="3" x14ac:dyDescent="0.25">
      <c r="A346" s="1"/>
      <c r="B346" s="33"/>
      <c r="C346" s="76">
        <f t="shared" si="44"/>
        <v>4</v>
      </c>
      <c r="D346" s="4"/>
      <c r="E346" s="5">
        <v>0</v>
      </c>
      <c r="F346" s="5"/>
      <c r="G346" s="4"/>
      <c r="H346" s="2"/>
      <c r="I346" s="2" t="s">
        <v>255</v>
      </c>
      <c r="J346" s="2"/>
      <c r="K346" s="2"/>
      <c r="L346" s="2"/>
      <c r="M346" s="2"/>
      <c r="N346" s="2"/>
      <c r="O346" s="166">
        <v>43826</v>
      </c>
      <c r="P346" s="2"/>
      <c r="Q346" s="2"/>
      <c r="R346" s="2"/>
      <c r="S346" s="2"/>
      <c r="T346" s="2"/>
      <c r="U346" s="2"/>
      <c r="V346" s="2"/>
      <c r="W346" s="2"/>
      <c r="X346" s="4"/>
      <c r="Y346" s="16"/>
      <c r="Z346" s="1"/>
      <c r="AA346" s="1"/>
      <c r="AB346" s="1"/>
    </row>
    <row r="347" spans="1:28" s="155" customFormat="1" outlineLevel="3" x14ac:dyDescent="0.25">
      <c r="A347" s="1"/>
      <c r="B347" s="33"/>
      <c r="C347" s="76">
        <f t="shared" si="44"/>
        <v>4</v>
      </c>
      <c r="D347" s="4"/>
      <c r="E347" s="5">
        <v>1</v>
      </c>
      <c r="F347" s="5"/>
      <c r="G347" s="4"/>
      <c r="H347" s="2"/>
      <c r="I347" s="171"/>
      <c r="J347" s="172" t="s">
        <v>284</v>
      </c>
      <c r="K347" s="172" t="s">
        <v>285</v>
      </c>
      <c r="L347" s="172" t="s">
        <v>286</v>
      </c>
      <c r="M347" s="2"/>
      <c r="N347" s="2"/>
      <c r="O347" s="2"/>
      <c r="P347" s="2"/>
      <c r="Q347" s="2"/>
      <c r="R347" s="2"/>
      <c r="S347" s="2"/>
      <c r="T347" s="2"/>
      <c r="U347" s="2"/>
      <c r="V347" s="2"/>
      <c r="W347" s="2"/>
      <c r="X347" s="4"/>
      <c r="Y347" s="16"/>
      <c r="Z347" s="1"/>
      <c r="AA347" s="1"/>
      <c r="AB347" s="1"/>
    </row>
    <row r="348" spans="1:28" s="155" customFormat="1" outlineLevel="3" x14ac:dyDescent="0.25">
      <c r="A348" s="1"/>
      <c r="B348" s="33"/>
      <c r="C348" s="76"/>
      <c r="D348" s="4"/>
      <c r="E348" s="5"/>
      <c r="F348" s="5"/>
      <c r="G348" s="4"/>
      <c r="H348" s="2" t="s">
        <v>283</v>
      </c>
      <c r="I348" s="171"/>
      <c r="J348" s="31">
        <f>K342</f>
        <v>0</v>
      </c>
      <c r="K348" s="31">
        <f t="shared" ref="K348" si="45">L342</f>
        <v>1</v>
      </c>
      <c r="L348" s="31">
        <f>M342</f>
        <v>2</v>
      </c>
      <c r="M348" s="2"/>
      <c r="N348" s="2"/>
      <c r="O348" s="2"/>
      <c r="P348" s="2"/>
      <c r="Q348" s="2"/>
      <c r="R348" s="2"/>
      <c r="S348" s="2"/>
      <c r="T348" s="2"/>
      <c r="U348" s="2"/>
      <c r="V348" s="2"/>
      <c r="W348" s="2"/>
      <c r="X348" s="4"/>
      <c r="Y348" s="16"/>
      <c r="Z348" s="1"/>
      <c r="AA348" s="1"/>
      <c r="AB348" s="1"/>
    </row>
    <row r="349" spans="1:28" s="155" customFormat="1" outlineLevel="3" x14ac:dyDescent="0.25">
      <c r="A349" s="1"/>
      <c r="B349" s="33"/>
      <c r="C349" s="76"/>
      <c r="D349" s="4"/>
      <c r="E349" s="5"/>
      <c r="F349" s="5"/>
      <c r="G349" s="4"/>
      <c r="H349" s="2"/>
      <c r="I349" s="171"/>
      <c r="J349" s="172"/>
      <c r="K349" s="172"/>
      <c r="L349" s="172"/>
      <c r="M349" s="2"/>
      <c r="N349" s="2"/>
      <c r="O349" s="2"/>
      <c r="P349" s="2"/>
      <c r="Q349" s="2"/>
      <c r="R349" s="2"/>
      <c r="S349" s="2"/>
      <c r="T349" s="2"/>
      <c r="U349" s="2"/>
      <c r="V349" s="2"/>
      <c r="W349" s="2"/>
      <c r="X349" s="4"/>
      <c r="Y349" s="16"/>
      <c r="Z349" s="1"/>
      <c r="AA349" s="1"/>
      <c r="AB349" s="1"/>
    </row>
    <row r="350" spans="1:28" s="155" customFormat="1" outlineLevel="2" x14ac:dyDescent="0.25">
      <c r="A350" s="1"/>
      <c r="B350" s="33"/>
      <c r="C350" s="76">
        <f>INT($C$309)+2</f>
        <v>3</v>
      </c>
      <c r="D350" s="4"/>
      <c r="E350" s="5"/>
      <c r="F350" s="5"/>
      <c r="G350" s="4"/>
      <c r="H350" s="107" t="s">
        <v>274</v>
      </c>
      <c r="I350" s="2"/>
      <c r="J350" s="2"/>
      <c r="K350" s="2"/>
      <c r="L350" s="2"/>
      <c r="M350" s="2"/>
      <c r="N350" s="2"/>
      <c r="O350" s="2"/>
      <c r="P350" s="2"/>
      <c r="Q350" s="2"/>
      <c r="R350" s="2"/>
      <c r="S350" s="2"/>
      <c r="T350" s="2"/>
      <c r="U350" s="2"/>
      <c r="V350" s="2"/>
      <c r="W350" s="2"/>
      <c r="X350" s="4"/>
      <c r="Y350" s="16"/>
      <c r="Z350" s="1"/>
      <c r="AA350" s="1"/>
      <c r="AB350" s="1"/>
    </row>
    <row r="351" spans="1:28" s="155" customFormat="1" outlineLevel="3" x14ac:dyDescent="0.25">
      <c r="A351" s="1"/>
      <c r="B351" s="33"/>
      <c r="C351" s="76">
        <f t="shared" si="44"/>
        <v>4</v>
      </c>
      <c r="D351" s="4"/>
      <c r="E351" s="5"/>
      <c r="F351" s="5"/>
      <c r="G351" s="4"/>
      <c r="H351" s="2"/>
      <c r="I351" s="2"/>
      <c r="J351" s="2" t="s">
        <v>261</v>
      </c>
      <c r="K351" s="2" t="s">
        <v>275</v>
      </c>
      <c r="L351" s="2" t="s">
        <v>276</v>
      </c>
      <c r="M351" s="2" t="s">
        <v>277</v>
      </c>
      <c r="N351" s="2"/>
      <c r="O351" s="2"/>
      <c r="P351" s="2"/>
      <c r="Q351" s="2"/>
      <c r="R351" s="2"/>
      <c r="S351" s="2"/>
      <c r="T351" s="2"/>
      <c r="U351" s="2"/>
      <c r="V351" s="2"/>
      <c r="W351" s="2"/>
      <c r="X351" s="4"/>
      <c r="Y351" s="16"/>
      <c r="Z351" s="1"/>
      <c r="AA351" s="1"/>
      <c r="AB351" s="1"/>
    </row>
    <row r="352" spans="1:28" s="155" customFormat="1" outlineLevel="3" x14ac:dyDescent="0.25">
      <c r="A352" s="1"/>
      <c r="B352" s="33"/>
      <c r="C352" s="76">
        <f t="shared" si="44"/>
        <v>4</v>
      </c>
      <c r="D352" s="4"/>
      <c r="E352" s="5"/>
      <c r="F352" s="5"/>
      <c r="G352" s="4"/>
      <c r="H352" s="2"/>
      <c r="I352" s="2"/>
      <c r="J352" s="2" t="s">
        <v>250</v>
      </c>
      <c r="K352" s="2" t="s">
        <v>251</v>
      </c>
      <c r="L352" s="2" t="s">
        <v>252</v>
      </c>
      <c r="M352" s="2" t="s">
        <v>253</v>
      </c>
      <c r="N352" s="2"/>
      <c r="O352" s="2"/>
      <c r="P352" s="2"/>
      <c r="Q352" s="2" t="s">
        <v>273</v>
      </c>
      <c r="R352" s="2"/>
      <c r="S352" s="2"/>
      <c r="T352" s="2"/>
      <c r="U352" s="2"/>
      <c r="V352" s="2"/>
      <c r="W352" s="2"/>
      <c r="X352" s="4"/>
      <c r="Y352" s="16"/>
      <c r="Z352" s="1"/>
      <c r="AA352" s="1"/>
      <c r="AB352" s="1"/>
    </row>
    <row r="353" spans="1:28" s="155" customFormat="1" outlineLevel="3" x14ac:dyDescent="0.25">
      <c r="A353" s="1"/>
      <c r="B353" s="33"/>
      <c r="C353" s="76">
        <f t="shared" si="44"/>
        <v>4</v>
      </c>
      <c r="D353" s="4"/>
      <c r="E353" s="5"/>
      <c r="F353" s="5"/>
      <c r="G353" s="4"/>
      <c r="H353" s="2" t="s">
        <v>257</v>
      </c>
      <c r="I353" s="2" t="s">
        <v>259</v>
      </c>
      <c r="J353" s="31" t="b">
        <v>0</v>
      </c>
      <c r="K353" s="31" t="b">
        <v>1</v>
      </c>
      <c r="L353" s="31" t="b">
        <v>1</v>
      </c>
      <c r="M353" s="31" t="b">
        <v>1</v>
      </c>
      <c r="N353" s="2"/>
      <c r="O353" s="2"/>
      <c r="P353" s="2"/>
      <c r="Q353" s="31">
        <f>K354</f>
        <v>0</v>
      </c>
      <c r="R353" s="2"/>
      <c r="S353" s="2"/>
      <c r="T353" s="2"/>
      <c r="U353" s="2"/>
      <c r="V353" s="2"/>
      <c r="W353" s="2"/>
      <c r="X353" s="4"/>
      <c r="Y353" s="16"/>
      <c r="Z353" s="1"/>
      <c r="AA353" s="1"/>
      <c r="AB353" s="1"/>
    </row>
    <row r="354" spans="1:28" s="155" customFormat="1" outlineLevel="3" x14ac:dyDescent="0.25">
      <c r="A354" s="1"/>
      <c r="B354" s="33"/>
      <c r="C354" s="76"/>
      <c r="D354" s="4"/>
      <c r="E354" s="5"/>
      <c r="F354" s="5"/>
      <c r="G354" s="4"/>
      <c r="H354" s="2" t="s">
        <v>272</v>
      </c>
      <c r="I354" s="2"/>
      <c r="J354" s="132">
        <f>COUNTIF($J$353:J353,TRUE)-1</f>
        <v>-1</v>
      </c>
      <c r="K354" s="132">
        <f>COUNTIF($J$353:K353,TRUE)-1</f>
        <v>0</v>
      </c>
      <c r="L354" s="132">
        <f>COUNTIF($J$353:L353,TRUE)-1</f>
        <v>1</v>
      </c>
      <c r="M354" s="132">
        <f>COUNTIF($J$353:M353,TRUE)-1</f>
        <v>2</v>
      </c>
      <c r="N354" s="2"/>
      <c r="O354" s="2"/>
      <c r="P354" s="2"/>
      <c r="Q354" s="2"/>
      <c r="R354" s="2"/>
      <c r="S354" s="2"/>
      <c r="T354" s="2"/>
      <c r="U354" s="2"/>
      <c r="V354" s="2"/>
      <c r="W354" s="2"/>
      <c r="X354" s="4"/>
      <c r="Y354" s="16"/>
      <c r="Z354" s="1"/>
      <c r="AA354" s="1"/>
      <c r="AB354" s="1"/>
    </row>
    <row r="355" spans="1:28" s="155" customFormat="1" outlineLevel="3" x14ac:dyDescent="0.25">
      <c r="A355" s="1"/>
      <c r="B355" s="33"/>
      <c r="C355" s="76">
        <f>INT(C$309+3)</f>
        <v>4</v>
      </c>
      <c r="D355" s="4"/>
      <c r="E355" s="5"/>
      <c r="F355" s="5"/>
      <c r="G355" s="4"/>
      <c r="H355" s="2" t="s">
        <v>258</v>
      </c>
      <c r="I355" s="2" t="s">
        <v>259</v>
      </c>
      <c r="J355" s="31" t="b">
        <v>0</v>
      </c>
      <c r="K355" s="31" t="b">
        <v>1</v>
      </c>
      <c r="L355" s="31" t="b">
        <v>0</v>
      </c>
      <c r="M355" s="31" t="b">
        <v>0</v>
      </c>
      <c r="N355" s="2"/>
      <c r="O355" s="2"/>
      <c r="P355" s="2"/>
      <c r="Q355" s="2"/>
      <c r="R355" s="2"/>
      <c r="S355" s="2"/>
      <c r="T355" s="2"/>
      <c r="U355" s="2"/>
      <c r="V355" s="2"/>
      <c r="W355" s="2"/>
      <c r="X355" s="4"/>
      <c r="Y355" s="16"/>
      <c r="Z355" s="1"/>
      <c r="AA355" s="1"/>
      <c r="AB355" s="1"/>
    </row>
    <row r="356" spans="1:28" s="155" customFormat="1" outlineLevel="3" x14ac:dyDescent="0.25">
      <c r="A356" s="1"/>
      <c r="B356" s="33"/>
      <c r="C356" s="76">
        <f>INT(C$309+3)</f>
        <v>4</v>
      </c>
      <c r="D356" s="4"/>
      <c r="E356" s="5"/>
      <c r="F356" s="5"/>
      <c r="G356" s="4"/>
      <c r="H356" s="2"/>
      <c r="I356" s="2"/>
      <c r="J356" s="2"/>
      <c r="K356" s="2"/>
      <c r="L356" s="2"/>
      <c r="M356" s="2"/>
      <c r="N356" s="2"/>
      <c r="O356" s="2"/>
      <c r="P356" s="2"/>
      <c r="Q356" s="2"/>
      <c r="R356" s="2"/>
      <c r="S356" s="2"/>
      <c r="T356" s="2"/>
      <c r="U356" s="2"/>
      <c r="V356" s="2"/>
      <c r="W356" s="2"/>
      <c r="X356" s="4"/>
      <c r="Y356" s="16"/>
      <c r="Z356" s="1"/>
      <c r="AA356" s="1"/>
      <c r="AB356" s="1"/>
    </row>
    <row r="357" spans="1:28" s="155" customFormat="1" outlineLevel="3" x14ac:dyDescent="0.25">
      <c r="A357" s="1"/>
      <c r="B357" s="33"/>
      <c r="C357" s="76">
        <f t="shared" si="44"/>
        <v>4</v>
      </c>
      <c r="D357" s="4"/>
      <c r="E357" s="5">
        <v>0</v>
      </c>
      <c r="F357" s="5"/>
      <c r="G357" s="4"/>
      <c r="H357" s="2"/>
      <c r="I357" s="2"/>
      <c r="J357" s="2"/>
      <c r="K357" s="2"/>
      <c r="L357" s="2"/>
      <c r="M357" s="2"/>
      <c r="N357" s="2"/>
      <c r="O357" s="2"/>
      <c r="P357" s="2"/>
      <c r="Q357" s="2"/>
      <c r="R357" s="2"/>
      <c r="S357" s="2"/>
      <c r="T357" s="2"/>
      <c r="U357" s="2"/>
      <c r="V357" s="2"/>
      <c r="W357" s="2"/>
      <c r="X357" s="4"/>
      <c r="Y357" s="16"/>
      <c r="Z357" s="1"/>
      <c r="AA357" s="1"/>
      <c r="AB357" s="1"/>
    </row>
    <row r="358" spans="1:28" s="155" customFormat="1" outlineLevel="3" x14ac:dyDescent="0.25">
      <c r="A358" s="1"/>
      <c r="B358" s="33"/>
      <c r="C358" s="76">
        <f t="shared" si="44"/>
        <v>4</v>
      </c>
      <c r="D358" s="4"/>
      <c r="E358" s="5">
        <v>6</v>
      </c>
      <c r="F358" s="5"/>
      <c r="G358" s="4"/>
      <c r="H358" s="2"/>
      <c r="I358" s="2"/>
      <c r="J358" s="2"/>
      <c r="K358" s="2"/>
      <c r="L358" s="2"/>
      <c r="M358" s="2"/>
      <c r="N358" s="2"/>
      <c r="O358" s="2"/>
      <c r="P358" s="2"/>
      <c r="Q358" s="185"/>
      <c r="R358" s="186"/>
      <c r="S358" s="186"/>
      <c r="T358" s="186"/>
      <c r="U358" s="186"/>
      <c r="V358" s="186"/>
      <c r="W358" s="187"/>
      <c r="X358" s="4"/>
      <c r="Y358" s="16"/>
      <c r="Z358" s="1"/>
      <c r="AA358" s="1"/>
      <c r="AB358" s="1"/>
    </row>
    <row r="359" spans="1:28" s="155" customFormat="1" outlineLevel="3" x14ac:dyDescent="0.25">
      <c r="A359" s="1"/>
      <c r="B359" s="33"/>
      <c r="C359" s="76">
        <f t="shared" si="44"/>
        <v>4</v>
      </c>
      <c r="D359" s="4"/>
      <c r="E359" s="5">
        <v>7</v>
      </c>
      <c r="F359" s="5"/>
      <c r="G359" s="4"/>
      <c r="H359" s="2"/>
      <c r="I359" s="2"/>
      <c r="J359" s="2"/>
      <c r="K359" s="2"/>
      <c r="L359" s="2"/>
      <c r="M359" s="2"/>
      <c r="N359" s="2"/>
      <c r="O359" s="2"/>
      <c r="P359" s="2"/>
      <c r="Q359" s="2"/>
      <c r="R359" s="2"/>
      <c r="S359" s="2"/>
      <c r="T359" s="2"/>
      <c r="U359" s="2"/>
      <c r="V359" s="2"/>
      <c r="W359" s="2"/>
      <c r="X359" s="4"/>
      <c r="Y359" s="16"/>
      <c r="Z359" s="1"/>
      <c r="AA359" s="1"/>
      <c r="AB359" s="1"/>
    </row>
    <row r="360" spans="1:28" s="155" customFormat="1" ht="5.0999999999999996" customHeight="1" outlineLevel="3" x14ac:dyDescent="0.25">
      <c r="A360" s="1"/>
      <c r="B360" s="33"/>
      <c r="C360" s="76">
        <f>INT($C$309)+3.005</f>
        <v>4.0049999999999999</v>
      </c>
      <c r="D360" s="4"/>
      <c r="E360" s="4"/>
      <c r="F360" s="4"/>
      <c r="G360" s="4"/>
      <c r="H360" s="86"/>
      <c r="I360" s="86"/>
      <c r="J360" s="86"/>
      <c r="K360" s="86"/>
      <c r="L360" s="86"/>
      <c r="M360" s="86"/>
      <c r="N360" s="86"/>
      <c r="O360" s="86"/>
      <c r="P360" s="86"/>
      <c r="Q360" s="86"/>
      <c r="R360" s="86"/>
      <c r="S360" s="86"/>
      <c r="T360" s="86"/>
      <c r="U360" s="86"/>
      <c r="V360" s="86"/>
      <c r="W360" s="86"/>
      <c r="X360" s="4" t="s">
        <v>3</v>
      </c>
      <c r="Y360" s="16"/>
      <c r="Z360" s="1"/>
      <c r="AA360" s="1"/>
      <c r="AB360" s="1"/>
    </row>
    <row r="361" spans="1:28" s="102" customFormat="1" ht="5.0999999999999996" customHeight="1" outlineLevel="2" x14ac:dyDescent="0.25">
      <c r="A361" s="1"/>
      <c r="B361" s="33"/>
      <c r="C361" s="76">
        <f>INT($C$309)+2.005</f>
        <v>3.0049999999999999</v>
      </c>
      <c r="D361" s="4" t="s">
        <v>2</v>
      </c>
      <c r="E361" s="4"/>
      <c r="F361" s="4"/>
      <c r="G361" s="4"/>
      <c r="H361" s="98"/>
      <c r="I361" s="98"/>
      <c r="J361" s="98"/>
      <c r="K361" s="98"/>
      <c r="L361" s="98"/>
      <c r="M361" s="98"/>
      <c r="N361" s="98"/>
      <c r="O361" s="98"/>
      <c r="P361" s="98"/>
      <c r="Q361" s="98"/>
      <c r="R361" s="98"/>
      <c r="S361" s="98"/>
      <c r="T361" s="98"/>
      <c r="U361" s="98"/>
      <c r="V361" s="98"/>
      <c r="W361" s="98"/>
      <c r="X361" s="4"/>
      <c r="Y361" s="16"/>
      <c r="Z361" s="1"/>
      <c r="AA361" s="1"/>
      <c r="AB361" s="1"/>
    </row>
    <row r="362" spans="1:28" s="102" customFormat="1" outlineLevel="2" x14ac:dyDescent="0.25">
      <c r="A362" s="1"/>
      <c r="B362" s="33"/>
      <c r="C362" s="76">
        <f>INT($C$309)+2</f>
        <v>3</v>
      </c>
      <c r="D362" s="4"/>
      <c r="E362" s="5"/>
      <c r="F362" s="5"/>
      <c r="G362" s="4"/>
      <c r="H362" s="2" t="s">
        <v>151</v>
      </c>
      <c r="I362" s="149"/>
      <c r="J362" s="107" t="s">
        <v>75</v>
      </c>
      <c r="K362" s="107"/>
      <c r="L362" s="107"/>
      <c r="M362" s="107"/>
      <c r="N362" s="2"/>
      <c r="O362" s="107" t="s">
        <v>76</v>
      </c>
      <c r="P362" s="2"/>
      <c r="Q362" s="2"/>
      <c r="R362" s="2"/>
      <c r="S362" s="2"/>
      <c r="T362" s="107" t="s">
        <v>78</v>
      </c>
      <c r="U362" s="2"/>
      <c r="V362" s="2"/>
      <c r="W362" s="2"/>
      <c r="X362" s="4"/>
      <c r="Y362" s="16"/>
      <c r="Z362" s="1"/>
      <c r="AA362" s="1"/>
      <c r="AB362" s="1"/>
    </row>
    <row r="363" spans="1:28" s="155" customFormat="1" outlineLevel="2" x14ac:dyDescent="0.25">
      <c r="A363" s="1"/>
      <c r="B363" s="33"/>
      <c r="C363" s="76"/>
      <c r="D363" s="4"/>
      <c r="E363" s="5"/>
      <c r="F363" s="5"/>
      <c r="G363" s="4"/>
      <c r="H363" s="2"/>
      <c r="I363" s="149"/>
      <c r="J363" s="107" t="s">
        <v>268</v>
      </c>
      <c r="K363" s="107" t="s">
        <v>269</v>
      </c>
      <c r="L363" s="107" t="s">
        <v>270</v>
      </c>
      <c r="M363" s="107" t="s">
        <v>271</v>
      </c>
      <c r="N363" s="2"/>
      <c r="O363" s="107" t="s">
        <v>268</v>
      </c>
      <c r="P363" s="107" t="s">
        <v>269</v>
      </c>
      <c r="Q363" s="107" t="s">
        <v>270</v>
      </c>
      <c r="R363" s="107" t="s">
        <v>271</v>
      </c>
      <c r="S363" s="2"/>
      <c r="T363" s="107" t="s">
        <v>268</v>
      </c>
      <c r="U363" s="107" t="s">
        <v>269</v>
      </c>
      <c r="V363" s="107" t="s">
        <v>270</v>
      </c>
      <c r="W363" s="107" t="s">
        <v>271</v>
      </c>
      <c r="X363" s="4"/>
      <c r="Y363" s="16"/>
      <c r="Z363" s="1"/>
      <c r="AA363" s="1"/>
      <c r="AB363" s="1"/>
    </row>
    <row r="364" spans="1:28" s="102" customFormat="1" outlineLevel="2" x14ac:dyDescent="0.25">
      <c r="A364" s="1"/>
      <c r="B364" s="33"/>
      <c r="C364" s="76">
        <f>INT($C$309)+2</f>
        <v>3</v>
      </c>
      <c r="D364" s="4"/>
      <c r="E364" s="5">
        <v>0</v>
      </c>
      <c r="F364" s="5"/>
      <c r="G364" s="4"/>
      <c r="H364" s="61" t="s">
        <v>278</v>
      </c>
      <c r="I364" s="149"/>
      <c r="J364" s="162">
        <v>0</v>
      </c>
      <c r="K364" s="106">
        <v>0</v>
      </c>
      <c r="L364" s="106">
        <v>0</v>
      </c>
      <c r="M364" s="106">
        <v>0</v>
      </c>
      <c r="N364" s="2"/>
      <c r="O364" s="106">
        <v>0</v>
      </c>
      <c r="P364" s="106">
        <v>0</v>
      </c>
      <c r="Q364" s="106">
        <v>0</v>
      </c>
      <c r="R364" s="106">
        <v>0</v>
      </c>
      <c r="S364" s="2"/>
      <c r="T364" s="106">
        <v>0</v>
      </c>
      <c r="U364" s="106">
        <v>0</v>
      </c>
      <c r="V364" s="106">
        <v>0</v>
      </c>
      <c r="W364" s="106">
        <v>0</v>
      </c>
      <c r="X364" s="4"/>
      <c r="Y364" s="16"/>
      <c r="Z364" s="1"/>
      <c r="AA364" s="1"/>
      <c r="AB364" s="1"/>
    </row>
    <row r="365" spans="1:28" s="130" customFormat="1" outlineLevel="2" x14ac:dyDescent="0.25">
      <c r="A365" s="1"/>
      <c r="B365" s="33"/>
      <c r="C365" s="76">
        <f>INT($C$309)+2</f>
        <v>3</v>
      </c>
      <c r="D365" s="4"/>
      <c r="E365" s="5">
        <v>27</v>
      </c>
      <c r="F365" s="5"/>
      <c r="G365" s="4"/>
      <c r="H365" s="61" t="s">
        <v>279</v>
      </c>
      <c r="I365" s="149"/>
      <c r="J365" s="149"/>
      <c r="K365" s="2"/>
      <c r="L365" s="107"/>
      <c r="M365" s="2"/>
      <c r="N365" s="2"/>
      <c r="O365" s="32">
        <v>0.15</v>
      </c>
      <c r="P365" s="32">
        <v>0.1</v>
      </c>
      <c r="Q365" s="32">
        <v>0.05</v>
      </c>
      <c r="R365" s="32">
        <v>0.1</v>
      </c>
      <c r="S365" s="2"/>
      <c r="T365" s="32">
        <v>0.15</v>
      </c>
      <c r="U365" s="32">
        <v>0.1</v>
      </c>
      <c r="V365" s="32">
        <v>0.05</v>
      </c>
      <c r="W365" s="32">
        <v>0.1</v>
      </c>
      <c r="X365" s="4"/>
      <c r="Y365" s="16"/>
      <c r="Z365" s="1"/>
      <c r="AA365" s="1"/>
      <c r="AB365" s="1"/>
    </row>
    <row r="366" spans="1:28" s="130" customFormat="1" outlineLevel="2" x14ac:dyDescent="0.25">
      <c r="A366" s="1"/>
      <c r="B366" s="33"/>
      <c r="C366" s="76">
        <f>INT($C$309)+2</f>
        <v>3</v>
      </c>
      <c r="D366" s="4"/>
      <c r="E366" s="5">
        <v>54</v>
      </c>
      <c r="F366" s="5"/>
      <c r="G366" s="4"/>
      <c r="H366" s="61" t="s">
        <v>280</v>
      </c>
      <c r="I366" s="149"/>
      <c r="J366" s="149"/>
      <c r="K366" s="2"/>
      <c r="L366" s="107"/>
      <c r="M366" s="2"/>
      <c r="N366" s="2"/>
      <c r="O366" s="32">
        <v>-0.15</v>
      </c>
      <c r="P366" s="32">
        <v>-0.1</v>
      </c>
      <c r="Q366" s="32">
        <v>-0.05</v>
      </c>
      <c r="R366" s="32">
        <v>-0.1</v>
      </c>
      <c r="S366" s="2"/>
      <c r="T366" s="32">
        <v>-0.15</v>
      </c>
      <c r="U366" s="32">
        <v>-0.1</v>
      </c>
      <c r="V366" s="32">
        <v>-0.05</v>
      </c>
      <c r="W366" s="32">
        <v>-0.1</v>
      </c>
      <c r="X366" s="4"/>
      <c r="Y366" s="16"/>
      <c r="Z366" s="1"/>
      <c r="AA366" s="1"/>
      <c r="AB366" s="1"/>
    </row>
    <row r="367" spans="1:28" s="155" customFormat="1" outlineLevel="2" x14ac:dyDescent="0.25">
      <c r="A367" s="1"/>
      <c r="B367" s="33"/>
      <c r="C367" s="76"/>
      <c r="D367" s="4"/>
      <c r="E367" s="5"/>
      <c r="F367" s="5"/>
      <c r="G367" s="4"/>
      <c r="H367" s="168"/>
      <c r="I367" s="167"/>
      <c r="J367" s="2"/>
      <c r="K367" s="2"/>
      <c r="L367" s="107"/>
      <c r="M367" s="2"/>
      <c r="N367" s="2"/>
      <c r="O367" s="2"/>
      <c r="P367" s="2"/>
      <c r="Q367" s="2"/>
      <c r="R367" s="2"/>
      <c r="S367" s="2"/>
      <c r="T367" s="2"/>
      <c r="U367" s="2"/>
      <c r="V367" s="2"/>
      <c r="W367" s="2"/>
      <c r="X367" s="4"/>
      <c r="Y367" s="16"/>
      <c r="Z367" s="1"/>
      <c r="AA367" s="1"/>
      <c r="AB367" s="1"/>
    </row>
    <row r="368" spans="1:28" s="102" customFormat="1" ht="5.0999999999999996" customHeight="1" outlineLevel="3" x14ac:dyDescent="0.25">
      <c r="A368" s="1"/>
      <c r="B368" s="33"/>
      <c r="C368" s="76">
        <f>INT($C$309)+3.005</f>
        <v>4.0049999999999999</v>
      </c>
      <c r="D368" s="4"/>
      <c r="E368" s="4"/>
      <c r="F368" s="4"/>
      <c r="G368" s="4"/>
      <c r="H368" s="4"/>
      <c r="I368" s="4"/>
      <c r="J368" s="4"/>
      <c r="K368" s="4"/>
      <c r="L368" s="4"/>
      <c r="M368" s="4"/>
      <c r="N368" s="4"/>
      <c r="O368" s="4"/>
      <c r="P368" s="4"/>
      <c r="Q368" s="4"/>
      <c r="R368" s="4"/>
      <c r="S368" s="4"/>
      <c r="T368" s="4"/>
      <c r="U368" s="4"/>
      <c r="V368" s="4"/>
      <c r="W368" s="4"/>
      <c r="X368" s="4" t="s">
        <v>3</v>
      </c>
      <c r="Y368" s="16"/>
      <c r="Z368" s="1"/>
      <c r="AA368" s="1"/>
      <c r="AB368" s="1"/>
    </row>
    <row r="369" spans="1:28" s="142" customFormat="1" ht="5.0999999999999996" customHeight="1" outlineLevel="2" x14ac:dyDescent="0.25">
      <c r="A369" s="1"/>
      <c r="B369" s="33"/>
      <c r="C369" s="76">
        <f>INT($C$309)+2.005</f>
        <v>3.0049999999999999</v>
      </c>
      <c r="D369" s="4"/>
      <c r="E369" s="4"/>
      <c r="F369" s="4"/>
      <c r="G369" s="4"/>
      <c r="H369" s="4"/>
      <c r="I369" s="4"/>
      <c r="J369" s="4"/>
      <c r="K369" s="4"/>
      <c r="L369" s="4"/>
      <c r="M369" s="4"/>
      <c r="N369" s="4"/>
      <c r="O369" s="4"/>
      <c r="P369" s="4"/>
      <c r="Q369" s="4"/>
      <c r="R369" s="4"/>
      <c r="S369" s="4"/>
      <c r="T369" s="4"/>
      <c r="U369" s="4"/>
      <c r="V369" s="4"/>
      <c r="W369" s="4"/>
      <c r="X369" s="4"/>
      <c r="Y369" s="16"/>
      <c r="Z369" s="1"/>
      <c r="AA369" s="1"/>
      <c r="AB369" s="1"/>
    </row>
    <row r="370" spans="1:28" s="142" customFormat="1" ht="5.0999999999999996" customHeight="1" outlineLevel="1" x14ac:dyDescent="0.25">
      <c r="A370" s="1"/>
      <c r="B370" s="35"/>
      <c r="C370" s="79">
        <f>INT($C$309)+1.005</f>
        <v>2.0049999999999999</v>
      </c>
      <c r="D370" s="17"/>
      <c r="E370" s="17"/>
      <c r="F370" s="17"/>
      <c r="G370" s="17"/>
      <c r="H370" s="17"/>
      <c r="I370" s="17"/>
      <c r="J370" s="17"/>
      <c r="K370" s="17"/>
      <c r="L370" s="17"/>
      <c r="M370" s="17"/>
      <c r="N370" s="17"/>
      <c r="O370" s="17"/>
      <c r="P370" s="17"/>
      <c r="Q370" s="17"/>
      <c r="R370" s="17"/>
      <c r="S370" s="17"/>
      <c r="T370" s="17"/>
      <c r="U370" s="17"/>
      <c r="V370" s="17"/>
      <c r="W370" s="17"/>
      <c r="X370" s="17"/>
      <c r="Y370" s="18" t="s">
        <v>1</v>
      </c>
      <c r="Z370" s="1"/>
      <c r="AA370" s="1"/>
      <c r="AB370" s="1"/>
    </row>
    <row r="371" spans="1:28" s="142" customFormat="1" ht="5.0999999999999996" customHeight="1" collapsed="1" x14ac:dyDescent="0.25">
      <c r="A371" s="1"/>
      <c r="B371" s="19"/>
      <c r="C371" s="80">
        <f>INT($C$309)+0.005</f>
        <v>1.0049999999999999</v>
      </c>
      <c r="D371" s="19"/>
      <c r="E371" s="19"/>
      <c r="F371" s="19"/>
      <c r="G371" s="19"/>
      <c r="H371" s="19"/>
      <c r="I371" s="19"/>
      <c r="J371" s="19"/>
      <c r="K371" s="19"/>
      <c r="L371" s="19"/>
      <c r="M371" s="19"/>
      <c r="N371" s="19"/>
      <c r="O371" s="19"/>
      <c r="P371" s="19"/>
      <c r="Q371" s="19"/>
      <c r="R371" s="19"/>
      <c r="S371" s="19"/>
      <c r="T371" s="19"/>
      <c r="U371" s="19"/>
      <c r="V371" s="19"/>
      <c r="W371" s="19"/>
      <c r="X371" s="19"/>
      <c r="Y371" s="19"/>
      <c r="Z371" s="1"/>
      <c r="AA371" s="1"/>
      <c r="AB371" s="1"/>
    </row>
    <row r="372" spans="1:28" s="142" customFormat="1" hidden="1" outlineLevel="2" x14ac:dyDescent="0.25">
      <c r="A372" s="1"/>
      <c r="B372" s="1"/>
      <c r="C372" s="76">
        <f>INT($C$309)+2</f>
        <v>3</v>
      </c>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25">
      <c r="A373" s="1"/>
      <c r="B373" s="1"/>
      <c r="C373" s="69"/>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25">
      <c r="A374" s="1"/>
      <c r="B374" s="1"/>
      <c r="C374" s="69"/>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25">
      <c r="A375" s="1"/>
      <c r="B375" s="1"/>
      <c r="C375" s="69"/>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25">
      <c r="A376" s="1"/>
      <c r="B376" s="1"/>
      <c r="C376" s="69"/>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25">
      <c r="A377" s="1"/>
      <c r="B377" s="1"/>
      <c r="C377" s="69"/>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25">
      <c r="A378" s="1"/>
      <c r="B378" s="1"/>
      <c r="C378" s="69"/>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25">
      <c r="C379" s="75" t="s">
        <v>4</v>
      </c>
    </row>
  </sheetData>
  <mergeCells count="4">
    <mergeCell ref="J18:T18"/>
    <mergeCell ref="J21:T21"/>
    <mergeCell ref="R323:W325"/>
    <mergeCell ref="Q358:W358"/>
  </mergeCells>
  <phoneticPr fontId="14" type="noConversion"/>
  <conditionalFormatting sqref="I364:J366 I362:I363">
    <cfRule type="expression" dxfId="20" priority="75">
      <formula>($E362&gt;=I$320)</formula>
    </cfRule>
  </conditionalFormatting>
  <conditionalFormatting sqref="O364:O366">
    <cfRule type="expression" dxfId="19" priority="76">
      <formula>($E364&gt;=L$320)</formula>
    </cfRule>
  </conditionalFormatting>
  <conditionalFormatting sqref="T364:T366">
    <cfRule type="expression" dxfId="18" priority="83">
      <formula>($E364&gt;=P$320)</formula>
    </cfRule>
  </conditionalFormatting>
  <conditionalFormatting sqref="P366">
    <cfRule type="expression" dxfId="17" priority="149">
      <formula>(#REF!&gt;=L$320)</formula>
    </cfRule>
  </conditionalFormatting>
  <conditionalFormatting sqref="Q366 U366">
    <cfRule type="expression" dxfId="16" priority="150">
      <formula>(#REF!&gt;=L$320)</formula>
    </cfRule>
  </conditionalFormatting>
  <conditionalFormatting sqref="R366">
    <cfRule type="expression" dxfId="15" priority="152">
      <formula>(#REF!&gt;=L$320)</formula>
    </cfRule>
  </conditionalFormatting>
  <conditionalFormatting sqref="W366">
    <cfRule type="expression" dxfId="14" priority="153">
      <formula>(#REF!&gt;=P$320)</formula>
    </cfRule>
  </conditionalFormatting>
  <conditionalFormatting sqref="V366">
    <cfRule type="expression" dxfId="13" priority="154">
      <formula>(#REF!&gt;=P$320)</formula>
    </cfRule>
  </conditionalFormatting>
  <conditionalFormatting sqref="P365">
    <cfRule type="expression" dxfId="12" priority="155">
      <formula>(#REF!&gt;=L$320)</formula>
    </cfRule>
  </conditionalFormatting>
  <conditionalFormatting sqref="Q365 U365">
    <cfRule type="expression" dxfId="11" priority="156">
      <formula>(#REF!&gt;=L$320)</formula>
    </cfRule>
  </conditionalFormatting>
  <conditionalFormatting sqref="R365">
    <cfRule type="expression" dxfId="10" priority="158">
      <formula>(#REF!&gt;=L$320)</formula>
    </cfRule>
  </conditionalFormatting>
  <conditionalFormatting sqref="W365">
    <cfRule type="expression" dxfId="9" priority="159">
      <formula>(#REF!&gt;=P$320)</formula>
    </cfRule>
  </conditionalFormatting>
  <conditionalFormatting sqref="V365">
    <cfRule type="expression" dxfId="8" priority="160">
      <formula>(#REF!&gt;=P$320)</formula>
    </cfRule>
  </conditionalFormatting>
  <conditionalFormatting sqref="K364">
    <cfRule type="expression" dxfId="7" priority="161">
      <formula>(#REF!&gt;=J$320)</formula>
    </cfRule>
  </conditionalFormatting>
  <conditionalFormatting sqref="M364">
    <cfRule type="expression" dxfId="6" priority="162">
      <formula>(#REF!&gt;=J$320)</formula>
    </cfRule>
  </conditionalFormatting>
  <conditionalFormatting sqref="L364">
    <cfRule type="expression" dxfId="5" priority="163">
      <formula>(#REF!&gt;=J$320)</formula>
    </cfRule>
  </conditionalFormatting>
  <conditionalFormatting sqref="P364">
    <cfRule type="expression" dxfId="4" priority="164">
      <formula>(#REF!&gt;=L$320)</formula>
    </cfRule>
  </conditionalFormatting>
  <conditionalFormatting sqref="Q364 U364">
    <cfRule type="expression" dxfId="3" priority="165">
      <formula>(#REF!&gt;=L$320)</formula>
    </cfRule>
  </conditionalFormatting>
  <conditionalFormatting sqref="R364">
    <cfRule type="expression" dxfId="2" priority="167">
      <formula>(#REF!&gt;=L$320)</formula>
    </cfRule>
  </conditionalFormatting>
  <conditionalFormatting sqref="W364">
    <cfRule type="expression" dxfId="1" priority="168">
      <formula>(#REF!&gt;=P$320)</formula>
    </cfRule>
  </conditionalFormatting>
  <conditionalFormatting sqref="V364">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70">
        <f>INT($C$6)+1.045</f>
        <v>2.0449999999999999</v>
      </c>
      <c r="D18" s="4"/>
      <c r="E18" s="5"/>
      <c r="F18" s="5"/>
      <c r="G18" s="4"/>
      <c r="H18" s="2" t="s">
        <v>16</v>
      </c>
      <c r="I18" s="31">
        <v>1</v>
      </c>
      <c r="J18" s="188" t="s">
        <v>22</v>
      </c>
      <c r="K18" s="188"/>
      <c r="L18" s="188"/>
      <c r="M18" s="188"/>
      <c r="N18" s="188"/>
      <c r="O18" s="188"/>
      <c r="P18" s="188"/>
      <c r="Q18" s="188"/>
      <c r="R18" s="188"/>
      <c r="S18" s="188"/>
      <c r="T18" s="188"/>
      <c r="U18" s="188"/>
      <c r="V18" s="188"/>
      <c r="W18" s="188"/>
      <c r="X18" s="188"/>
      <c r="Y18" s="2"/>
      <c r="Z18" s="4"/>
      <c r="AA18" s="16"/>
      <c r="AB18" s="1"/>
      <c r="AC18" s="1"/>
      <c r="AD18" s="1"/>
    </row>
    <row r="19" spans="1:30"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70">
        <f>INT($C$6)+1.045</f>
        <v>2.0449999999999999</v>
      </c>
      <c r="D21" s="4"/>
      <c r="E21" s="5"/>
      <c r="F21" s="5"/>
      <c r="G21" s="4"/>
      <c r="H21" s="2" t="s">
        <v>17</v>
      </c>
      <c r="I21" s="23">
        <v>1</v>
      </c>
      <c r="J21" s="177" t="s">
        <v>34</v>
      </c>
      <c r="K21" s="178"/>
      <c r="L21" s="178"/>
      <c r="M21" s="178"/>
      <c r="N21" s="178"/>
      <c r="O21" s="178"/>
      <c r="P21" s="178"/>
      <c r="Q21" s="178"/>
      <c r="R21" s="178"/>
      <c r="S21" s="178"/>
      <c r="T21" s="178"/>
      <c r="U21" s="178"/>
      <c r="V21" s="178"/>
      <c r="W21" s="178"/>
      <c r="X21" s="189"/>
      <c r="Y21" s="2"/>
      <c r="Z21" s="4"/>
      <c r="AA21" s="16"/>
      <c r="AB21" s="1"/>
      <c r="AC21" s="1"/>
      <c r="AD21" s="1"/>
    </row>
    <row r="22" spans="1:30"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2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125</vt:i4>
      </vt:variant>
    </vt:vector>
  </HeadingPairs>
  <TitlesOfParts>
    <vt:vector size="12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i_density_n1</vt:lpstr>
      <vt:lpstr>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i_nut_spread_n0</vt:lpstr>
      <vt:lpstr>i_nut_spread_n1</vt:lpstr>
      <vt:lpstr>i_nut_spread_n3</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2021-03-15T08:24:54Z</dcterms:modified>
</cp:coreProperties>
</file>