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AEAA228-D001-41E0-946F-6C3821CF0986}" xr6:coauthVersionLast="47" xr6:coauthVersionMax="47" xr10:uidLastSave="{00000000-0000-0000-0000-000000000000}"/>
  <bookViews>
    <workbookView xWindow="60" yWindow="540" windowWidth="27705" windowHeight="1563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02" i="17" l="1"/>
  <c r="G103" i="17" s="1"/>
  <c r="L101" i="17"/>
  <c r="L102" i="17" s="1"/>
  <c r="L103" i="17" s="1"/>
  <c r="M101" i="17"/>
  <c r="N101" i="17"/>
  <c r="N102" i="17" s="1"/>
  <c r="N103" i="17" s="1"/>
  <c r="O101" i="17"/>
  <c r="M102" i="17"/>
  <c r="M103" i="17" s="1"/>
  <c r="O102" i="17"/>
  <c r="O103" i="17" s="1"/>
  <c r="K101" i="17"/>
  <c r="K102" i="17" s="1"/>
  <c r="K103" i="17" s="1"/>
  <c r="H101" i="17"/>
  <c r="I101" i="17"/>
  <c r="J101" i="17"/>
  <c r="J102" i="17" s="1"/>
  <c r="J103" i="17" s="1"/>
  <c r="H102" i="17"/>
  <c r="I102" i="17"/>
  <c r="H103" i="17"/>
  <c r="I103" i="17"/>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3" i="9" l="1"/>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0" i="17" l="1"/>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16" i="18" l="1"/>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T113" i="22"/>
  <c r="Z113" i="22" l="1"/>
  <c r="Z107" i="22"/>
  <c r="T108" i="22"/>
  <c r="P105" i="22" s="1"/>
  <c r="V105" i="22" s="1"/>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Q110" i="22" l="1"/>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W309" i="9" l="1"/>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J134" i="9" s="1"/>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S122" i="9"/>
  <c r="R122" i="9"/>
  <c r="Q122" i="9"/>
  <c r="P122" i="9"/>
  <c r="O122" i="9"/>
  <c r="N122" i="9"/>
  <c r="M122" i="9"/>
  <c r="L122" i="9"/>
  <c r="K122" i="9"/>
  <c r="I634" i="1"/>
  <c r="I633" i="1"/>
  <c r="I632" i="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<sst xmlns="http://schemas.openxmlformats.org/spreadsheetml/2006/main" count="5851" uniqueCount="1181">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</sst>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Z104" sqref="Z104:Z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1103</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1104</v>
      </c>
      <c r="I6" s="381" t="s">
        <v>1105</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1062</v>
      </c>
      <c r="H14" s="258"/>
      <c r="I14" s="711" t="s">
        <v>1065</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1056</v>
      </c>
      <c r="J16" s="697" t="s">
        <v>1063</v>
      </c>
      <c r="K16" s="258"/>
      <c r="L16" s="697" t="s">
        <v>1057</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979</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979</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1058</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980</v>
      </c>
      <c r="J25" s="937" t="s">
        <v>362</v>
      </c>
      <c r="K25" s="258"/>
      <c r="L25" s="797" t="s">
        <v>1058</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1059</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982</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1060</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978</v>
      </c>
      <c r="J31" s="938" t="s">
        <v>364</v>
      </c>
      <c r="K31" s="258"/>
      <c r="L31" s="797" t="s">
        <v>980</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1061</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981</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982</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1059</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1060</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1061</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981</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422</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423</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424</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814</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815</v>
      </c>
      <c r="J87" s="241" t="s">
        <v>825</v>
      </c>
      <c r="K87" s="241" t="s">
        <v>826</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816</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1127</v>
      </c>
      <c r="K102" s="245"/>
      <c r="L102" s="245"/>
      <c r="M102" s="251"/>
      <c r="N102" s="1052" t="s">
        <v>950</v>
      </c>
      <c r="O102" s="252"/>
      <c r="P102" s="982" t="s">
        <v>949</v>
      </c>
      <c r="Q102" s="982"/>
      <c r="R102" s="982"/>
      <c r="S102" s="252"/>
      <c r="T102" s="793" t="s">
        <v>1010</v>
      </c>
      <c r="U102" s="1010"/>
      <c r="V102" s="982" t="s">
        <v>949</v>
      </c>
      <c r="W102" s="982"/>
      <c r="X102" s="982"/>
      <c r="Y102" s="945"/>
      <c r="Z102" s="1010" t="s">
        <v>1010</v>
      </c>
      <c r="AA102" s="793"/>
      <c r="AB102" s="793"/>
      <c r="AC102" s="244"/>
      <c r="AD102" s="236"/>
      <c r="AE102" s="236"/>
      <c r="AF102" s="236"/>
    </row>
    <row r="103" spans="1:32" s="76" customFormat="1" ht="12" customHeight="1" outlineLevel="1" x14ac:dyDescent="0.25">
      <c r="A103" s="234"/>
      <c r="B103" s="235"/>
      <c r="C103" s="245"/>
      <c r="D103" s="245"/>
      <c r="E103" s="245"/>
      <c r="F103" s="245"/>
      <c r="G103" s="326" t="s">
        <v>948</v>
      </c>
      <c r="H103" s="326"/>
      <c r="I103" s="326"/>
      <c r="J103" s="1010" t="s">
        <v>1138</v>
      </c>
      <c r="K103" s="245"/>
      <c r="L103" s="251" t="s">
        <v>372</v>
      </c>
      <c r="M103" s="251" t="s">
        <v>374</v>
      </c>
      <c r="N103" s="1053"/>
      <c r="O103" s="252"/>
      <c r="P103" s="860" t="s">
        <v>991</v>
      </c>
      <c r="Q103" s="860" t="s">
        <v>992</v>
      </c>
      <c r="R103" s="860" t="s">
        <v>947</v>
      </c>
      <c r="S103" s="252"/>
      <c r="T103" s="793"/>
      <c r="U103" s="1010"/>
      <c r="V103" s="945" t="s">
        <v>991</v>
      </c>
      <c r="W103" s="945" t="s">
        <v>992</v>
      </c>
      <c r="X103" s="945" t="s">
        <v>947</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1128</v>
      </c>
      <c r="K104" s="652" t="s">
        <v>848</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1129</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946</v>
      </c>
      <c r="H106" s="697"/>
      <c r="I106" s="697"/>
      <c r="J106" s="270" t="s">
        <v>1130</v>
      </c>
      <c r="K106" s="653" t="s">
        <v>817</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1131</v>
      </c>
      <c r="K107" s="653" t="s">
        <v>818</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1132</v>
      </c>
      <c r="K108" s="653" t="s">
        <v>819</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988</v>
      </c>
      <c r="H109" s="697"/>
      <c r="I109" s="697"/>
      <c r="J109" s="270" t="s">
        <v>1133</v>
      </c>
      <c r="K109" s="653" t="s">
        <v>820</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1134</v>
      </c>
      <c r="K110" s="653" t="s">
        <v>821</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1135</v>
      </c>
      <c r="K111" s="653" t="s">
        <v>822</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1136</v>
      </c>
      <c r="K112" s="653" t="s">
        <v>823</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1137</v>
      </c>
      <c r="K113" s="654" t="s">
        <v>824</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945</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1175</v>
      </c>
      <c r="I61" s="290" t="s">
        <v>336</v>
      </c>
      <c r="J61" s="290" t="s">
        <v>333</v>
      </c>
      <c r="M61" s="291"/>
      <c r="N61" s="291" t="s">
        <v>1175</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987</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985</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986</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1012</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792</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848</v>
      </c>
      <c r="J42" s="315" t="s">
        <v>419</v>
      </c>
      <c r="K42" s="253" t="s">
        <v>817</v>
      </c>
      <c r="L42" s="253" t="s">
        <v>818</v>
      </c>
      <c r="M42" s="253" t="s">
        <v>819</v>
      </c>
      <c r="N42" s="315" t="s">
        <v>820</v>
      </c>
      <c r="O42" s="315" t="s">
        <v>821</v>
      </c>
      <c r="P42" s="315" t="s">
        <v>822</v>
      </c>
      <c r="Q42" s="315" t="s">
        <v>823</v>
      </c>
      <c r="R42" s="315" t="s">
        <v>824</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848</v>
      </c>
      <c r="J62" s="36" t="s">
        <v>419</v>
      </c>
      <c r="K62" s="69" t="s">
        <v>817</v>
      </c>
      <c r="L62" s="69" t="s">
        <v>818</v>
      </c>
      <c r="M62" s="69" t="s">
        <v>819</v>
      </c>
      <c r="N62" s="36" t="s">
        <v>820</v>
      </c>
      <c r="O62" s="36" t="s">
        <v>821</v>
      </c>
      <c r="P62" s="36" t="s">
        <v>822</v>
      </c>
      <c r="Q62" s="36" t="s">
        <v>823</v>
      </c>
      <c r="R62" s="36" t="s">
        <v>824</v>
      </c>
      <c r="S62" s="315"/>
      <c r="T62" s="315" t="s">
        <v>109</v>
      </c>
      <c r="U62" s="315" t="s">
        <v>848</v>
      </c>
      <c r="V62" s="315" t="s">
        <v>419</v>
      </c>
      <c r="W62" s="272" t="s">
        <v>817</v>
      </c>
      <c r="X62" s="272" t="s">
        <v>818</v>
      </c>
      <c r="Y62" s="272" t="s">
        <v>819</v>
      </c>
      <c r="Z62" s="315" t="s">
        <v>820</v>
      </c>
      <c r="AA62" s="315" t="s">
        <v>821</v>
      </c>
      <c r="AB62" s="315" t="s">
        <v>822</v>
      </c>
      <c r="AC62" s="315" t="s">
        <v>823</v>
      </c>
      <c r="AD62" s="315" t="s">
        <v>824</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910</v>
      </c>
      <c r="O100" s="251" t="s">
        <v>911</v>
      </c>
      <c r="P100" s="251" t="s">
        <v>912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910</v>
      </c>
      <c r="P168" s="251" t="s">
        <v>911</v>
      </c>
      <c r="Q168" s="251" t="s">
        <v>912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910</v>
      </c>
      <c r="P187" s="225" t="s">
        <v>911</v>
      </c>
      <c r="Q187" s="225" t="s">
        <v>912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844</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979</v>
      </c>
      <c r="N228" s="697" t="b">
        <f>AND(COUNTIF(G229:$G$261,G228))</f>
        <v>0</v>
      </c>
      <c r="O228" s="712" t="s">
        <v>983</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976</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976</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843</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843</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843</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845</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845</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845</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845</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845</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845</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845</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845</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1126</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1126</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1126</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1126</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915</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915</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915</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915</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916</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916</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916</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916</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917</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917</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917</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917</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917</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1072</v>
      </c>
      <c r="I264" s="27" t="s">
        <v>1162</v>
      </c>
      <c r="J264" s="27"/>
      <c r="K264" s="253"/>
      <c r="L264" s="253"/>
      <c r="M264" s="253"/>
      <c r="N264" s="253"/>
      <c r="O264" s="307"/>
      <c r="P264" s="307"/>
      <c r="Q264" s="307"/>
      <c r="R264" s="307"/>
      <c r="S264" s="307"/>
      <c r="T264" s="307"/>
      <c r="U264" s="957" t="s">
        <v>1074</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831</v>
      </c>
      <c r="H266" s="76" t="s">
        <v>848</v>
      </c>
      <c r="I266" s="76" t="s">
        <v>419</v>
      </c>
      <c r="J266" s="76" t="s">
        <v>817</v>
      </c>
      <c r="K266" s="76" t="s">
        <v>818</v>
      </c>
      <c r="L266" s="76" t="s">
        <v>819</v>
      </c>
      <c r="M266" s="76" t="s">
        <v>820</v>
      </c>
      <c r="N266" s="76" t="s">
        <v>821</v>
      </c>
      <c r="O266" s="76" t="s">
        <v>822</v>
      </c>
      <c r="P266" s="76" t="s">
        <v>823</v>
      </c>
      <c r="Q266" s="76" t="s">
        <v>824</v>
      </c>
      <c r="S266" s="76" t="s">
        <v>1073</v>
      </c>
      <c r="T266" s="955" t="str">
        <f>G266</f>
        <v>season</v>
      </c>
      <c r="U266" s="697" t="s">
        <v>848</v>
      </c>
      <c r="V266" s="697" t="s">
        <v>419</v>
      </c>
      <c r="W266" s="697" t="s">
        <v>817</v>
      </c>
      <c r="X266" s="697" t="s">
        <v>818</v>
      </c>
      <c r="Y266" s="697" t="s">
        <v>819</v>
      </c>
      <c r="Z266" s="697" t="s">
        <v>820</v>
      </c>
      <c r="AA266" s="697" t="s">
        <v>821</v>
      </c>
      <c r="AB266" s="697" t="s">
        <v>822</v>
      </c>
      <c r="AC266" s="697" t="s">
        <v>823</v>
      </c>
      <c r="AD266" s="697" t="s">
        <v>824</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1109</v>
      </c>
      <c r="I310" s="1013" t="s">
        <v>419</v>
      </c>
      <c r="J310" s="1013" t="s">
        <v>817</v>
      </c>
      <c r="K310" s="1013" t="s">
        <v>818</v>
      </c>
      <c r="L310" s="1013" t="s">
        <v>819</v>
      </c>
      <c r="M310" s="1013" t="s">
        <v>820</v>
      </c>
      <c r="N310" s="1013" t="s">
        <v>821</v>
      </c>
      <c r="O310" s="1013" t="s">
        <v>822</v>
      </c>
      <c r="P310" s="1013" t="s">
        <v>823</v>
      </c>
      <c r="Q310" s="1013" t="s">
        <v>824</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1163</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831</v>
      </c>
      <c r="H313" s="697" t="s">
        <v>848</v>
      </c>
      <c r="I313" s="697" t="s">
        <v>848</v>
      </c>
      <c r="J313" s="697" t="s">
        <v>419</v>
      </c>
      <c r="K313" s="697" t="s">
        <v>419</v>
      </c>
      <c r="L313" s="697" t="s">
        <v>817</v>
      </c>
      <c r="M313" s="697" t="s">
        <v>817</v>
      </c>
      <c r="N313" s="697" t="s">
        <v>818</v>
      </c>
      <c r="O313" s="697" t="s">
        <v>818</v>
      </c>
      <c r="P313" s="697" t="s">
        <v>819</v>
      </c>
      <c r="Q313" s="697" t="s">
        <v>819</v>
      </c>
      <c r="R313" s="697" t="s">
        <v>820</v>
      </c>
      <c r="S313" s="697" t="s">
        <v>820</v>
      </c>
      <c r="T313" s="697" t="s">
        <v>821</v>
      </c>
      <c r="U313" s="697" t="s">
        <v>821</v>
      </c>
      <c r="V313" s="697" t="s">
        <v>822</v>
      </c>
      <c r="W313" s="697" t="s">
        <v>822</v>
      </c>
      <c r="X313" s="697" t="s">
        <v>823</v>
      </c>
      <c r="Y313" s="697" t="s">
        <v>823</v>
      </c>
      <c r="Z313" s="697" t="s">
        <v>824</v>
      </c>
      <c r="AA313" s="697" t="s">
        <v>824</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830</v>
      </c>
      <c r="H314" s="697" t="s">
        <v>1108</v>
      </c>
      <c r="I314" s="697" t="s">
        <v>1089</v>
      </c>
      <c r="J314" s="697" t="s">
        <v>1108</v>
      </c>
      <c r="K314" s="697" t="s">
        <v>1089</v>
      </c>
      <c r="L314" s="697" t="s">
        <v>1108</v>
      </c>
      <c r="M314" s="697" t="s">
        <v>1089</v>
      </c>
      <c r="N314" s="697" t="s">
        <v>1108</v>
      </c>
      <c r="O314" s="697" t="s">
        <v>1089</v>
      </c>
      <c r="P314" s="697" t="s">
        <v>1108</v>
      </c>
      <c r="Q314" s="697" t="s">
        <v>1089</v>
      </c>
      <c r="R314" s="697" t="s">
        <v>1108</v>
      </c>
      <c r="S314" s="697" t="s">
        <v>1089</v>
      </c>
      <c r="T314" s="697" t="s">
        <v>1108</v>
      </c>
      <c r="U314" s="697" t="s">
        <v>1089</v>
      </c>
      <c r="V314" s="697" t="s">
        <v>1108</v>
      </c>
      <c r="W314" s="697" t="s">
        <v>1089</v>
      </c>
      <c r="X314" s="697" t="s">
        <v>1108</v>
      </c>
      <c r="Y314" s="697" t="s">
        <v>1089</v>
      </c>
      <c r="Z314" s="697" t="s">
        <v>1108</v>
      </c>
      <c r="AA314" s="697" t="s">
        <v>1089</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827</v>
      </c>
      <c r="I353" s="697" t="s">
        <v>1164</v>
      </c>
      <c r="J353" s="1013" t="s">
        <v>419</v>
      </c>
      <c r="K353" s="1013" t="s">
        <v>817</v>
      </c>
      <c r="L353" s="1013" t="s">
        <v>818</v>
      </c>
      <c r="M353" s="1013" t="s">
        <v>819</v>
      </c>
      <c r="N353" s="1013" t="s">
        <v>820</v>
      </c>
      <c r="O353" s="1013" t="s">
        <v>821</v>
      </c>
      <c r="P353" s="1013" t="s">
        <v>822</v>
      </c>
      <c r="Q353" s="1013" t="s">
        <v>823</v>
      </c>
      <c r="R353" s="1013" t="s">
        <v>824</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1156</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1157</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1158</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1089</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13"/>
      <c r="AW359" s="313"/>
      <c r="AX359" s="244"/>
      <c r="AY359" s="236"/>
      <c r="AZ359" s="236"/>
      <c r="BA359" s="236"/>
    </row>
    <row r="360" spans="1:53" s="76" customFormat="1" ht="15" outlineLevel="1" x14ac:dyDescent="0.25">
      <c r="A360" s="234"/>
      <c r="B360" s="235"/>
      <c r="C360" s="245"/>
      <c r="D360" s="245"/>
      <c r="E360" s="245"/>
      <c r="F360" s="253"/>
      <c r="G360" s="253" t="s">
        <v>830</v>
      </c>
      <c r="H360" s="76" t="s">
        <v>1156</v>
      </c>
      <c r="I360" s="76" t="s">
        <v>1157</v>
      </c>
      <c r="J360" s="697" t="s">
        <v>1158</v>
      </c>
      <c r="K360" s="76" t="s">
        <v>1089</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828</v>
      </c>
      <c r="I400" s="697"/>
      <c r="J400" s="1013" t="s">
        <v>419</v>
      </c>
      <c r="K400" s="1013" t="s">
        <v>817</v>
      </c>
      <c r="L400" s="1013" t="s">
        <v>818</v>
      </c>
      <c r="M400" s="1013" t="s">
        <v>819</v>
      </c>
      <c r="N400" s="1013" t="s">
        <v>820</v>
      </c>
      <c r="O400" s="1013" t="s">
        <v>821</v>
      </c>
      <c r="P400" s="1013" t="s">
        <v>822</v>
      </c>
      <c r="Q400" s="1013" t="s">
        <v>823</v>
      </c>
      <c r="R400" s="1013" t="s">
        <v>824</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1164</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1161</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829</v>
      </c>
      <c r="I444" s="697"/>
      <c r="J444" s="1013" t="s">
        <v>419</v>
      </c>
      <c r="K444" s="1013" t="s">
        <v>817</v>
      </c>
      <c r="L444" s="1013" t="s">
        <v>818</v>
      </c>
      <c r="M444" s="1013" t="s">
        <v>819</v>
      </c>
      <c r="N444" s="1013" t="s">
        <v>820</v>
      </c>
      <c r="O444" s="1013" t="s">
        <v>821</v>
      </c>
      <c r="P444" s="1013" t="s">
        <v>822</v>
      </c>
      <c r="Q444" s="1013" t="s">
        <v>823</v>
      </c>
      <c r="R444" s="1013" t="s">
        <v>824</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1164</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13"/>
      <c r="AW447" s="313"/>
      <c r="AX447" s="244"/>
      <c r="AY447" s="236"/>
      <c r="AZ447" s="236"/>
      <c r="BA447" s="236"/>
    </row>
    <row r="448" spans="1:53" s="76" customFormat="1" ht="15" outlineLevel="1" x14ac:dyDescent="0.25">
      <c r="A448" s="234"/>
      <c r="B448" s="235"/>
      <c r="C448" s="245"/>
      <c r="D448" s="245"/>
      <c r="E448" s="245"/>
      <c r="F448" s="253"/>
      <c r="G448" s="253" t="s">
        <v>832</v>
      </c>
      <c r="H448" s="76" t="s">
        <v>366</v>
      </c>
      <c r="I448" s="76" t="s">
        <v>367</v>
      </c>
      <c r="J448" s="76" t="s">
        <v>1161</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910</v>
      </c>
      <c r="P500" s="251" t="s">
        <v>911</v>
      </c>
      <c r="Q500" s="251" t="s">
        <v>912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910</v>
      </c>
      <c r="O533" s="251" t="s">
        <v>911</v>
      </c>
      <c r="P533" s="251" t="s">
        <v>912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1160</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1161</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1159</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910</v>
      </c>
      <c r="O587" s="251" t="s">
        <v>911</v>
      </c>
      <c r="P587" s="251" t="s">
        <v>912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910</v>
      </c>
      <c r="O612" s="251" t="s">
        <v>911</v>
      </c>
      <c r="P612" s="251" t="s">
        <v>912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1106</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1107</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1110</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1084</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910</v>
      </c>
      <c r="P649" s="251" t="s">
        <v>911</v>
      </c>
      <c r="Q649" s="251" t="s">
        <v>912</v>
      </c>
      <c r="R649" s="24"/>
      <c r="S649" s="735"/>
      <c r="T649" s="738" t="s">
        <v>1064</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959</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910</v>
      </c>
      <c r="N20" s="26" t="s">
        <v>911</v>
      </c>
      <c r="O20" s="26" t="s">
        <v>912</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969</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1170</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974</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967</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968</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960</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848</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817</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818</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819</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820</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821</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822</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823</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824</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964</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961</v>
      </c>
      <c r="H69" s="710"/>
      <c r="I69" s="710"/>
      <c r="J69" s="735" t="s">
        <v>778</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963</v>
      </c>
      <c r="L70" s="735" t="s">
        <v>963</v>
      </c>
      <c r="M70" s="735" t="s">
        <v>963</v>
      </c>
      <c r="N70" s="735" t="s">
        <v>963</v>
      </c>
      <c r="O70" s="735" t="s">
        <v>963</v>
      </c>
      <c r="P70" s="735" t="s">
        <v>963</v>
      </c>
      <c r="Q70" s="735" t="s">
        <v>963</v>
      </c>
      <c r="R70" s="735" t="s">
        <v>963</v>
      </c>
      <c r="S70" s="735" t="s">
        <v>963</v>
      </c>
      <c r="T70" s="735" t="s">
        <v>963</v>
      </c>
      <c r="U70" s="735"/>
      <c r="V70" s="814"/>
      <c r="W70" s="705"/>
      <c r="X70" s="700"/>
    </row>
    <row r="71" spans="1:24" outlineLevel="1" x14ac:dyDescent="0.25">
      <c r="A71" s="699"/>
      <c r="B71" s="698"/>
      <c r="C71" s="710"/>
      <c r="D71" s="710"/>
      <c r="E71" s="710"/>
      <c r="F71" s="714"/>
      <c r="G71" s="714"/>
      <c r="H71" s="714"/>
      <c r="I71" s="697" t="s">
        <v>848</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848</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848</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848</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848</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848</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848</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848</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848</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848</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848</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848</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848</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848</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848</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848</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848</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817</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817</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817</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817</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817</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817</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817</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817</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817</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817</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817</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817</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817</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817</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817</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817</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817</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818</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818</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818</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818</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818</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818</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818</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818</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818</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818</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818</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818</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818</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818</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818</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818</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818</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819</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819</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819</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819</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819</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819</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819</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819</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819</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819</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819</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819</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819</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819</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819</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819</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819</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820</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820</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820</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820</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820</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820</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820</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820</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820</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820</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820</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820</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820</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820</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820</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820</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820</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821</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821</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821</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821</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821</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821</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821</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821</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821</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821</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821</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821</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821</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821</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821</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821</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821</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822</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822</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822</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822</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822</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822</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822</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822</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822</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822</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822</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822</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822</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822</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822</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822</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822</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823</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823</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823</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823</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823</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823</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823</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823</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823</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823</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823</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823</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823</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823</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823</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823</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823</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824</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824</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824</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824</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824</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824</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824</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824</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824</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824</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824</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824</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824</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824</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824</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824</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824</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962</v>
      </c>
      <c r="H242" s="710"/>
      <c r="I242" s="710"/>
      <c r="J242" s="735"/>
      <c r="K242" s="735" t="s">
        <v>396</v>
      </c>
      <c r="L242" s="735" t="s">
        <v>397</v>
      </c>
      <c r="M242" s="735" t="s">
        <v>399</v>
      </c>
      <c r="N242" s="735" t="s">
        <v>400</v>
      </c>
      <c r="O242" s="735" t="s">
        <v>401</v>
      </c>
      <c r="P242" s="735" t="s">
        <v>403</v>
      </c>
      <c r="Q242" s="735" t="s">
        <v>913</v>
      </c>
      <c r="R242" s="735" t="s">
        <v>914</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957</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778</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477</v>
      </c>
      <c r="H270" s="710"/>
      <c r="I270" s="710"/>
      <c r="J270" s="735"/>
      <c r="K270" s="735" t="s">
        <v>477</v>
      </c>
      <c r="L270" s="735" t="s">
        <v>477</v>
      </c>
      <c r="M270" s="735" t="s">
        <v>477</v>
      </c>
      <c r="N270" s="735" t="s">
        <v>477</v>
      </c>
      <c r="O270" s="735" t="s">
        <v>477</v>
      </c>
      <c r="P270" s="735" t="s">
        <v>477</v>
      </c>
      <c r="Q270" s="735" t="s">
        <v>477</v>
      </c>
      <c r="R270" s="735" t="s">
        <v>477</v>
      </c>
      <c r="S270" s="735" t="s">
        <v>477</v>
      </c>
      <c r="T270" s="735" t="s">
        <v>477</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966</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965</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971</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958</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956</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975</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790</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1168</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848</v>
      </c>
      <c r="G20" s="630" t="s">
        <v>789</v>
      </c>
      <c r="H20" s="630" t="s">
        <v>781</v>
      </c>
      <c r="I20" s="630" t="s">
        <v>782</v>
      </c>
      <c r="J20" s="630" t="s">
        <v>783</v>
      </c>
      <c r="K20" s="630" t="s">
        <v>784</v>
      </c>
      <c r="L20" s="630" t="s">
        <v>785</v>
      </c>
      <c r="M20" s="630" t="s">
        <v>786</v>
      </c>
      <c r="N20" s="630" t="s">
        <v>787</v>
      </c>
      <c r="O20" s="630" t="s">
        <v>788</v>
      </c>
      <c r="P20" s="637"/>
      <c r="Q20" s="637"/>
      <c r="R20" s="637"/>
      <c r="S20" s="637"/>
      <c r="T20" s="1010" t="s">
        <v>101</v>
      </c>
      <c r="U20" s="1010" t="s">
        <v>848</v>
      </c>
      <c r="V20" s="1010" t="s">
        <v>789</v>
      </c>
      <c r="W20" s="1010" t="s">
        <v>781</v>
      </c>
      <c r="X20" s="1010" t="s">
        <v>782</v>
      </c>
      <c r="Y20" s="1010" t="s">
        <v>783</v>
      </c>
      <c r="Z20" s="1010" t="s">
        <v>784</v>
      </c>
      <c r="AA20" s="1010" t="s">
        <v>785</v>
      </c>
      <c r="AB20" s="1010" t="s">
        <v>786</v>
      </c>
      <c r="AC20" s="1010" t="s">
        <v>787</v>
      </c>
      <c r="AD20" s="1010" t="s">
        <v>788</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1115</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1116</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1114</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791</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848</v>
      </c>
      <c r="H46" s="630" t="s">
        <v>789</v>
      </c>
      <c r="I46" s="630" t="s">
        <v>781</v>
      </c>
      <c r="J46" s="630" t="s">
        <v>782</v>
      </c>
      <c r="K46" s="630" t="s">
        <v>783</v>
      </c>
      <c r="L46" s="630" t="s">
        <v>784</v>
      </c>
      <c r="M46" s="630" t="s">
        <v>785</v>
      </c>
      <c r="N46" s="630" t="s">
        <v>786</v>
      </c>
      <c r="O46" s="630" t="s">
        <v>787</v>
      </c>
      <c r="P46" s="630" t="s">
        <v>788</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796</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833</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833</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1169</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1169</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1169</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793</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795</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1169</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780</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9" t="s">
        <v>793</v>
      </c>
      <c r="H95" s="1059"/>
      <c r="I95" s="1059"/>
      <c r="J95" s="1059"/>
      <c r="K95" s="1059" t="s">
        <v>794</v>
      </c>
      <c r="L95" s="1059"/>
      <c r="M95" s="1059" t="s">
        <v>795</v>
      </c>
      <c r="N95" s="1059"/>
      <c r="O95" s="1050"/>
      <c r="P95" s="625"/>
      <c r="Q95" s="625"/>
      <c r="R95" s="625"/>
      <c r="S95" s="627"/>
      <c r="T95" s="1010"/>
      <c r="U95" s="710" t="s">
        <v>1168</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848</v>
      </c>
      <c r="G97" s="630" t="s">
        <v>789</v>
      </c>
      <c r="H97" s="630" t="s">
        <v>781</v>
      </c>
      <c r="I97" s="630" t="s">
        <v>782</v>
      </c>
      <c r="J97" s="630" t="s">
        <v>783</v>
      </c>
      <c r="K97" s="630" t="s">
        <v>784</v>
      </c>
      <c r="L97" s="630" t="s">
        <v>785</v>
      </c>
      <c r="M97" s="630" t="s">
        <v>786</v>
      </c>
      <c r="N97" s="630" t="s">
        <v>787</v>
      </c>
      <c r="O97" s="630" t="s">
        <v>788</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797</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811</v>
      </c>
      <c r="R98" s="218"/>
      <c r="S98" s="218"/>
      <c r="T98" s="218" t="s">
        <v>797</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798</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798</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799</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799</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800</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800</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801</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990</v>
      </c>
      <c r="R102" s="216"/>
      <c r="S102" s="853"/>
      <c r="T102" s="853" t="s">
        <v>801</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802</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989</v>
      </c>
      <c r="R103" s="216"/>
      <c r="S103" s="216"/>
      <c r="T103" s="216" t="s">
        <v>802</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803</v>
      </c>
      <c r="F104" s="631">
        <v>43678</v>
      </c>
      <c r="G104" s="631">
        <v>43678</v>
      </c>
      <c r="H104" s="631">
        <v>43678</v>
      </c>
      <c r="I104" s="631">
        <v>43678</v>
      </c>
      <c r="J104" s="631">
        <v>43678</v>
      </c>
      <c r="K104" s="631">
        <v>43678</v>
      </c>
      <c r="L104" s="631">
        <v>43678</v>
      </c>
      <c r="M104" s="631">
        <v>43678</v>
      </c>
      <c r="N104" s="631">
        <v>43678</v>
      </c>
      <c r="O104" s="631">
        <v>43678</v>
      </c>
      <c r="R104" s="216"/>
      <c r="S104" s="216"/>
      <c r="T104" s="216" t="s">
        <v>803</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804</v>
      </c>
      <c r="F105" s="631">
        <v>43709</v>
      </c>
      <c r="G105" s="631">
        <v>43709</v>
      </c>
      <c r="H105" s="631">
        <v>43709</v>
      </c>
      <c r="I105" s="631">
        <v>43709</v>
      </c>
      <c r="J105" s="631">
        <v>43678</v>
      </c>
      <c r="K105" s="631">
        <v>43678</v>
      </c>
      <c r="L105" s="631">
        <v>43678</v>
      </c>
      <c r="M105" s="631">
        <v>43709</v>
      </c>
      <c r="N105" s="631">
        <v>43709</v>
      </c>
      <c r="O105" s="631">
        <v>43709</v>
      </c>
      <c r="R105" s="216"/>
      <c r="S105" s="216"/>
      <c r="T105" s="216" t="s">
        <v>804</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805</v>
      </c>
      <c r="F106" s="859">
        <v>43753</v>
      </c>
      <c r="G106" s="859">
        <v>43753</v>
      </c>
      <c r="H106" s="859">
        <v>43753</v>
      </c>
      <c r="I106" s="859">
        <v>43753</v>
      </c>
      <c r="J106" s="859">
        <v>43753</v>
      </c>
      <c r="K106" s="859">
        <v>43753</v>
      </c>
      <c r="L106" s="859">
        <v>43753</v>
      </c>
      <c r="M106" s="859">
        <v>43753</v>
      </c>
      <c r="N106" s="859">
        <v>43753</v>
      </c>
      <c r="O106" s="859">
        <v>43753</v>
      </c>
      <c r="R106" s="216"/>
      <c r="S106" s="216"/>
      <c r="T106" s="216" t="s">
        <v>805</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806</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809</v>
      </c>
      <c r="R107" s="216"/>
      <c r="S107" s="216"/>
      <c r="T107" s="216" t="s">
        <v>806</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515</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810</v>
      </c>
      <c r="R108" s="216"/>
      <c r="S108" s="216"/>
      <c r="T108" s="216" t="s">
        <v>515</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807</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812</v>
      </c>
      <c r="R109" s="218"/>
      <c r="S109" s="218"/>
      <c r="T109" s="218" t="s">
        <v>807</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808</v>
      </c>
      <c r="F110" s="631">
        <v>43862</v>
      </c>
      <c r="G110" s="631">
        <v>43862</v>
      </c>
      <c r="H110" s="631">
        <v>43862</v>
      </c>
      <c r="I110" s="631">
        <v>43862</v>
      </c>
      <c r="J110" s="631">
        <v>43862</v>
      </c>
      <c r="K110" s="631">
        <v>43862</v>
      </c>
      <c r="L110" s="631">
        <v>43862</v>
      </c>
      <c r="M110" s="631">
        <v>43862</v>
      </c>
      <c r="N110" s="631">
        <v>43862</v>
      </c>
      <c r="O110" s="631">
        <v>43862</v>
      </c>
      <c r="R110" s="218"/>
      <c r="S110" s="218"/>
      <c r="T110" s="218" t="s">
        <v>808</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813</v>
      </c>
      <c r="F111" s="631">
        <v>43891</v>
      </c>
      <c r="G111" s="631">
        <v>43891</v>
      </c>
      <c r="H111" s="631">
        <v>43891</v>
      </c>
      <c r="I111" s="631">
        <v>43891</v>
      </c>
      <c r="J111" s="631">
        <v>43891</v>
      </c>
      <c r="K111" s="631">
        <v>43891</v>
      </c>
      <c r="L111" s="631">
        <v>43891</v>
      </c>
      <c r="M111" s="631">
        <v>43891</v>
      </c>
      <c r="N111" s="631">
        <v>43891</v>
      </c>
      <c r="O111" s="631">
        <v>43891</v>
      </c>
      <c r="R111" s="218"/>
      <c r="S111" s="218"/>
      <c r="T111" s="218" t="s">
        <v>813</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1141</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1178</v>
      </c>
      <c r="R112" s="218"/>
      <c r="S112" s="218"/>
      <c r="T112" s="218" t="s">
        <v>1141</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955</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1177</v>
      </c>
      <c r="H72" s="195" t="s">
        <v>271</v>
      </c>
      <c r="I72" s="809"/>
      <c r="J72" s="735" t="s">
        <v>102</v>
      </c>
      <c r="K72" s="735" t="s">
        <v>1177</v>
      </c>
      <c r="L72" s="735" t="s">
        <v>271</v>
      </c>
      <c r="M72" s="809"/>
      <c r="N72" s="735" t="s">
        <v>102</v>
      </c>
      <c r="O72" s="735" t="s">
        <v>1177</v>
      </c>
      <c r="P72" s="735" t="s">
        <v>271</v>
      </c>
      <c r="Q72" s="809"/>
      <c r="R72" s="735" t="s">
        <v>102</v>
      </c>
      <c r="S72" s="735" t="s">
        <v>1177</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9"/>
      <c r="F99" s="1060"/>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1177</v>
      </c>
      <c r="L100" s="24" t="s">
        <v>271</v>
      </c>
      <c r="M100" s="735"/>
      <c r="N100" s="24" t="s">
        <v>102</v>
      </c>
      <c r="O100" s="735" t="s">
        <v>1177</v>
      </c>
      <c r="P100" s="24" t="s">
        <v>271</v>
      </c>
      <c r="Q100" s="735"/>
      <c r="R100" s="24" t="s">
        <v>102</v>
      </c>
      <c r="S100" s="735" t="s">
        <v>1177</v>
      </c>
      <c r="T100" s="24" t="s">
        <v>271</v>
      </c>
      <c r="U100" s="24"/>
      <c r="V100" s="24" t="s">
        <v>102</v>
      </c>
      <c r="W100" s="735" t="s">
        <v>1177</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765</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766</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764</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abSelected="1" topLeftCell="A31" zoomScale="84" zoomScaleNormal="84" workbookViewId="0">
      <selection activeCell="AA845" activeCellId="2" sqref="T843:X845 Y844:Z846 AA845:AC846"/>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hidden="1"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hidden="1"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hidden="1"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hidden="1"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hidden="1"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hidden="1"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hidden="1"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hidden="1"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hidden="1"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hidden="1"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hidden="1"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hidden="1"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hidden="1"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hidden="1" customHeight="1" outlineLevel="1" x14ac:dyDescent="0.25">
      <c r="A18" s="701"/>
      <c r="B18" s="78"/>
      <c r="C18" s="108"/>
      <c r="D18" s="108"/>
      <c r="E18" s="108"/>
      <c r="F18" s="110"/>
      <c r="G18" s="112"/>
      <c r="H18" s="114" t="s">
        <v>1099</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hidden="1"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hidden="1" customHeight="1" outlineLevel="1" x14ac:dyDescent="0.25">
      <c r="A20" s="701"/>
      <c r="B20" s="78"/>
      <c r="C20" s="108"/>
      <c r="D20" s="108"/>
      <c r="E20" s="108"/>
      <c r="F20" s="110"/>
      <c r="G20" s="112"/>
      <c r="H20" s="112" t="s">
        <v>1100</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hidden="1"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hidden="1"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hidden="1"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hidden="1"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hidden="1"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hidden="1"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hidden="1"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hidden="1"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hidden="1"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hidden="1"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hidden="1"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hidden="1"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hidden="1"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hidden="1"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hidden="1"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hidden="1"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hidden="1"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hidden="1"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hidden="1"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hidden="1"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hidden="1"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hidden="1"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hidden="1"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hidden="1"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hidden="1"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hidden="1" customHeight="1" outlineLevel="1" x14ac:dyDescent="0.25">
      <c r="A49" s="74"/>
      <c r="B49" s="126"/>
      <c r="C49" s="108"/>
      <c r="D49" s="108"/>
      <c r="E49" s="108"/>
      <c r="F49" s="110"/>
      <c r="G49" s="112"/>
      <c r="H49" s="285"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hidden="1"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hidden="1" customHeight="1" outlineLevel="1" x14ac:dyDescent="0.25">
      <c r="A51" s="74"/>
      <c r="B51" s="126"/>
      <c r="C51" s="108"/>
      <c r="D51" s="108"/>
      <c r="E51" s="108"/>
      <c r="F51" s="110"/>
      <c r="G51" s="112"/>
      <c r="H51" s="116" t="s">
        <v>854</v>
      </c>
      <c r="I51" s="116"/>
      <c r="J51" s="114"/>
      <c r="K51" s="347" t="s">
        <v>1112</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hidden="1" customHeight="1" outlineLevel="1" x14ac:dyDescent="0.25">
      <c r="A52" s="74"/>
      <c r="B52" s="126"/>
      <c r="C52" s="108"/>
      <c r="D52" s="108"/>
      <c r="E52" s="108"/>
      <c r="F52" s="110"/>
      <c r="G52" s="112"/>
      <c r="H52" s="116" t="s">
        <v>134</v>
      </c>
      <c r="I52" s="116"/>
      <c r="J52" s="114"/>
      <c r="K52" s="347" t="s">
        <v>1111</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hidden="1"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hidden="1" customHeight="1" outlineLevel="1" x14ac:dyDescent="0.25">
      <c r="A54" s="74"/>
      <c r="B54" s="126"/>
      <c r="C54" s="108"/>
      <c r="D54" s="108"/>
      <c r="E54" s="108"/>
      <c r="F54" s="110"/>
      <c r="G54" s="118"/>
      <c r="H54" s="116" t="s">
        <v>137</v>
      </c>
      <c r="I54" s="116"/>
      <c r="J54" s="114"/>
      <c r="K54" s="348" t="s">
        <v>1113</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hidden="1"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hidden="1"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hidden="1" customHeight="1" outlineLevel="1" x14ac:dyDescent="0.25">
      <c r="A57" s="234"/>
      <c r="B57" s="126"/>
      <c r="C57" s="108"/>
      <c r="D57" s="108"/>
      <c r="E57" s="108"/>
      <c r="F57" s="110"/>
      <c r="G57" s="112"/>
      <c r="H57" s="1061" t="s">
        <v>1180</v>
      </c>
      <c r="I57" s="1062"/>
      <c r="J57" s="1062"/>
      <c r="K57" s="1062"/>
      <c r="L57" s="1062"/>
      <c r="M57" s="1062"/>
      <c r="N57" s="1062"/>
      <c r="O57" s="1062"/>
      <c r="P57" s="1062"/>
      <c r="Q57" s="1062"/>
      <c r="R57" s="1062"/>
      <c r="S57" s="1062"/>
      <c r="T57" s="1063"/>
      <c r="U57" s="676"/>
      <c r="V57" s="676"/>
      <c r="W57" s="676"/>
      <c r="X57" s="676"/>
      <c r="Y57" s="676"/>
      <c r="Z57" s="112"/>
      <c r="AA57" s="110"/>
      <c r="AB57" s="110"/>
      <c r="AC57" s="110"/>
      <c r="AD57" s="110"/>
      <c r="AE57" s="244"/>
      <c r="AF57" s="236"/>
    </row>
    <row r="58" spans="1:32" ht="5.0999999999999996" hidden="1"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collapsed="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hidden="1"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hidden="1" customHeight="1" outlineLevel="1" x14ac:dyDescent="0.25">
      <c r="A71" s="74"/>
      <c r="B71" s="126"/>
      <c r="C71" s="108"/>
      <c r="D71" s="108"/>
      <c r="E71" s="108"/>
      <c r="F71" s="92"/>
      <c r="G71" s="107" t="s">
        <v>140</v>
      </c>
      <c r="H71" s="107" t="s">
        <v>141</v>
      </c>
      <c r="I71" s="107"/>
      <c r="J71" s="251" t="s">
        <v>848</v>
      </c>
      <c r="K71" s="107" t="s">
        <v>419</v>
      </c>
      <c r="L71" s="251" t="s">
        <v>817</v>
      </c>
      <c r="M71" s="251" t="s">
        <v>818</v>
      </c>
      <c r="N71" s="251" t="s">
        <v>819</v>
      </c>
      <c r="O71" s="251" t="s">
        <v>820</v>
      </c>
      <c r="P71" s="251" t="s">
        <v>821</v>
      </c>
      <c r="Q71" s="251" t="s">
        <v>822</v>
      </c>
      <c r="R71" s="251" t="s">
        <v>823</v>
      </c>
      <c r="S71" s="251" t="s">
        <v>824</v>
      </c>
      <c r="T71" s="107"/>
      <c r="U71" s="251"/>
      <c r="V71" s="251"/>
      <c r="W71" s="251"/>
      <c r="X71" s="251"/>
      <c r="Y71" s="251"/>
      <c r="Z71" s="107"/>
      <c r="AA71" s="757"/>
      <c r="AB71" s="757"/>
      <c r="AC71" s="757"/>
      <c r="AD71" s="194"/>
      <c r="AE71" s="90"/>
      <c r="AF71" s="127"/>
    </row>
    <row r="72" spans="1:32" ht="5.0999999999999996" hidden="1"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846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4"/>
      <c r="B76" s="126"/>
      <c r="C76" s="245"/>
      <c r="D76" s="245"/>
      <c r="E76" s="245"/>
      <c r="F76" s="241"/>
      <c r="G76" s="285" t="s">
        <v>918</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hidden="1" customHeight="1" outlineLevel="1" x14ac:dyDescent="0.25">
      <c r="A77" s="74"/>
      <c r="B77" s="126"/>
      <c r="C77" s="108"/>
      <c r="D77" s="108"/>
      <c r="E77" s="108"/>
      <c r="F77" s="110"/>
      <c r="G77" s="118" t="s">
        <v>847</v>
      </c>
      <c r="H77" s="118"/>
      <c r="I77" s="118"/>
      <c r="J77" s="130">
        <v>4.0000000000000001E-3</v>
      </c>
      <c r="K77" s="772" t="s">
        <v>1117</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hidden="1"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hidden="1"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hidden="1"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hidden="1"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hidden="1" customHeight="1" outlineLevel="1" collapsed="1" x14ac:dyDescent="0.25">
      <c r="A88" s="136"/>
      <c r="B88" s="137"/>
      <c r="C88" s="84"/>
      <c r="D88" s="84">
        <v>410</v>
      </c>
      <c r="E88" s="84" t="s">
        <v>1</v>
      </c>
      <c r="F88" s="140"/>
      <c r="G88" s="141" t="s">
        <v>1003</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hidden="1" customHeight="1" outlineLevel="1" x14ac:dyDescent="0.25">
      <c r="A89" s="136"/>
      <c r="B89" s="137"/>
      <c r="C89" s="84"/>
      <c r="D89" s="91"/>
      <c r="E89" s="92"/>
      <c r="F89" s="140"/>
      <c r="G89" s="140" t="s">
        <v>1004</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hidden="1"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hidden="1"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hidden="1"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hidden="1"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hidden="1" customHeight="1" outlineLevel="1" x14ac:dyDescent="0.25">
      <c r="A94" s="136"/>
      <c r="B94" s="137"/>
      <c r="C94" s="92"/>
      <c r="D94" s="92"/>
      <c r="E94" s="92"/>
      <c r="F94" s="92"/>
      <c r="G94" s="92"/>
      <c r="H94" s="107"/>
      <c r="I94" s="107" t="s">
        <v>398</v>
      </c>
      <c r="J94" s="131" t="s">
        <v>1006</v>
      </c>
      <c r="K94" s="131"/>
      <c r="L94" s="131"/>
      <c r="M94" s="131"/>
      <c r="N94" s="131"/>
      <c r="O94" s="131"/>
      <c r="P94" s="131"/>
      <c r="Q94" s="131"/>
      <c r="R94" s="131"/>
      <c r="S94" s="251"/>
      <c r="T94" s="131" t="s">
        <v>1007</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hidden="1" customHeight="1" outlineLevel="1" x14ac:dyDescent="0.25">
      <c r="A95" s="136"/>
      <c r="B95" s="137"/>
      <c r="C95" s="108"/>
      <c r="D95" s="108"/>
      <c r="E95" s="108"/>
      <c r="F95" s="92"/>
      <c r="G95" s="92"/>
      <c r="H95" s="107" t="s">
        <v>482</v>
      </c>
      <c r="I95" s="107" t="s">
        <v>38</v>
      </c>
      <c r="J95" s="107" t="s">
        <v>396</v>
      </c>
      <c r="K95" s="107" t="s">
        <v>397</v>
      </c>
      <c r="L95" s="107" t="s">
        <v>399</v>
      </c>
      <c r="M95" s="107" t="s">
        <v>400</v>
      </c>
      <c r="N95" s="251" t="s">
        <v>401</v>
      </c>
      <c r="O95" s="251" t="s">
        <v>403</v>
      </c>
      <c r="P95" s="251" t="s">
        <v>913</v>
      </c>
      <c r="Q95" s="251" t="s">
        <v>914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hidden="1"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hidden="1"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hidden="1" customHeight="1" outlineLevel="1" x14ac:dyDescent="0.25">
      <c r="A98" s="136"/>
      <c r="B98" s="137"/>
      <c r="C98" s="108"/>
      <c r="D98" s="108"/>
      <c r="E98" s="108"/>
      <c r="F98" s="149"/>
      <c r="G98" s="116"/>
      <c r="H98" s="622" t="s">
        <v>848</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hidden="1"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hidden="1" customHeight="1" outlineLevel="2" x14ac:dyDescent="0.25">
      <c r="A100" s="136"/>
      <c r="B100" s="137"/>
      <c r="C100" s="108"/>
      <c r="D100" s="108"/>
      <c r="E100" s="108"/>
      <c r="F100" s="272"/>
      <c r="G100" s="116"/>
      <c r="H100" s="622" t="s">
        <v>817</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hidden="1" customHeight="1" outlineLevel="2" x14ac:dyDescent="0.25">
      <c r="A101" s="136"/>
      <c r="B101" s="137"/>
      <c r="C101" s="108"/>
      <c r="D101" s="108"/>
      <c r="E101" s="108"/>
      <c r="F101" s="272"/>
      <c r="G101" s="116"/>
      <c r="H101" s="622" t="s">
        <v>818</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hidden="1" customHeight="1" outlineLevel="2" x14ac:dyDescent="0.25">
      <c r="A102" s="136"/>
      <c r="B102" s="137"/>
      <c r="C102" s="108"/>
      <c r="D102" s="108"/>
      <c r="E102" s="108"/>
      <c r="F102" s="272"/>
      <c r="G102" s="116"/>
      <c r="H102" s="622" t="s">
        <v>819</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hidden="1" customHeight="1" outlineLevel="2" x14ac:dyDescent="0.25">
      <c r="A103" s="136"/>
      <c r="B103" s="137"/>
      <c r="C103" s="108"/>
      <c r="D103" s="108"/>
      <c r="E103" s="108"/>
      <c r="F103" s="272"/>
      <c r="G103" s="116"/>
      <c r="H103" s="622" t="s">
        <v>820</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hidden="1" customHeight="1" outlineLevel="2" x14ac:dyDescent="0.25">
      <c r="A104" s="136"/>
      <c r="B104" s="137"/>
      <c r="C104" s="108"/>
      <c r="D104" s="108"/>
      <c r="E104" s="108"/>
      <c r="F104" s="272"/>
      <c r="G104" s="116"/>
      <c r="H104" s="622" t="s">
        <v>821</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hidden="1" customHeight="1" outlineLevel="2" x14ac:dyDescent="0.25">
      <c r="A105" s="136"/>
      <c r="B105" s="137"/>
      <c r="C105" s="108"/>
      <c r="D105" s="108"/>
      <c r="E105" s="108"/>
      <c r="F105" s="272"/>
      <c r="G105" s="116"/>
      <c r="H105" s="622" t="s">
        <v>822</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hidden="1" customHeight="1" outlineLevel="2" x14ac:dyDescent="0.25">
      <c r="A106" s="136"/>
      <c r="B106" s="137"/>
      <c r="C106" s="108"/>
      <c r="D106" s="108"/>
      <c r="E106" s="108"/>
      <c r="F106" s="272"/>
      <c r="G106" s="116"/>
      <c r="H106" s="622" t="s">
        <v>823</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2" x14ac:dyDescent="0.25">
      <c r="A107" s="136"/>
      <c r="B107" s="137"/>
      <c r="C107" s="108"/>
      <c r="D107" s="108"/>
      <c r="E107" s="108"/>
      <c r="F107" s="272"/>
      <c r="G107" s="116"/>
      <c r="H107" s="622" t="s">
        <v>824</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hidden="1"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collapsed="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hidden="1"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hidden="1"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hidden="1"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hidden="1"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hidden="1"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hidden="1"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hidden="1"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hidden="1"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hidden="1"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hidden="1"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hidden="1"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hidden="1"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hidden="1"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hidden="1" customHeight="1" outlineLevel="1" x14ac:dyDescent="0.25">
      <c r="A126" s="136"/>
      <c r="B126" s="126"/>
      <c r="C126" s="108"/>
      <c r="D126" s="108"/>
      <c r="E126" s="108"/>
      <c r="F126" s="110"/>
      <c r="G126" s="112"/>
      <c r="H126" s="112"/>
      <c r="I126" s="112" t="s">
        <v>1171</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hidden="1"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hidden="1" customHeight="1" outlineLevel="1" x14ac:dyDescent="0.25">
      <c r="A128" s="136"/>
      <c r="B128" s="126"/>
      <c r="C128" s="108"/>
      <c r="D128" s="108"/>
      <c r="E128" s="108"/>
      <c r="F128" s="110"/>
      <c r="G128" s="112"/>
      <c r="H128" s="112"/>
      <c r="I128" s="112" t="s">
        <v>1171</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hidden="1"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hidden="1" customHeight="1" outlineLevel="1" x14ac:dyDescent="0.25">
      <c r="A130" s="136"/>
      <c r="B130" s="126"/>
      <c r="C130" s="108"/>
      <c r="D130" s="108"/>
      <c r="E130" s="108"/>
      <c r="F130" s="110"/>
      <c r="G130" s="112"/>
      <c r="H130" s="112"/>
      <c r="I130" s="112" t="s">
        <v>1171</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hidden="1"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hidden="1" customHeight="1" outlineLevel="1" x14ac:dyDescent="0.25">
      <c r="A132" s="136"/>
      <c r="B132" s="126"/>
      <c r="C132" s="108"/>
      <c r="D132" s="108"/>
      <c r="E132" s="108"/>
      <c r="F132" s="110"/>
      <c r="G132" s="112"/>
      <c r="H132" s="112"/>
      <c r="I132" s="112" t="s">
        <v>1171</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hidden="1"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x14ac:dyDescent="0.25">
      <c r="A134" s="136"/>
      <c r="B134" s="126"/>
      <c r="C134" s="108"/>
      <c r="D134" s="108"/>
      <c r="E134" s="108"/>
      <c r="F134" s="110"/>
      <c r="G134" s="112"/>
      <c r="H134" s="302" t="s">
        <v>338</v>
      </c>
      <c r="I134" s="112"/>
      <c r="J134" s="638">
        <f>IF(Date_Destocking&lt;=INDEX(i_break,MATCH(J122,General!i_z_idx,0),1),0,J133)</f>
        <v>0</v>
      </c>
      <c r="K134" s="638">
        <f>IF(Date_Destocking&lt;=INDEX(i_break,MATCH(K122,General!i_z_idx,0),1),0,K133)</f>
        <v>0</v>
      </c>
      <c r="L134" s="638">
        <f>IF(Date_Destocking&lt;=INDEX(i_break,MATCH(L122,General!i_z_idx,0),1),0,L133)</f>
        <v>0</v>
      </c>
      <c r="M134" s="638">
        <f>IF(Date_Destocking&lt;=INDEX(i_break,MATCH(M122,General!i_z_idx,0),1),0,M133)</f>
        <v>0</v>
      </c>
      <c r="N134" s="638">
        <f>IF(Date_Destocking&lt;=INDEX(i_break,MATCH(N122,General!i_z_idx,0),1),0,N133)</f>
        <v>0</v>
      </c>
      <c r="O134" s="638">
        <f>IF(Date_Destocking&lt;=INDEX(i_break,MATCH(O122,General!i_z_idx,0),1),0,O133)</f>
        <v>0</v>
      </c>
      <c r="P134" s="638">
        <f>IF(Date_Destocking&lt;=INDEX(i_break,MATCH(P122,General!i_z_idx,0),1),0,P133)</f>
        <v>0</v>
      </c>
      <c r="Q134" s="638">
        <f>IF(Date_Destocking&lt;=INDEX(i_break,MATCH(Q122,General!i_z_idx,0),1),0,Q133)</f>
        <v>0</v>
      </c>
      <c r="R134" s="638">
        <f>IF(Date_Destocking&lt;=INDEX(i_break,MATCH(R122,General!i_z_idx,0),1),0,R133)</f>
        <v>0</v>
      </c>
      <c r="S134" s="638">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913</v>
      </c>
      <c r="T140" s="173"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hidden="1"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hidden="1"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hidden="1"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collapsed="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hidden="1"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hidden="1"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hidden="1"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hidden="1"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hidden="1" customHeight="1" outlineLevel="1" collapsed="1" x14ac:dyDescent="0.25">
      <c r="A151" s="74"/>
      <c r="B151" s="126"/>
      <c r="C151" s="84"/>
      <c r="D151" s="84">
        <v>0</v>
      </c>
      <c r="E151" s="84" t="s">
        <v>1</v>
      </c>
      <c r="F151" s="85"/>
      <c r="G151" s="86" t="s">
        <v>1005</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hidden="1" customHeight="1" outlineLevel="1" x14ac:dyDescent="0.25">
      <c r="A152" s="74"/>
      <c r="B152" s="126"/>
      <c r="C152" s="84"/>
      <c r="D152" s="91"/>
      <c r="E152" s="92"/>
      <c r="F152" s="93"/>
      <c r="G152" s="94" t="s">
        <v>1008</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hidden="1" customHeight="1" outlineLevel="1" x14ac:dyDescent="0.25">
      <c r="A153" s="74"/>
      <c r="B153" s="126"/>
      <c r="C153" s="92"/>
      <c r="D153" s="84"/>
      <c r="E153" s="92"/>
      <c r="F153" s="93"/>
      <c r="G153" s="98">
        <v>37998.514178240737</v>
      </c>
      <c r="H153" s="99">
        <v>37998.514178240737</v>
      </c>
      <c r="I153" s="94"/>
      <c r="J153" s="94"/>
      <c r="K153" s="102" t="s">
        <v>1009</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hidden="1"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hidden="1"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hidden="1"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hidden="1"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hidden="1"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1174</v>
      </c>
      <c r="R158" s="107"/>
      <c r="S158" s="107"/>
      <c r="T158" s="107"/>
      <c r="U158" s="251"/>
      <c r="V158" s="251"/>
      <c r="W158" s="251"/>
      <c r="X158" s="251"/>
      <c r="Y158" s="251"/>
      <c r="Z158" s="107"/>
      <c r="AA158" s="757"/>
      <c r="AB158" s="757"/>
      <c r="AC158" s="757"/>
      <c r="AD158" s="194"/>
      <c r="AE158" s="90"/>
      <c r="AF158" s="127"/>
    </row>
    <row r="159" spans="1:62" ht="13.15" hidden="1"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hidden="1"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hidden="1"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hidden="1"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hidden="1"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hidden="1"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hidden="1"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hidden="1"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hidden="1"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hidden="1"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hidden="1"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collapsed="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hidden="1"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hidden="1"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hidden="1"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hidden="1"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hidden="1"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hidden="1"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hidden="1"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hidden="1"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hidden="1" customHeight="1" outlineLevel="1" x14ac:dyDescent="0.25">
      <c r="A179" s="136"/>
      <c r="B179" s="126"/>
      <c r="C179" s="92"/>
      <c r="D179" s="92"/>
      <c r="E179" s="92"/>
      <c r="F179" s="92"/>
      <c r="G179" s="106"/>
      <c r="H179" s="106"/>
      <c r="I179" s="106"/>
      <c r="J179" s="106"/>
      <c r="K179" s="179" t="s">
        <v>1139</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hidden="1"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hidden="1" customHeight="1" outlineLevel="1" x14ac:dyDescent="0.25">
      <c r="A181" s="136"/>
      <c r="B181" s="126"/>
      <c r="C181" s="92"/>
      <c r="D181" s="92"/>
      <c r="E181" s="92"/>
      <c r="F181" s="92"/>
      <c r="G181" s="107"/>
      <c r="H181" s="107"/>
      <c r="I181" s="107" t="s">
        <v>482</v>
      </c>
      <c r="J181" s="107" t="s">
        <v>778</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hidden="1"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913</v>
      </c>
      <c r="R182" s="251" t="s">
        <v>914</v>
      </c>
      <c r="S182" s="107"/>
      <c r="T182" s="107"/>
      <c r="U182" s="107" t="s">
        <v>396</v>
      </c>
      <c r="V182" s="107" t="s">
        <v>397</v>
      </c>
      <c r="W182" s="107" t="s">
        <v>399</v>
      </c>
      <c r="X182" s="107" t="s">
        <v>400</v>
      </c>
      <c r="Y182" s="251" t="s">
        <v>401</v>
      </c>
      <c r="Z182" s="251" t="s">
        <v>403</v>
      </c>
      <c r="AA182" s="251" t="s">
        <v>913</v>
      </c>
      <c r="AB182" s="251"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hidden="1" customHeight="1" outlineLevel="1" x14ac:dyDescent="0.25">
      <c r="A183" s="136"/>
      <c r="B183" s="126"/>
      <c r="C183" s="108"/>
      <c r="D183" s="108"/>
      <c r="E183" s="108"/>
      <c r="F183" s="110"/>
      <c r="G183" s="112"/>
      <c r="H183" s="112"/>
      <c r="I183" s="133" t="s">
        <v>848</v>
      </c>
      <c r="J183" s="133" t="s">
        <v>406</v>
      </c>
      <c r="K183" s="376">
        <f>$O183</f>
        <v>207.25450000000001</v>
      </c>
      <c r="L183" s="376">
        <f t="shared" ref="L183:N199" si="38">$O183</f>
        <v>207.25450000000001</v>
      </c>
      <c r="M183" s="376">
        <f t="shared" si="38"/>
        <v>207.25450000000001</v>
      </c>
      <c r="N183" s="376">
        <f t="shared" si="38"/>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39">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hidden="1" customHeight="1" outlineLevel="1" x14ac:dyDescent="0.25">
      <c r="A184" s="136"/>
      <c r="B184" s="126"/>
      <c r="C184" s="108"/>
      <c r="D184" s="108"/>
      <c r="E184" s="108"/>
      <c r="F184" s="110"/>
      <c r="G184" s="112"/>
      <c r="H184" s="112"/>
      <c r="I184" s="133"/>
      <c r="J184" s="133" t="s">
        <v>407</v>
      </c>
      <c r="K184" s="376">
        <f>$O184</f>
        <v>341.66800000000001</v>
      </c>
      <c r="L184" s="376">
        <f t="shared" si="38"/>
        <v>341.66800000000001</v>
      </c>
      <c r="M184" s="376">
        <f t="shared" si="38"/>
        <v>341.66800000000001</v>
      </c>
      <c r="N184" s="376">
        <f t="shared" si="38"/>
        <v>341.66800000000001</v>
      </c>
      <c r="O184" s="378">
        <v>341.66800000000001</v>
      </c>
      <c r="P184" s="181">
        <v>0</v>
      </c>
      <c r="Q184" s="181">
        <v>0</v>
      </c>
      <c r="R184" s="181">
        <v>0</v>
      </c>
      <c r="S184" s="112"/>
      <c r="T184" s="133" t="s">
        <v>143</v>
      </c>
      <c r="U184" s="5">
        <f t="shared" ref="U184:U247" si="40">0.55*$Y184*(K184/$O184)</f>
        <v>13.163649999999988</v>
      </c>
      <c r="V184" s="5">
        <f t="shared" ref="V184:V247" si="41">0.85*$Y184*(L184/$O184)</f>
        <v>20.343822727272709</v>
      </c>
      <c r="W184" s="5">
        <f t="shared" ref="W184:W247" si="42">0.9*$Y184*(M184/$O184)</f>
        <v>21.540518181818161</v>
      </c>
      <c r="X184" s="5">
        <f t="shared" ref="X184:X247" si="43">$Y184*(N184/$O184)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hidden="1" customHeight="1" outlineLevel="1" x14ac:dyDescent="0.25">
      <c r="A185" s="136"/>
      <c r="B185" s="126"/>
      <c r="C185" s="108"/>
      <c r="D185" s="108"/>
      <c r="E185" s="108"/>
      <c r="F185" s="110"/>
      <c r="G185" s="112"/>
      <c r="H185" s="112"/>
      <c r="I185" s="133"/>
      <c r="J185" s="133" t="s">
        <v>408</v>
      </c>
      <c r="K185" s="376">
        <f t="shared" ref="K185:N216" si="44">$O185</f>
        <v>375.61450000000002</v>
      </c>
      <c r="L185" s="376">
        <f t="shared" si="38"/>
        <v>375.61450000000002</v>
      </c>
      <c r="M185" s="376">
        <f t="shared" si="38"/>
        <v>375.61450000000002</v>
      </c>
      <c r="N185" s="376">
        <f t="shared" si="38"/>
        <v>375.61450000000002</v>
      </c>
      <c r="O185" s="378">
        <v>375.61450000000002</v>
      </c>
      <c r="P185" s="181">
        <v>0</v>
      </c>
      <c r="Q185" s="181">
        <v>0</v>
      </c>
      <c r="R185" s="181">
        <v>0</v>
      </c>
      <c r="S185" s="112"/>
      <c r="T185" s="133" t="s">
        <v>144</v>
      </c>
      <c r="U185" s="5">
        <f t="shared" si="40"/>
        <v>17.109714285714325</v>
      </c>
      <c r="V185" s="5">
        <f t="shared" si="41"/>
        <v>26.442285714285777</v>
      </c>
      <c r="W185" s="5">
        <f t="shared" si="42"/>
        <v>27.997714285714352</v>
      </c>
      <c r="X185" s="5">
        <f t="shared" si="43"/>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hidden="1" customHeight="1" outlineLevel="1" x14ac:dyDescent="0.25">
      <c r="A186" s="136"/>
      <c r="B186" s="126"/>
      <c r="C186" s="108"/>
      <c r="D186" s="108"/>
      <c r="E186" s="108"/>
      <c r="F186" s="110"/>
      <c r="G186" s="112"/>
      <c r="H186" s="112"/>
      <c r="I186" s="133"/>
      <c r="J186" s="133" t="s">
        <v>409</v>
      </c>
      <c r="K186" s="376">
        <f t="shared" si="44"/>
        <v>381.80349999999999</v>
      </c>
      <c r="L186" s="376">
        <f t="shared" si="38"/>
        <v>381.80349999999999</v>
      </c>
      <c r="M186" s="376">
        <f t="shared" si="38"/>
        <v>381.80349999999999</v>
      </c>
      <c r="N186" s="376">
        <f t="shared" si="38"/>
        <v>381.80349999999999</v>
      </c>
      <c r="O186" s="378">
        <v>381.80349999999999</v>
      </c>
      <c r="P186" s="181">
        <v>0</v>
      </c>
      <c r="Q186" s="181">
        <v>0</v>
      </c>
      <c r="R186" s="181">
        <v>0</v>
      </c>
      <c r="S186" s="112"/>
      <c r="T186" s="133" t="s">
        <v>145</v>
      </c>
      <c r="U186" s="5">
        <f t="shared" si="40"/>
        <v>31.768830612244919</v>
      </c>
      <c r="V186" s="5">
        <f t="shared" si="41"/>
        <v>49.097283673469413</v>
      </c>
      <c r="W186" s="5">
        <f t="shared" si="42"/>
        <v>51.985359183673502</v>
      </c>
      <c r="X186" s="5">
        <f t="shared" si="43"/>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hidden="1" customHeight="1" outlineLevel="1" x14ac:dyDescent="0.25">
      <c r="A187" s="136"/>
      <c r="B187" s="126"/>
      <c r="C187" s="108"/>
      <c r="D187" s="108"/>
      <c r="E187" s="108"/>
      <c r="F187" s="110"/>
      <c r="G187" s="112"/>
      <c r="H187" s="112"/>
      <c r="I187" s="133"/>
      <c r="J187" s="133" t="s">
        <v>410</v>
      </c>
      <c r="K187" s="376">
        <f t="shared" si="44"/>
        <v>540.89149999999995</v>
      </c>
      <c r="L187" s="376">
        <f t="shared" si="38"/>
        <v>540.89149999999995</v>
      </c>
      <c r="M187" s="376">
        <f t="shared" si="38"/>
        <v>540.89149999999995</v>
      </c>
      <c r="N187" s="376">
        <f t="shared" si="38"/>
        <v>540.89149999999995</v>
      </c>
      <c r="O187" s="378">
        <v>540.89149999999995</v>
      </c>
      <c r="P187" s="181">
        <v>0</v>
      </c>
      <c r="Q187" s="181">
        <v>0</v>
      </c>
      <c r="R187" s="181">
        <v>0</v>
      </c>
      <c r="S187" s="112"/>
      <c r="T187" s="133" t="s">
        <v>146</v>
      </c>
      <c r="U187" s="5">
        <f t="shared" si="40"/>
        <v>35.927197777777714</v>
      </c>
      <c r="V187" s="5">
        <f t="shared" si="41"/>
        <v>55.523851111111007</v>
      </c>
      <c r="W187" s="5">
        <f t="shared" si="42"/>
        <v>58.789959999999887</v>
      </c>
      <c r="X187" s="5">
        <f t="shared" si="43"/>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hidden="1" customHeight="1" outlineLevel="1" x14ac:dyDescent="0.25">
      <c r="A188" s="136"/>
      <c r="B188" s="126"/>
      <c r="C188" s="108"/>
      <c r="D188" s="108"/>
      <c r="E188" s="108"/>
      <c r="F188" s="110"/>
      <c r="G188" s="112"/>
      <c r="H188" s="112"/>
      <c r="I188" s="133"/>
      <c r="J188" s="133" t="s">
        <v>411</v>
      </c>
      <c r="K188" s="376">
        <f t="shared" si="44"/>
        <v>80</v>
      </c>
      <c r="L188" s="376">
        <f t="shared" si="38"/>
        <v>80</v>
      </c>
      <c r="M188" s="376">
        <f t="shared" si="38"/>
        <v>80</v>
      </c>
      <c r="N188" s="376">
        <f t="shared" si="38"/>
        <v>80</v>
      </c>
      <c r="O188" s="378">
        <v>80</v>
      </c>
      <c r="P188" s="181">
        <v>0</v>
      </c>
      <c r="Q188" s="181">
        <v>0</v>
      </c>
      <c r="R188" s="181">
        <v>0</v>
      </c>
      <c r="S188" s="112"/>
      <c r="T188" s="133" t="s">
        <v>147</v>
      </c>
      <c r="U188" s="5">
        <f t="shared" si="40"/>
        <v>0.45650000000000002</v>
      </c>
      <c r="V188" s="5">
        <f t="shared" si="41"/>
        <v>0.7054999999999999</v>
      </c>
      <c r="W188" s="5">
        <f t="shared" si="42"/>
        <v>0.747</v>
      </c>
      <c r="X188" s="5">
        <f t="shared" si="43"/>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1" x14ac:dyDescent="0.25">
      <c r="A189" s="136"/>
      <c r="B189" s="126"/>
      <c r="C189" s="108"/>
      <c r="D189" s="108"/>
      <c r="E189" s="108"/>
      <c r="F189" s="110"/>
      <c r="G189" s="112"/>
      <c r="H189" s="112"/>
      <c r="I189" s="133"/>
      <c r="J189" s="133" t="s">
        <v>412</v>
      </c>
      <c r="K189" s="376">
        <f t="shared" si="44"/>
        <v>80</v>
      </c>
      <c r="L189" s="376">
        <f t="shared" si="38"/>
        <v>80</v>
      </c>
      <c r="M189" s="376">
        <f t="shared" si="38"/>
        <v>80</v>
      </c>
      <c r="N189" s="376">
        <f t="shared" si="38"/>
        <v>80</v>
      </c>
      <c r="O189" s="378">
        <v>80</v>
      </c>
      <c r="P189" s="181">
        <v>0</v>
      </c>
      <c r="Q189" s="181">
        <v>0</v>
      </c>
      <c r="R189" s="181">
        <v>0</v>
      </c>
      <c r="S189" s="112"/>
      <c r="T189" s="133" t="s">
        <v>148</v>
      </c>
      <c r="U189" s="5">
        <f t="shared" si="40"/>
        <v>0.45650000000000002</v>
      </c>
      <c r="V189" s="5">
        <f t="shared" si="41"/>
        <v>0.7054999999999999</v>
      </c>
      <c r="W189" s="5">
        <f t="shared" si="42"/>
        <v>0.747</v>
      </c>
      <c r="X189" s="5">
        <f t="shared" si="43"/>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1" x14ac:dyDescent="0.25">
      <c r="A190" s="136"/>
      <c r="B190" s="126"/>
      <c r="C190" s="108"/>
      <c r="D190" s="108"/>
      <c r="E190" s="108"/>
      <c r="F190" s="110"/>
      <c r="G190" s="112"/>
      <c r="H190" s="112"/>
      <c r="I190" s="133"/>
      <c r="J190" s="133" t="s">
        <v>413</v>
      </c>
      <c r="K190" s="376">
        <f t="shared" si="44"/>
        <v>80</v>
      </c>
      <c r="L190" s="376">
        <f t="shared" si="38"/>
        <v>80</v>
      </c>
      <c r="M190" s="376">
        <f t="shared" si="38"/>
        <v>80</v>
      </c>
      <c r="N190" s="376">
        <f t="shared" si="38"/>
        <v>80</v>
      </c>
      <c r="O190" s="378">
        <v>80</v>
      </c>
      <c r="P190" s="181">
        <v>0</v>
      </c>
      <c r="Q190" s="181">
        <v>0</v>
      </c>
      <c r="R190" s="181">
        <v>0</v>
      </c>
      <c r="S190" s="112"/>
      <c r="T190" s="133" t="s">
        <v>149</v>
      </c>
      <c r="U190" s="5">
        <f t="shared" si="40"/>
        <v>0.45650000000000002</v>
      </c>
      <c r="V190" s="5">
        <f t="shared" si="41"/>
        <v>0.7054999999999999</v>
      </c>
      <c r="W190" s="5">
        <f t="shared" si="42"/>
        <v>0.747</v>
      </c>
      <c r="X190" s="5">
        <f t="shared" si="43"/>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1" x14ac:dyDescent="0.25">
      <c r="A191" s="136"/>
      <c r="B191" s="126"/>
      <c r="C191" s="108"/>
      <c r="D191" s="108"/>
      <c r="E191" s="108"/>
      <c r="F191" s="110"/>
      <c r="G191" s="112"/>
      <c r="H191" s="112"/>
      <c r="I191" s="133"/>
      <c r="J191" s="133" t="s">
        <v>414</v>
      </c>
      <c r="K191" s="376">
        <f t="shared" si="44"/>
        <v>80</v>
      </c>
      <c r="L191" s="376">
        <f t="shared" si="38"/>
        <v>80</v>
      </c>
      <c r="M191" s="376">
        <f t="shared" si="38"/>
        <v>80</v>
      </c>
      <c r="N191" s="376">
        <f t="shared" si="38"/>
        <v>80</v>
      </c>
      <c r="O191" s="378">
        <v>80</v>
      </c>
      <c r="P191" s="181">
        <v>0</v>
      </c>
      <c r="Q191" s="181">
        <v>0</v>
      </c>
      <c r="R191" s="181">
        <v>0</v>
      </c>
      <c r="S191" s="112"/>
      <c r="T191" s="133" t="s">
        <v>150</v>
      </c>
      <c r="U191" s="5">
        <f t="shared" si="40"/>
        <v>0.45650000000000002</v>
      </c>
      <c r="V191" s="5">
        <f t="shared" si="41"/>
        <v>0.7054999999999999</v>
      </c>
      <c r="W191" s="5">
        <f t="shared" si="42"/>
        <v>0.747</v>
      </c>
      <c r="X191" s="5">
        <f t="shared" si="43"/>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1" x14ac:dyDescent="0.25">
      <c r="A192" s="136"/>
      <c r="B192" s="126"/>
      <c r="C192" s="108"/>
      <c r="D192" s="108"/>
      <c r="E192" s="108"/>
      <c r="F192" s="110"/>
      <c r="G192" s="112"/>
      <c r="H192" s="112"/>
      <c r="I192" s="133"/>
      <c r="J192" s="133" t="s">
        <v>415</v>
      </c>
      <c r="K192" s="376">
        <f t="shared" si="44"/>
        <v>80</v>
      </c>
      <c r="L192" s="376">
        <f t="shared" si="38"/>
        <v>80</v>
      </c>
      <c r="M192" s="376">
        <f t="shared" si="38"/>
        <v>80</v>
      </c>
      <c r="N192" s="376">
        <f t="shared" si="38"/>
        <v>80</v>
      </c>
      <c r="O192" s="378">
        <v>80</v>
      </c>
      <c r="P192" s="181">
        <v>0</v>
      </c>
      <c r="Q192" s="181">
        <v>0</v>
      </c>
      <c r="R192" s="181">
        <v>0</v>
      </c>
      <c r="S192" s="112"/>
      <c r="T192" s="133" t="s">
        <v>151</v>
      </c>
      <c r="U192" s="5">
        <f t="shared" si="40"/>
        <v>0.45650000000000002</v>
      </c>
      <c r="V192" s="5">
        <f t="shared" si="41"/>
        <v>0.7054999999999999</v>
      </c>
      <c r="W192" s="5">
        <f t="shared" si="42"/>
        <v>0.747</v>
      </c>
      <c r="X192" s="5">
        <f t="shared" si="43"/>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4"/>
        <v>268.84732142857143</v>
      </c>
      <c r="L193" s="376">
        <f t="shared" si="38"/>
        <v>268.84732142857143</v>
      </c>
      <c r="M193" s="376">
        <f t="shared" si="38"/>
        <v>268.84732142857143</v>
      </c>
      <c r="N193" s="376">
        <f t="shared" si="38"/>
        <v>268.84732142857143</v>
      </c>
      <c r="O193" s="378">
        <v>268.84732142857143</v>
      </c>
      <c r="P193" s="181">
        <v>0</v>
      </c>
      <c r="Q193" s="181">
        <v>0</v>
      </c>
      <c r="R193" s="181">
        <v>0</v>
      </c>
      <c r="S193" s="112"/>
      <c r="T193" s="133" t="s">
        <v>404</v>
      </c>
      <c r="U193" s="5">
        <f t="shared" si="40"/>
        <v>9.9892346938775542</v>
      </c>
      <c r="V193" s="5">
        <f t="shared" si="41"/>
        <v>15.437908163265309</v>
      </c>
      <c r="W193" s="5">
        <f t="shared" si="42"/>
        <v>16.34602040816327</v>
      </c>
      <c r="X193" s="5">
        <f t="shared" si="43"/>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4"/>
        <v>376.84090909090912</v>
      </c>
      <c r="L194" s="376">
        <f t="shared" si="38"/>
        <v>376.84090909090912</v>
      </c>
      <c r="M194" s="376">
        <f t="shared" si="38"/>
        <v>376.84090909090912</v>
      </c>
      <c r="N194" s="376">
        <f t="shared" si="38"/>
        <v>376.84090909090912</v>
      </c>
      <c r="O194" s="378">
        <v>376.84090909090912</v>
      </c>
      <c r="P194" s="181">
        <v>0</v>
      </c>
      <c r="Q194" s="181">
        <v>0</v>
      </c>
      <c r="R194" s="181">
        <v>0</v>
      </c>
      <c r="S194" s="112"/>
      <c r="T194" s="133" t="s">
        <v>143</v>
      </c>
      <c r="U194" s="5">
        <f t="shared" si="40"/>
        <v>14.594642857142864</v>
      </c>
      <c r="V194" s="5">
        <f t="shared" si="41"/>
        <v>22.555357142857151</v>
      </c>
      <c r="W194" s="5">
        <f t="shared" si="42"/>
        <v>23.882142857142867</v>
      </c>
      <c r="X194" s="5">
        <f t="shared" si="43"/>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4"/>
        <v>337.78181818181815</v>
      </c>
      <c r="L195" s="376">
        <f t="shared" si="38"/>
        <v>337.78181818181815</v>
      </c>
      <c r="M195" s="376">
        <f t="shared" si="38"/>
        <v>337.78181818181815</v>
      </c>
      <c r="N195" s="376">
        <f t="shared" si="38"/>
        <v>337.78181818181815</v>
      </c>
      <c r="O195" s="378">
        <v>337.78181818181815</v>
      </c>
      <c r="P195" s="181">
        <v>0</v>
      </c>
      <c r="Q195" s="181">
        <v>0</v>
      </c>
      <c r="R195" s="181">
        <v>0</v>
      </c>
      <c r="S195" s="112"/>
      <c r="T195" s="133" t="s">
        <v>144</v>
      </c>
      <c r="U195" s="5">
        <f t="shared" si="40"/>
        <v>17.661964285714284</v>
      </c>
      <c r="V195" s="5">
        <f t="shared" si="41"/>
        <v>27.295762987012978</v>
      </c>
      <c r="W195" s="5">
        <f t="shared" si="42"/>
        <v>28.901396103896097</v>
      </c>
      <c r="X195" s="5">
        <f t="shared" si="43"/>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4"/>
        <v>377.85113636363639</v>
      </c>
      <c r="L196" s="376">
        <f t="shared" si="38"/>
        <v>377.85113636363639</v>
      </c>
      <c r="M196" s="376">
        <f t="shared" si="38"/>
        <v>377.85113636363639</v>
      </c>
      <c r="N196" s="376">
        <f t="shared" si="38"/>
        <v>377.85113636363639</v>
      </c>
      <c r="O196" s="378">
        <v>377.85113636363639</v>
      </c>
      <c r="P196" s="181">
        <v>0</v>
      </c>
      <c r="Q196" s="181">
        <v>0</v>
      </c>
      <c r="R196" s="181">
        <v>0</v>
      </c>
      <c r="S196" s="112"/>
      <c r="T196" s="133" t="s">
        <v>145</v>
      </c>
      <c r="U196" s="5">
        <f t="shared" si="40"/>
        <v>31.796479591836725</v>
      </c>
      <c r="V196" s="5">
        <f t="shared" si="41"/>
        <v>49.140013914656748</v>
      </c>
      <c r="W196" s="5">
        <f t="shared" si="42"/>
        <v>52.030602968460087</v>
      </c>
      <c r="X196" s="5">
        <f t="shared" si="43"/>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4"/>
        <v>464.81704545454545</v>
      </c>
      <c r="L197" s="376">
        <f t="shared" si="38"/>
        <v>464.81704545454545</v>
      </c>
      <c r="M197" s="376">
        <f t="shared" si="38"/>
        <v>464.81704545454545</v>
      </c>
      <c r="N197" s="376">
        <f t="shared" si="38"/>
        <v>464.81704545454545</v>
      </c>
      <c r="O197" s="378">
        <v>464.81704545454545</v>
      </c>
      <c r="P197" s="181">
        <v>0</v>
      </c>
      <c r="Q197" s="181">
        <v>0</v>
      </c>
      <c r="R197" s="181">
        <v>0</v>
      </c>
      <c r="S197" s="112"/>
      <c r="T197" s="133" t="s">
        <v>146</v>
      </c>
      <c r="U197" s="5">
        <f t="shared" si="40"/>
        <v>35.574999999999989</v>
      </c>
      <c r="V197" s="5">
        <f t="shared" si="41"/>
        <v>54.979545454545431</v>
      </c>
      <c r="W197" s="5">
        <f t="shared" si="42"/>
        <v>58.213636363636347</v>
      </c>
      <c r="X197" s="5">
        <f t="shared" si="43"/>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4"/>
        <v>521.91666666666674</v>
      </c>
      <c r="L198" s="376">
        <f t="shared" si="38"/>
        <v>521.91666666666674</v>
      </c>
      <c r="M198" s="376">
        <f t="shared" si="38"/>
        <v>521.91666666666674</v>
      </c>
      <c r="N198" s="376">
        <f t="shared" si="38"/>
        <v>521.91666666666674</v>
      </c>
      <c r="O198" s="378">
        <v>521.91666666666674</v>
      </c>
      <c r="P198" s="181">
        <v>0</v>
      </c>
      <c r="Q198" s="181">
        <v>0</v>
      </c>
      <c r="R198" s="181">
        <v>0</v>
      </c>
      <c r="S198" s="112"/>
      <c r="T198" s="133" t="s">
        <v>147</v>
      </c>
      <c r="U198" s="5">
        <f t="shared" si="40"/>
        <v>33.600712365591377</v>
      </c>
      <c r="V198" s="5">
        <f t="shared" si="41"/>
        <v>51.928373655913944</v>
      </c>
      <c r="W198" s="5">
        <f t="shared" si="42"/>
        <v>54.982983870967708</v>
      </c>
      <c r="X198" s="5">
        <f t="shared" si="43"/>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4"/>
        <v>80</v>
      </c>
      <c r="L199" s="376">
        <f t="shared" si="38"/>
        <v>80</v>
      </c>
      <c r="M199" s="376">
        <f t="shared" si="38"/>
        <v>80</v>
      </c>
      <c r="N199" s="376">
        <f t="shared" si="38"/>
        <v>80</v>
      </c>
      <c r="O199" s="378">
        <v>80</v>
      </c>
      <c r="P199" s="181">
        <v>0</v>
      </c>
      <c r="Q199" s="181">
        <v>0</v>
      </c>
      <c r="R199" s="181">
        <v>0</v>
      </c>
      <c r="S199" s="112"/>
      <c r="T199" s="133" t="s">
        <v>148</v>
      </c>
      <c r="U199" s="5">
        <f t="shared" si="40"/>
        <v>0.45650000000000002</v>
      </c>
      <c r="V199" s="5">
        <f t="shared" si="41"/>
        <v>0.7054999999999999</v>
      </c>
      <c r="W199" s="5">
        <f t="shared" si="42"/>
        <v>0.747</v>
      </c>
      <c r="X199" s="5">
        <f t="shared" si="43"/>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4"/>
        <v>80</v>
      </c>
      <c r="L200" s="376">
        <f t="shared" si="44"/>
        <v>80</v>
      </c>
      <c r="M200" s="376">
        <f t="shared" si="44"/>
        <v>80</v>
      </c>
      <c r="N200" s="376">
        <f t="shared" si="44"/>
        <v>80</v>
      </c>
      <c r="O200" s="378">
        <v>80</v>
      </c>
      <c r="P200" s="181">
        <v>0</v>
      </c>
      <c r="Q200" s="181">
        <v>0</v>
      </c>
      <c r="R200" s="181">
        <v>0</v>
      </c>
      <c r="S200" s="112"/>
      <c r="T200" s="133" t="s">
        <v>149</v>
      </c>
      <c r="U200" s="5">
        <f t="shared" si="40"/>
        <v>0.45650000000000002</v>
      </c>
      <c r="V200" s="5">
        <f t="shared" si="41"/>
        <v>0.7054999999999999</v>
      </c>
      <c r="W200" s="5">
        <f t="shared" si="42"/>
        <v>0.747</v>
      </c>
      <c r="X200" s="5">
        <f t="shared" si="43"/>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4"/>
        <v>80</v>
      </c>
      <c r="L201" s="376">
        <f t="shared" si="44"/>
        <v>80</v>
      </c>
      <c r="M201" s="376">
        <f t="shared" si="44"/>
        <v>80</v>
      </c>
      <c r="N201" s="376">
        <f t="shared" si="44"/>
        <v>80</v>
      </c>
      <c r="O201" s="378">
        <v>80</v>
      </c>
      <c r="P201" s="181">
        <v>0</v>
      </c>
      <c r="Q201" s="181">
        <v>0</v>
      </c>
      <c r="R201" s="181">
        <v>0</v>
      </c>
      <c r="S201" s="112"/>
      <c r="T201" s="133" t="s">
        <v>150</v>
      </c>
      <c r="U201" s="5">
        <f t="shared" si="40"/>
        <v>0.45650000000000002</v>
      </c>
      <c r="V201" s="5">
        <f t="shared" si="41"/>
        <v>0.7054999999999999</v>
      </c>
      <c r="W201" s="5">
        <f t="shared" si="42"/>
        <v>0.747</v>
      </c>
      <c r="X201" s="5">
        <f t="shared" si="43"/>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4"/>
        <v>80</v>
      </c>
      <c r="L202" s="376">
        <f t="shared" si="44"/>
        <v>80</v>
      </c>
      <c r="M202" s="376">
        <f t="shared" si="44"/>
        <v>80</v>
      </c>
      <c r="N202" s="376">
        <f t="shared" si="44"/>
        <v>80</v>
      </c>
      <c r="O202" s="378">
        <v>80</v>
      </c>
      <c r="P202" s="181">
        <v>0</v>
      </c>
      <c r="Q202" s="181">
        <v>0</v>
      </c>
      <c r="R202" s="181">
        <v>0</v>
      </c>
      <c r="S202" s="112"/>
      <c r="T202" s="133" t="s">
        <v>151</v>
      </c>
      <c r="U202" s="5">
        <f t="shared" si="40"/>
        <v>0.45650000000000002</v>
      </c>
      <c r="V202" s="5">
        <f t="shared" si="41"/>
        <v>0.7054999999999999</v>
      </c>
      <c r="W202" s="5">
        <f t="shared" si="42"/>
        <v>0.747</v>
      </c>
      <c r="X202" s="5">
        <f t="shared" si="43"/>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817</v>
      </c>
      <c r="J203" s="133" t="s">
        <v>406</v>
      </c>
      <c r="K203" s="376">
        <f t="shared" si="44"/>
        <v>268.84732142857143</v>
      </c>
      <c r="L203" s="376">
        <f t="shared" si="44"/>
        <v>268.84732142857143</v>
      </c>
      <c r="M203" s="376">
        <f t="shared" si="44"/>
        <v>268.84732142857143</v>
      </c>
      <c r="N203" s="376">
        <f t="shared" si="44"/>
        <v>268.84732142857143</v>
      </c>
      <c r="O203" s="378">
        <v>268.84732142857143</v>
      </c>
      <c r="P203" s="181">
        <v>0</v>
      </c>
      <c r="Q203" s="181">
        <v>0</v>
      </c>
      <c r="R203" s="181">
        <v>0</v>
      </c>
      <c r="S203" s="112"/>
      <c r="T203" s="133" t="s">
        <v>404</v>
      </c>
      <c r="U203" s="5">
        <f t="shared" si="40"/>
        <v>9.9892346938775542</v>
      </c>
      <c r="V203" s="5">
        <f t="shared" si="41"/>
        <v>15.437908163265309</v>
      </c>
      <c r="W203" s="5">
        <f t="shared" si="42"/>
        <v>16.34602040816327</v>
      </c>
      <c r="X203" s="5">
        <f t="shared" si="43"/>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4"/>
        <v>376.84090909090912</v>
      </c>
      <c r="L204" s="376">
        <f t="shared" si="44"/>
        <v>376.84090909090912</v>
      </c>
      <c r="M204" s="376">
        <f t="shared" si="44"/>
        <v>376.84090909090912</v>
      </c>
      <c r="N204" s="376">
        <f t="shared" si="44"/>
        <v>376.84090909090912</v>
      </c>
      <c r="O204" s="378">
        <v>376.84090909090912</v>
      </c>
      <c r="P204" s="181">
        <v>0</v>
      </c>
      <c r="Q204" s="181">
        <v>0</v>
      </c>
      <c r="R204" s="181">
        <v>0</v>
      </c>
      <c r="S204" s="112"/>
      <c r="T204" s="133" t="s">
        <v>143</v>
      </c>
      <c r="U204" s="5">
        <f t="shared" si="40"/>
        <v>14.594642857142864</v>
      </c>
      <c r="V204" s="5">
        <f t="shared" si="41"/>
        <v>22.555357142857151</v>
      </c>
      <c r="W204" s="5">
        <f t="shared" si="42"/>
        <v>23.882142857142867</v>
      </c>
      <c r="X204" s="5">
        <f t="shared" si="43"/>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4"/>
        <v>337.78181818181815</v>
      </c>
      <c r="L205" s="376">
        <f t="shared" si="44"/>
        <v>337.78181818181815</v>
      </c>
      <c r="M205" s="376">
        <f t="shared" si="44"/>
        <v>337.78181818181815</v>
      </c>
      <c r="N205" s="376">
        <f t="shared" si="44"/>
        <v>337.78181818181815</v>
      </c>
      <c r="O205" s="378">
        <v>337.78181818181815</v>
      </c>
      <c r="P205" s="181">
        <v>0</v>
      </c>
      <c r="Q205" s="181">
        <v>0</v>
      </c>
      <c r="R205" s="181">
        <v>0</v>
      </c>
      <c r="S205" s="112"/>
      <c r="T205" s="133" t="s">
        <v>144</v>
      </c>
      <c r="U205" s="5">
        <f t="shared" si="40"/>
        <v>17.661964285714284</v>
      </c>
      <c r="V205" s="5">
        <f t="shared" si="41"/>
        <v>27.295762987012978</v>
      </c>
      <c r="W205" s="5">
        <f t="shared" si="42"/>
        <v>28.901396103896097</v>
      </c>
      <c r="X205" s="5">
        <f t="shared" si="43"/>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4"/>
        <v>377.85113636363639</v>
      </c>
      <c r="L206" s="376">
        <f t="shared" si="44"/>
        <v>377.85113636363639</v>
      </c>
      <c r="M206" s="376">
        <f t="shared" si="44"/>
        <v>377.85113636363639</v>
      </c>
      <c r="N206" s="376">
        <f t="shared" si="44"/>
        <v>377.85113636363639</v>
      </c>
      <c r="O206" s="378">
        <v>377.85113636363639</v>
      </c>
      <c r="P206" s="181">
        <v>0</v>
      </c>
      <c r="Q206" s="181">
        <v>0</v>
      </c>
      <c r="R206" s="181">
        <v>0</v>
      </c>
      <c r="S206" s="112"/>
      <c r="T206" s="133" t="s">
        <v>145</v>
      </c>
      <c r="U206" s="5">
        <f t="shared" si="40"/>
        <v>31.796479591836725</v>
      </c>
      <c r="V206" s="5">
        <f t="shared" si="41"/>
        <v>49.140013914656748</v>
      </c>
      <c r="W206" s="5">
        <f t="shared" si="42"/>
        <v>52.030602968460087</v>
      </c>
      <c r="X206" s="5">
        <f t="shared" si="43"/>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4"/>
        <v>464.81704545454545</v>
      </c>
      <c r="L207" s="376">
        <f t="shared" si="44"/>
        <v>464.81704545454545</v>
      </c>
      <c r="M207" s="376">
        <f t="shared" si="44"/>
        <v>464.81704545454545</v>
      </c>
      <c r="N207" s="376">
        <f t="shared" si="44"/>
        <v>464.81704545454545</v>
      </c>
      <c r="O207" s="378">
        <v>464.81704545454545</v>
      </c>
      <c r="P207" s="181">
        <v>0</v>
      </c>
      <c r="Q207" s="181">
        <v>0</v>
      </c>
      <c r="R207" s="181">
        <v>0</v>
      </c>
      <c r="S207" s="112"/>
      <c r="T207" s="133" t="s">
        <v>146</v>
      </c>
      <c r="U207" s="5">
        <f t="shared" si="40"/>
        <v>35.574999999999989</v>
      </c>
      <c r="V207" s="5">
        <f t="shared" si="41"/>
        <v>54.979545454545431</v>
      </c>
      <c r="W207" s="5">
        <f t="shared" si="42"/>
        <v>58.213636363636347</v>
      </c>
      <c r="X207" s="5">
        <f t="shared" si="43"/>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4"/>
        <v>439.39</v>
      </c>
      <c r="L208" s="376">
        <f t="shared" si="44"/>
        <v>439.39</v>
      </c>
      <c r="M208" s="376">
        <f t="shared" si="44"/>
        <v>439.39</v>
      </c>
      <c r="N208" s="376">
        <f t="shared" si="44"/>
        <v>439.39</v>
      </c>
      <c r="O208" s="378">
        <v>439.39</v>
      </c>
      <c r="P208" s="181">
        <v>0</v>
      </c>
      <c r="Q208" s="181">
        <v>0</v>
      </c>
      <c r="R208" s="181">
        <v>0</v>
      </c>
      <c r="S208" s="112"/>
      <c r="T208" s="133" t="s">
        <v>147</v>
      </c>
      <c r="U208" s="5">
        <f t="shared" si="40"/>
        <v>26.225718749999999</v>
      </c>
      <c r="V208" s="5">
        <f t="shared" si="41"/>
        <v>40.53065625</v>
      </c>
      <c r="W208" s="5">
        <f t="shared" si="42"/>
        <v>42.914812499999996</v>
      </c>
      <c r="X208" s="5">
        <f t="shared" si="43"/>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4"/>
        <v>80</v>
      </c>
      <c r="L209" s="376">
        <f t="shared" si="44"/>
        <v>80</v>
      </c>
      <c r="M209" s="376">
        <f t="shared" si="44"/>
        <v>80</v>
      </c>
      <c r="N209" s="376">
        <f t="shared" si="44"/>
        <v>80</v>
      </c>
      <c r="O209" s="378">
        <v>80</v>
      </c>
      <c r="P209" s="181">
        <v>0</v>
      </c>
      <c r="Q209" s="181">
        <v>0</v>
      </c>
      <c r="R209" s="181">
        <v>0</v>
      </c>
      <c r="S209" s="112"/>
      <c r="T209" s="133" t="s">
        <v>148</v>
      </c>
      <c r="U209" s="5">
        <f t="shared" si="40"/>
        <v>0.45650000000000002</v>
      </c>
      <c r="V209" s="5">
        <f t="shared" si="41"/>
        <v>0.7054999999999999</v>
      </c>
      <c r="W209" s="5">
        <f t="shared" si="42"/>
        <v>0.747</v>
      </c>
      <c r="X209" s="5">
        <f t="shared" si="43"/>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4"/>
        <v>80</v>
      </c>
      <c r="L210" s="376">
        <f t="shared" si="44"/>
        <v>80</v>
      </c>
      <c r="M210" s="376">
        <f t="shared" si="44"/>
        <v>80</v>
      </c>
      <c r="N210" s="376">
        <f t="shared" si="44"/>
        <v>80</v>
      </c>
      <c r="O210" s="378">
        <v>80</v>
      </c>
      <c r="P210" s="181">
        <v>0</v>
      </c>
      <c r="Q210" s="181">
        <v>0</v>
      </c>
      <c r="R210" s="181">
        <v>0</v>
      </c>
      <c r="S210" s="112"/>
      <c r="T210" s="133" t="s">
        <v>149</v>
      </c>
      <c r="U210" s="5">
        <f t="shared" si="40"/>
        <v>0.45650000000000002</v>
      </c>
      <c r="V210" s="5">
        <f t="shared" si="41"/>
        <v>0.7054999999999999</v>
      </c>
      <c r="W210" s="5">
        <f t="shared" si="42"/>
        <v>0.747</v>
      </c>
      <c r="X210" s="5">
        <f t="shared" si="43"/>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4"/>
        <v>80</v>
      </c>
      <c r="L211" s="376">
        <f t="shared" si="44"/>
        <v>80</v>
      </c>
      <c r="M211" s="376">
        <f t="shared" si="44"/>
        <v>80</v>
      </c>
      <c r="N211" s="376">
        <f t="shared" si="44"/>
        <v>80</v>
      </c>
      <c r="O211" s="378">
        <v>80</v>
      </c>
      <c r="P211" s="181">
        <v>0</v>
      </c>
      <c r="Q211" s="181">
        <v>0</v>
      </c>
      <c r="R211" s="181">
        <v>0</v>
      </c>
      <c r="S211" s="112"/>
      <c r="T211" s="133" t="s">
        <v>150</v>
      </c>
      <c r="U211" s="5">
        <f t="shared" si="40"/>
        <v>0.45650000000000002</v>
      </c>
      <c r="V211" s="5">
        <f t="shared" si="41"/>
        <v>0.7054999999999999</v>
      </c>
      <c r="W211" s="5">
        <f t="shared" si="42"/>
        <v>0.747</v>
      </c>
      <c r="X211" s="5">
        <f t="shared" si="43"/>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4"/>
        <v>80</v>
      </c>
      <c r="L212" s="376">
        <f t="shared" si="44"/>
        <v>80</v>
      </c>
      <c r="M212" s="376">
        <f t="shared" si="44"/>
        <v>80</v>
      </c>
      <c r="N212" s="376">
        <f t="shared" si="44"/>
        <v>80</v>
      </c>
      <c r="O212" s="378">
        <v>80</v>
      </c>
      <c r="P212" s="181">
        <v>0</v>
      </c>
      <c r="Q212" s="181">
        <v>0</v>
      </c>
      <c r="R212" s="181">
        <v>0</v>
      </c>
      <c r="S212" s="112"/>
      <c r="T212" s="133" t="s">
        <v>151</v>
      </c>
      <c r="U212" s="5">
        <f t="shared" si="40"/>
        <v>0.45650000000000002</v>
      </c>
      <c r="V212" s="5">
        <f t="shared" si="41"/>
        <v>0.7054999999999999</v>
      </c>
      <c r="W212" s="5">
        <f t="shared" si="42"/>
        <v>0.747</v>
      </c>
      <c r="X212" s="5">
        <f t="shared" si="43"/>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818</v>
      </c>
      <c r="J213" s="133" t="s">
        <v>406</v>
      </c>
      <c r="K213" s="376">
        <f t="shared" si="44"/>
        <v>268.84732142857143</v>
      </c>
      <c r="L213" s="376">
        <f t="shared" si="44"/>
        <v>268.84732142857143</v>
      </c>
      <c r="M213" s="376">
        <f t="shared" si="44"/>
        <v>268.84732142857143</v>
      </c>
      <c r="N213" s="376">
        <f t="shared" si="44"/>
        <v>268.84732142857143</v>
      </c>
      <c r="O213" s="378">
        <v>268.84732142857143</v>
      </c>
      <c r="P213" s="181">
        <v>0</v>
      </c>
      <c r="Q213" s="181">
        <v>0</v>
      </c>
      <c r="R213" s="181">
        <v>0</v>
      </c>
      <c r="S213" s="112"/>
      <c r="T213" s="133" t="s">
        <v>404</v>
      </c>
      <c r="U213" s="5">
        <f t="shared" si="40"/>
        <v>9.9892346938775542</v>
      </c>
      <c r="V213" s="5">
        <f t="shared" si="41"/>
        <v>15.437908163265309</v>
      </c>
      <c r="W213" s="5">
        <f t="shared" si="42"/>
        <v>16.34602040816327</v>
      </c>
      <c r="X213" s="5">
        <f t="shared" si="43"/>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4"/>
        <v>346.35833333333335</v>
      </c>
      <c r="L214" s="376">
        <f t="shared" si="44"/>
        <v>346.35833333333335</v>
      </c>
      <c r="M214" s="376">
        <f t="shared" si="44"/>
        <v>346.35833333333335</v>
      </c>
      <c r="N214" s="376">
        <f t="shared" si="44"/>
        <v>346.35833333333335</v>
      </c>
      <c r="O214" s="378">
        <v>346.35833333333335</v>
      </c>
      <c r="P214" s="181">
        <v>0</v>
      </c>
      <c r="Q214" s="181">
        <v>0</v>
      </c>
      <c r="R214" s="181">
        <v>0</v>
      </c>
      <c r="S214" s="112"/>
      <c r="T214" s="133" t="s">
        <v>143</v>
      </c>
      <c r="U214" s="5">
        <f t="shared" si="40"/>
        <v>11.662156862745105</v>
      </c>
      <c r="V214" s="5">
        <f t="shared" si="41"/>
        <v>18.023333333333341</v>
      </c>
      <c r="W214" s="5">
        <f t="shared" si="42"/>
        <v>19.083529411764715</v>
      </c>
      <c r="X214" s="5">
        <f t="shared" si="43"/>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4"/>
        <v>395.58750000000009</v>
      </c>
      <c r="L215" s="376">
        <f t="shared" si="44"/>
        <v>395.58750000000009</v>
      </c>
      <c r="M215" s="376">
        <f t="shared" si="44"/>
        <v>395.58750000000009</v>
      </c>
      <c r="N215" s="376">
        <f t="shared" si="44"/>
        <v>395.58750000000009</v>
      </c>
      <c r="O215" s="378">
        <v>395.58750000000009</v>
      </c>
      <c r="P215" s="181">
        <v>0</v>
      </c>
      <c r="Q215" s="181">
        <v>0</v>
      </c>
      <c r="R215" s="181">
        <v>0</v>
      </c>
      <c r="S215" s="112"/>
      <c r="T215" s="133" t="s">
        <v>144</v>
      </c>
      <c r="U215" s="5">
        <f t="shared" si="40"/>
        <v>16.916198830409364</v>
      </c>
      <c r="V215" s="5">
        <f t="shared" si="41"/>
        <v>26.143216374269013</v>
      </c>
      <c r="W215" s="5">
        <f t="shared" si="42"/>
        <v>27.681052631578957</v>
      </c>
      <c r="X215" s="5">
        <f t="shared" si="43"/>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4"/>
        <v>399.13333333333338</v>
      </c>
      <c r="L216" s="376">
        <f t="shared" si="44"/>
        <v>399.13333333333338</v>
      </c>
      <c r="M216" s="376">
        <f t="shared" si="44"/>
        <v>399.13333333333338</v>
      </c>
      <c r="N216" s="376">
        <f t="shared" si="44"/>
        <v>399.13333333333338</v>
      </c>
      <c r="O216" s="378">
        <v>399.13333333333338</v>
      </c>
      <c r="P216" s="181">
        <v>0</v>
      </c>
      <c r="Q216" s="181">
        <v>0</v>
      </c>
      <c r="R216" s="181">
        <v>0</v>
      </c>
      <c r="S216" s="112"/>
      <c r="T216" s="133" t="s">
        <v>145</v>
      </c>
      <c r="U216" s="5">
        <f t="shared" si="40"/>
        <v>31.873435374149672</v>
      </c>
      <c r="V216" s="5">
        <f t="shared" si="41"/>
        <v>49.258945578231305</v>
      </c>
      <c r="W216" s="5">
        <f t="shared" si="42"/>
        <v>52.156530612244914</v>
      </c>
      <c r="X216" s="5">
        <f t="shared" si="43"/>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5">$O217</f>
        <v>488.27083333333337</v>
      </c>
      <c r="L217" s="376">
        <f t="shared" si="45"/>
        <v>488.27083333333337</v>
      </c>
      <c r="M217" s="376">
        <f t="shared" si="45"/>
        <v>488.27083333333337</v>
      </c>
      <c r="N217" s="376">
        <f t="shared" si="45"/>
        <v>488.27083333333337</v>
      </c>
      <c r="O217" s="378">
        <v>488.27083333333337</v>
      </c>
      <c r="P217" s="181">
        <v>0</v>
      </c>
      <c r="Q217" s="181">
        <v>0</v>
      </c>
      <c r="R217" s="181">
        <v>0</v>
      </c>
      <c r="S217" s="112"/>
      <c r="T217" s="133" t="s">
        <v>146</v>
      </c>
      <c r="U217" s="5">
        <f t="shared" si="40"/>
        <v>37.588833333333348</v>
      </c>
      <c r="V217" s="5">
        <f t="shared" si="41"/>
        <v>58.091833333333341</v>
      </c>
      <c r="W217" s="5">
        <f t="shared" si="42"/>
        <v>61.509000000000015</v>
      </c>
      <c r="X217" s="5">
        <f t="shared" si="43"/>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5"/>
        <v>679.15</v>
      </c>
      <c r="L218" s="376">
        <f t="shared" si="45"/>
        <v>679.15</v>
      </c>
      <c r="M218" s="376">
        <f t="shared" si="45"/>
        <v>679.15</v>
      </c>
      <c r="N218" s="376">
        <f t="shared" si="45"/>
        <v>679.15</v>
      </c>
      <c r="O218" s="378">
        <v>679.15</v>
      </c>
      <c r="P218" s="181">
        <v>0</v>
      </c>
      <c r="Q218" s="181">
        <v>0</v>
      </c>
      <c r="R218" s="181">
        <v>0</v>
      </c>
      <c r="S218" s="112"/>
      <c r="T218" s="133" t="s">
        <v>147</v>
      </c>
      <c r="U218" s="5">
        <f t="shared" si="40"/>
        <v>38.765685483870982</v>
      </c>
      <c r="V218" s="5">
        <f t="shared" si="41"/>
        <v>59.910604838709688</v>
      </c>
      <c r="W218" s="5">
        <f t="shared" si="42"/>
        <v>63.434758064516146</v>
      </c>
      <c r="X218" s="5">
        <f t="shared" si="43"/>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5"/>
        <v>80</v>
      </c>
      <c r="L219" s="376">
        <f t="shared" si="45"/>
        <v>80</v>
      </c>
      <c r="M219" s="376">
        <f t="shared" si="45"/>
        <v>80</v>
      </c>
      <c r="N219" s="376">
        <f t="shared" si="45"/>
        <v>80</v>
      </c>
      <c r="O219" s="378">
        <v>80</v>
      </c>
      <c r="P219" s="181">
        <v>0</v>
      </c>
      <c r="Q219" s="181">
        <v>0</v>
      </c>
      <c r="R219" s="181">
        <v>0</v>
      </c>
      <c r="S219" s="112"/>
      <c r="T219" s="133" t="s">
        <v>148</v>
      </c>
      <c r="U219" s="5">
        <f t="shared" si="40"/>
        <v>0.45650000000000002</v>
      </c>
      <c r="V219" s="5">
        <f t="shared" si="41"/>
        <v>0.7054999999999999</v>
      </c>
      <c r="W219" s="5">
        <f t="shared" si="42"/>
        <v>0.747</v>
      </c>
      <c r="X219" s="5">
        <f t="shared" si="43"/>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5"/>
        <v>80</v>
      </c>
      <c r="L220" s="376">
        <f t="shared" si="45"/>
        <v>80</v>
      </c>
      <c r="M220" s="376">
        <f t="shared" si="45"/>
        <v>80</v>
      </c>
      <c r="N220" s="376">
        <f t="shared" si="45"/>
        <v>80</v>
      </c>
      <c r="O220" s="378">
        <v>80</v>
      </c>
      <c r="P220" s="181">
        <v>0</v>
      </c>
      <c r="Q220" s="181">
        <v>0</v>
      </c>
      <c r="R220" s="181">
        <v>0</v>
      </c>
      <c r="S220" s="112"/>
      <c r="T220" s="133" t="s">
        <v>149</v>
      </c>
      <c r="U220" s="5">
        <f t="shared" si="40"/>
        <v>0.45650000000000002</v>
      </c>
      <c r="V220" s="5">
        <f t="shared" si="41"/>
        <v>0.7054999999999999</v>
      </c>
      <c r="W220" s="5">
        <f t="shared" si="42"/>
        <v>0.747</v>
      </c>
      <c r="X220" s="5">
        <f t="shared" si="43"/>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5"/>
        <v>80</v>
      </c>
      <c r="L221" s="376">
        <f t="shared" si="45"/>
        <v>80</v>
      </c>
      <c r="M221" s="376">
        <f t="shared" si="45"/>
        <v>80</v>
      </c>
      <c r="N221" s="376">
        <f t="shared" si="45"/>
        <v>80</v>
      </c>
      <c r="O221" s="378">
        <v>80</v>
      </c>
      <c r="P221" s="181">
        <v>0</v>
      </c>
      <c r="Q221" s="181">
        <v>0</v>
      </c>
      <c r="R221" s="181">
        <v>0</v>
      </c>
      <c r="S221" s="112"/>
      <c r="T221" s="133" t="s">
        <v>150</v>
      </c>
      <c r="U221" s="5">
        <f t="shared" si="40"/>
        <v>0.45650000000000002</v>
      </c>
      <c r="V221" s="5">
        <f t="shared" si="41"/>
        <v>0.7054999999999999</v>
      </c>
      <c r="W221" s="5">
        <f t="shared" si="42"/>
        <v>0.747</v>
      </c>
      <c r="X221" s="5">
        <f t="shared" si="43"/>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5"/>
        <v>80</v>
      </c>
      <c r="L222" s="376">
        <f t="shared" si="45"/>
        <v>80</v>
      </c>
      <c r="M222" s="376">
        <f t="shared" si="45"/>
        <v>80</v>
      </c>
      <c r="N222" s="376">
        <f t="shared" si="45"/>
        <v>80</v>
      </c>
      <c r="O222" s="378">
        <v>80</v>
      </c>
      <c r="P222" s="181">
        <v>0</v>
      </c>
      <c r="Q222" s="181">
        <v>0</v>
      </c>
      <c r="R222" s="181">
        <v>0</v>
      </c>
      <c r="S222" s="112"/>
      <c r="T222" s="133" t="s">
        <v>151</v>
      </c>
      <c r="U222" s="5">
        <f t="shared" si="40"/>
        <v>0.45650000000000002</v>
      </c>
      <c r="V222" s="5">
        <f t="shared" si="41"/>
        <v>0.7054999999999999</v>
      </c>
      <c r="W222" s="5">
        <f t="shared" si="42"/>
        <v>0.747</v>
      </c>
      <c r="X222" s="5">
        <f t="shared" si="43"/>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819</v>
      </c>
      <c r="J223" s="133" t="s">
        <v>406</v>
      </c>
      <c r="K223" s="376">
        <f t="shared" si="45"/>
        <v>268.84732142857143</v>
      </c>
      <c r="L223" s="376">
        <f t="shared" si="45"/>
        <v>268.84732142857143</v>
      </c>
      <c r="M223" s="376">
        <f t="shared" si="45"/>
        <v>268.84732142857143</v>
      </c>
      <c r="N223" s="376">
        <f t="shared" si="45"/>
        <v>268.84732142857143</v>
      </c>
      <c r="O223" s="378">
        <v>268.84732142857143</v>
      </c>
      <c r="P223" s="181">
        <v>0</v>
      </c>
      <c r="Q223" s="181">
        <v>0</v>
      </c>
      <c r="R223" s="181">
        <v>0</v>
      </c>
      <c r="S223" s="112"/>
      <c r="T223" s="133" t="s">
        <v>404</v>
      </c>
      <c r="U223" s="5">
        <f t="shared" si="40"/>
        <v>9.9892346938775542</v>
      </c>
      <c r="V223" s="5">
        <f t="shared" si="41"/>
        <v>15.437908163265309</v>
      </c>
      <c r="W223" s="5">
        <f t="shared" si="42"/>
        <v>16.34602040816327</v>
      </c>
      <c r="X223" s="5">
        <f t="shared" si="43"/>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5"/>
        <v>346.35833333333335</v>
      </c>
      <c r="L224" s="376">
        <f t="shared" si="45"/>
        <v>346.35833333333335</v>
      </c>
      <c r="M224" s="376">
        <f t="shared" si="45"/>
        <v>346.35833333333335</v>
      </c>
      <c r="N224" s="376">
        <f t="shared" si="45"/>
        <v>346.35833333333335</v>
      </c>
      <c r="O224" s="378">
        <v>346.35833333333335</v>
      </c>
      <c r="P224" s="181">
        <v>0</v>
      </c>
      <c r="Q224" s="181">
        <v>0</v>
      </c>
      <c r="R224" s="181">
        <v>0</v>
      </c>
      <c r="S224" s="112"/>
      <c r="T224" s="133" t="s">
        <v>143</v>
      </c>
      <c r="U224" s="5">
        <f t="shared" si="40"/>
        <v>11.662156862745105</v>
      </c>
      <c r="V224" s="5">
        <f t="shared" si="41"/>
        <v>18.023333333333341</v>
      </c>
      <c r="W224" s="5">
        <f t="shared" si="42"/>
        <v>19.083529411764715</v>
      </c>
      <c r="X224" s="5">
        <f t="shared" si="43"/>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5"/>
        <v>395.58750000000009</v>
      </c>
      <c r="L225" s="376">
        <f t="shared" si="45"/>
        <v>395.58750000000009</v>
      </c>
      <c r="M225" s="376">
        <f t="shared" si="45"/>
        <v>395.58750000000009</v>
      </c>
      <c r="N225" s="376">
        <f t="shared" si="45"/>
        <v>395.58750000000009</v>
      </c>
      <c r="O225" s="378">
        <v>395.58750000000009</v>
      </c>
      <c r="P225" s="181">
        <v>0</v>
      </c>
      <c r="Q225" s="181">
        <v>0</v>
      </c>
      <c r="R225" s="181">
        <v>0</v>
      </c>
      <c r="S225" s="112"/>
      <c r="T225" s="133" t="s">
        <v>144</v>
      </c>
      <c r="U225" s="5">
        <f t="shared" si="40"/>
        <v>16.916198830409364</v>
      </c>
      <c r="V225" s="5">
        <f t="shared" si="41"/>
        <v>26.143216374269013</v>
      </c>
      <c r="W225" s="5">
        <f t="shared" si="42"/>
        <v>27.681052631578957</v>
      </c>
      <c r="X225" s="5">
        <f t="shared" si="43"/>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5"/>
        <v>399.13333333333338</v>
      </c>
      <c r="L226" s="376">
        <f t="shared" si="45"/>
        <v>399.13333333333338</v>
      </c>
      <c r="M226" s="376">
        <f t="shared" si="45"/>
        <v>399.13333333333338</v>
      </c>
      <c r="N226" s="376">
        <f t="shared" si="45"/>
        <v>399.13333333333338</v>
      </c>
      <c r="O226" s="378">
        <v>399.13333333333338</v>
      </c>
      <c r="P226" s="181">
        <v>0</v>
      </c>
      <c r="Q226" s="181">
        <v>0</v>
      </c>
      <c r="R226" s="181">
        <v>0</v>
      </c>
      <c r="S226" s="112"/>
      <c r="T226" s="133" t="s">
        <v>145</v>
      </c>
      <c r="U226" s="5">
        <f t="shared" si="40"/>
        <v>31.873435374149672</v>
      </c>
      <c r="V226" s="5">
        <f t="shared" si="41"/>
        <v>49.258945578231305</v>
      </c>
      <c r="W226" s="5">
        <f t="shared" si="42"/>
        <v>52.156530612244914</v>
      </c>
      <c r="X226" s="5">
        <f t="shared" si="43"/>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5"/>
        <v>488.27083333333337</v>
      </c>
      <c r="L227" s="376">
        <f t="shared" si="45"/>
        <v>488.27083333333337</v>
      </c>
      <c r="M227" s="376">
        <f t="shared" si="45"/>
        <v>488.27083333333337</v>
      </c>
      <c r="N227" s="376">
        <f t="shared" si="45"/>
        <v>488.27083333333337</v>
      </c>
      <c r="O227" s="378">
        <v>488.27083333333337</v>
      </c>
      <c r="P227" s="181">
        <v>0</v>
      </c>
      <c r="Q227" s="181">
        <v>0</v>
      </c>
      <c r="R227" s="181">
        <v>0</v>
      </c>
      <c r="S227" s="112"/>
      <c r="T227" s="133" t="s">
        <v>146</v>
      </c>
      <c r="U227" s="5">
        <f t="shared" si="40"/>
        <v>37.588833333333348</v>
      </c>
      <c r="V227" s="5">
        <f t="shared" si="41"/>
        <v>58.091833333333341</v>
      </c>
      <c r="W227" s="5">
        <f t="shared" si="42"/>
        <v>61.509000000000015</v>
      </c>
      <c r="X227" s="5">
        <f t="shared" si="43"/>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5"/>
        <v>650.625</v>
      </c>
      <c r="L228" s="376">
        <f t="shared" si="45"/>
        <v>650.625</v>
      </c>
      <c r="M228" s="376">
        <f t="shared" si="45"/>
        <v>650.625</v>
      </c>
      <c r="N228" s="376">
        <f t="shared" si="45"/>
        <v>650.625</v>
      </c>
      <c r="O228" s="378">
        <v>650.625</v>
      </c>
      <c r="P228" s="181">
        <v>0</v>
      </c>
      <c r="Q228" s="181">
        <v>0</v>
      </c>
      <c r="R228" s="181">
        <v>0</v>
      </c>
      <c r="S228" s="112"/>
      <c r="T228" s="133" t="s">
        <v>147</v>
      </c>
      <c r="U228" s="5">
        <f t="shared" si="40"/>
        <v>21.191923076923079</v>
      </c>
      <c r="V228" s="5">
        <f t="shared" si="41"/>
        <v>32.751153846153848</v>
      </c>
      <c r="W228" s="5">
        <f t="shared" si="42"/>
        <v>34.677692307692311</v>
      </c>
      <c r="X228" s="5">
        <f t="shared" si="43"/>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5"/>
        <v>80</v>
      </c>
      <c r="L229" s="376">
        <f t="shared" si="45"/>
        <v>80</v>
      </c>
      <c r="M229" s="376">
        <f t="shared" si="45"/>
        <v>80</v>
      </c>
      <c r="N229" s="376">
        <f t="shared" si="45"/>
        <v>80</v>
      </c>
      <c r="O229" s="378">
        <v>80</v>
      </c>
      <c r="P229" s="181">
        <v>0</v>
      </c>
      <c r="Q229" s="181">
        <v>0</v>
      </c>
      <c r="R229" s="181">
        <v>0</v>
      </c>
      <c r="S229" s="112"/>
      <c r="T229" s="133" t="s">
        <v>148</v>
      </c>
      <c r="U229" s="5">
        <f t="shared" si="40"/>
        <v>0.45650000000000002</v>
      </c>
      <c r="V229" s="5">
        <f t="shared" si="41"/>
        <v>0.7054999999999999</v>
      </c>
      <c r="W229" s="5">
        <f t="shared" si="42"/>
        <v>0.747</v>
      </c>
      <c r="X229" s="5">
        <f t="shared" si="43"/>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5"/>
        <v>80</v>
      </c>
      <c r="L230" s="376">
        <f t="shared" si="45"/>
        <v>80</v>
      </c>
      <c r="M230" s="376">
        <f t="shared" si="45"/>
        <v>80</v>
      </c>
      <c r="N230" s="376">
        <f t="shared" si="45"/>
        <v>80</v>
      </c>
      <c r="O230" s="378">
        <v>80</v>
      </c>
      <c r="P230" s="181">
        <v>0</v>
      </c>
      <c r="Q230" s="181">
        <v>0</v>
      </c>
      <c r="R230" s="181">
        <v>0</v>
      </c>
      <c r="S230" s="112"/>
      <c r="T230" s="133" t="s">
        <v>149</v>
      </c>
      <c r="U230" s="5">
        <f t="shared" si="40"/>
        <v>0.45650000000000002</v>
      </c>
      <c r="V230" s="5">
        <f t="shared" si="41"/>
        <v>0.7054999999999999</v>
      </c>
      <c r="W230" s="5">
        <f t="shared" si="42"/>
        <v>0.747</v>
      </c>
      <c r="X230" s="5">
        <f t="shared" si="43"/>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5"/>
        <v>80</v>
      </c>
      <c r="L231" s="376">
        <f t="shared" si="45"/>
        <v>80</v>
      </c>
      <c r="M231" s="376">
        <f t="shared" si="45"/>
        <v>80</v>
      </c>
      <c r="N231" s="376">
        <f t="shared" si="45"/>
        <v>80</v>
      </c>
      <c r="O231" s="378">
        <v>80</v>
      </c>
      <c r="P231" s="181">
        <v>0</v>
      </c>
      <c r="Q231" s="181">
        <v>0</v>
      </c>
      <c r="R231" s="181">
        <v>0</v>
      </c>
      <c r="S231" s="112"/>
      <c r="T231" s="133" t="s">
        <v>150</v>
      </c>
      <c r="U231" s="5">
        <f t="shared" si="40"/>
        <v>0.45650000000000002</v>
      </c>
      <c r="V231" s="5">
        <f t="shared" si="41"/>
        <v>0.7054999999999999</v>
      </c>
      <c r="W231" s="5">
        <f t="shared" si="42"/>
        <v>0.747</v>
      </c>
      <c r="X231" s="5">
        <f t="shared" si="43"/>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5"/>
        <v>80</v>
      </c>
      <c r="L232" s="376">
        <f t="shared" si="45"/>
        <v>80</v>
      </c>
      <c r="M232" s="376">
        <f t="shared" si="45"/>
        <v>80</v>
      </c>
      <c r="N232" s="376">
        <f t="shared" si="45"/>
        <v>80</v>
      </c>
      <c r="O232" s="378">
        <v>80</v>
      </c>
      <c r="P232" s="181">
        <v>0</v>
      </c>
      <c r="Q232" s="181">
        <v>0</v>
      </c>
      <c r="R232" s="181">
        <v>0</v>
      </c>
      <c r="S232" s="112"/>
      <c r="T232" s="133" t="s">
        <v>151</v>
      </c>
      <c r="U232" s="5">
        <f t="shared" si="40"/>
        <v>0.45650000000000002</v>
      </c>
      <c r="V232" s="5">
        <f t="shared" si="41"/>
        <v>0.7054999999999999</v>
      </c>
      <c r="W232" s="5">
        <f t="shared" si="42"/>
        <v>0.747</v>
      </c>
      <c r="X232" s="5">
        <f t="shared" si="43"/>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820</v>
      </c>
      <c r="J233" s="133" t="s">
        <v>406</v>
      </c>
      <c r="K233" s="376">
        <f t="shared" si="45"/>
        <v>80</v>
      </c>
      <c r="L233" s="376">
        <f t="shared" si="45"/>
        <v>80</v>
      </c>
      <c r="M233" s="376">
        <f t="shared" si="45"/>
        <v>80</v>
      </c>
      <c r="N233" s="376">
        <f t="shared" si="45"/>
        <v>80</v>
      </c>
      <c r="O233" s="378">
        <v>80</v>
      </c>
      <c r="P233" s="181">
        <v>0</v>
      </c>
      <c r="Q233" s="181">
        <v>0</v>
      </c>
      <c r="R233" s="181">
        <v>0</v>
      </c>
      <c r="S233" s="112"/>
      <c r="T233" s="133" t="s">
        <v>404</v>
      </c>
      <c r="U233" s="5">
        <f t="shared" si="40"/>
        <v>0.45650000000000002</v>
      </c>
      <c r="V233" s="5">
        <f t="shared" si="41"/>
        <v>0.7054999999999999</v>
      </c>
      <c r="W233" s="5">
        <f t="shared" si="42"/>
        <v>0.747</v>
      </c>
      <c r="X233" s="5">
        <f t="shared" si="43"/>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5"/>
        <v>159.11499999999998</v>
      </c>
      <c r="L234" s="376">
        <f t="shared" si="45"/>
        <v>159.11499999999998</v>
      </c>
      <c r="M234" s="376">
        <f t="shared" si="45"/>
        <v>159.11499999999998</v>
      </c>
      <c r="N234" s="376">
        <f t="shared" si="45"/>
        <v>159.11499999999998</v>
      </c>
      <c r="O234" s="378">
        <v>159.11499999999998</v>
      </c>
      <c r="P234" s="181">
        <v>0</v>
      </c>
      <c r="Q234" s="181">
        <v>0</v>
      </c>
      <c r="R234" s="181">
        <v>0</v>
      </c>
      <c r="S234" s="112"/>
      <c r="T234" s="133" t="s">
        <v>143</v>
      </c>
      <c r="U234" s="5">
        <f t="shared" si="40"/>
        <v>10.321882352941172</v>
      </c>
      <c r="V234" s="5">
        <f t="shared" si="41"/>
        <v>15.951999999999993</v>
      </c>
      <c r="W234" s="5">
        <f t="shared" si="42"/>
        <v>16.890352941176463</v>
      </c>
      <c r="X234" s="5">
        <f t="shared" si="43"/>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5"/>
        <v>308.26333333333332</v>
      </c>
      <c r="L235" s="376">
        <f t="shared" si="45"/>
        <v>308.26333333333332</v>
      </c>
      <c r="M235" s="376">
        <f t="shared" si="45"/>
        <v>308.26333333333332</v>
      </c>
      <c r="N235" s="376">
        <f t="shared" si="45"/>
        <v>308.26333333333332</v>
      </c>
      <c r="O235" s="378">
        <v>308.26333333333332</v>
      </c>
      <c r="P235" s="181">
        <v>0</v>
      </c>
      <c r="Q235" s="181">
        <v>0</v>
      </c>
      <c r="R235" s="181">
        <v>0</v>
      </c>
      <c r="S235" s="112"/>
      <c r="T235" s="133" t="s">
        <v>144</v>
      </c>
      <c r="U235" s="5">
        <f t="shared" si="40"/>
        <v>15.904520467836257</v>
      </c>
      <c r="V235" s="5">
        <f t="shared" si="41"/>
        <v>24.579713450292395</v>
      </c>
      <c r="W235" s="5">
        <f t="shared" si="42"/>
        <v>26.02557894736842</v>
      </c>
      <c r="X235" s="5">
        <f t="shared" si="43"/>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5"/>
        <v>400.12499999999989</v>
      </c>
      <c r="L236" s="376">
        <f t="shared" si="45"/>
        <v>400.12499999999989</v>
      </c>
      <c r="M236" s="376">
        <f t="shared" si="45"/>
        <v>400.12499999999989</v>
      </c>
      <c r="N236" s="376">
        <f t="shared" si="45"/>
        <v>400.12499999999989</v>
      </c>
      <c r="O236" s="378">
        <v>400.12499999999989</v>
      </c>
      <c r="P236" s="181">
        <v>0</v>
      </c>
      <c r="Q236" s="181">
        <v>0</v>
      </c>
      <c r="R236" s="181">
        <v>0</v>
      </c>
      <c r="S236" s="112"/>
      <c r="T236" s="133" t="s">
        <v>145</v>
      </c>
      <c r="U236" s="5">
        <f t="shared" si="40"/>
        <v>32.140054421768696</v>
      </c>
      <c r="V236" s="5">
        <f t="shared" si="41"/>
        <v>49.670993197278897</v>
      </c>
      <c r="W236" s="5">
        <f t="shared" si="42"/>
        <v>52.592816326530595</v>
      </c>
      <c r="X236" s="5">
        <f t="shared" si="43"/>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5"/>
        <v>356.88666666666666</v>
      </c>
      <c r="L237" s="376">
        <f t="shared" si="45"/>
        <v>356.88666666666666</v>
      </c>
      <c r="M237" s="376">
        <f t="shared" si="45"/>
        <v>356.88666666666666</v>
      </c>
      <c r="N237" s="376">
        <f t="shared" si="45"/>
        <v>356.88666666666666</v>
      </c>
      <c r="O237" s="378">
        <v>356.88666666666666</v>
      </c>
      <c r="P237" s="181">
        <v>0</v>
      </c>
      <c r="Q237" s="181">
        <v>0</v>
      </c>
      <c r="R237" s="181">
        <v>0</v>
      </c>
      <c r="S237" s="112"/>
      <c r="T237" s="133" t="s">
        <v>146</v>
      </c>
      <c r="U237" s="5">
        <f t="shared" si="40"/>
        <v>31.855999999999991</v>
      </c>
      <c r="V237" s="5">
        <f t="shared" si="41"/>
        <v>49.231999999999985</v>
      </c>
      <c r="W237" s="5">
        <f t="shared" si="42"/>
        <v>52.127999999999986</v>
      </c>
      <c r="X237" s="5">
        <f t="shared" si="43"/>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5"/>
        <v>498.88214285714292</v>
      </c>
      <c r="L238" s="376">
        <f t="shared" si="45"/>
        <v>498.88214285714292</v>
      </c>
      <c r="M238" s="376">
        <f t="shared" si="45"/>
        <v>498.88214285714292</v>
      </c>
      <c r="N238" s="376">
        <f t="shared" si="45"/>
        <v>498.88214285714292</v>
      </c>
      <c r="O238" s="378">
        <v>498.88214285714292</v>
      </c>
      <c r="P238" s="181">
        <v>0</v>
      </c>
      <c r="Q238" s="181">
        <v>0</v>
      </c>
      <c r="R238" s="181">
        <v>0</v>
      </c>
      <c r="S238" s="112"/>
      <c r="T238" s="133" t="s">
        <v>147</v>
      </c>
      <c r="U238" s="5">
        <f t="shared" si="40"/>
        <v>34.622281746031746</v>
      </c>
      <c r="V238" s="5">
        <f t="shared" si="41"/>
        <v>53.507162698412692</v>
      </c>
      <c r="W238" s="5">
        <f t="shared" si="42"/>
        <v>56.654642857142854</v>
      </c>
      <c r="X238" s="5">
        <f t="shared" si="43"/>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5"/>
        <v>80</v>
      </c>
      <c r="L239" s="376">
        <f t="shared" si="45"/>
        <v>80</v>
      </c>
      <c r="M239" s="376">
        <f t="shared" si="45"/>
        <v>80</v>
      </c>
      <c r="N239" s="376">
        <f t="shared" si="45"/>
        <v>80</v>
      </c>
      <c r="O239" s="378">
        <v>80</v>
      </c>
      <c r="P239" s="181">
        <v>0</v>
      </c>
      <c r="Q239" s="181">
        <v>0</v>
      </c>
      <c r="R239" s="181">
        <v>0</v>
      </c>
      <c r="S239" s="112"/>
      <c r="T239" s="133" t="s">
        <v>148</v>
      </c>
      <c r="U239" s="5">
        <f t="shared" si="40"/>
        <v>0.45650000000000002</v>
      </c>
      <c r="V239" s="5">
        <f t="shared" si="41"/>
        <v>0.7054999999999999</v>
      </c>
      <c r="W239" s="5">
        <f t="shared" si="42"/>
        <v>0.747</v>
      </c>
      <c r="X239" s="5">
        <f t="shared" si="43"/>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5"/>
        <v>80</v>
      </c>
      <c r="L240" s="376">
        <f t="shared" si="45"/>
        <v>80</v>
      </c>
      <c r="M240" s="376">
        <f t="shared" si="45"/>
        <v>80</v>
      </c>
      <c r="N240" s="376">
        <f t="shared" si="45"/>
        <v>80</v>
      </c>
      <c r="O240" s="378">
        <v>80</v>
      </c>
      <c r="P240" s="181">
        <v>0</v>
      </c>
      <c r="Q240" s="181">
        <v>0</v>
      </c>
      <c r="R240" s="181">
        <v>0</v>
      </c>
      <c r="S240" s="112"/>
      <c r="T240" s="133" t="s">
        <v>149</v>
      </c>
      <c r="U240" s="5">
        <f t="shared" si="40"/>
        <v>0.45650000000000002</v>
      </c>
      <c r="V240" s="5">
        <f t="shared" si="41"/>
        <v>0.7054999999999999</v>
      </c>
      <c r="W240" s="5">
        <f t="shared" si="42"/>
        <v>0.747</v>
      </c>
      <c r="X240" s="5">
        <f t="shared" si="43"/>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5"/>
        <v>80</v>
      </c>
      <c r="L241" s="376">
        <f t="shared" si="45"/>
        <v>80</v>
      </c>
      <c r="M241" s="376">
        <f t="shared" si="45"/>
        <v>80</v>
      </c>
      <c r="N241" s="376">
        <f t="shared" si="45"/>
        <v>80</v>
      </c>
      <c r="O241" s="378">
        <v>80</v>
      </c>
      <c r="P241" s="181">
        <v>0</v>
      </c>
      <c r="Q241" s="181">
        <v>0</v>
      </c>
      <c r="R241" s="181">
        <v>0</v>
      </c>
      <c r="S241" s="112"/>
      <c r="T241" s="133" t="s">
        <v>150</v>
      </c>
      <c r="U241" s="5">
        <f t="shared" si="40"/>
        <v>0.45650000000000002</v>
      </c>
      <c r="V241" s="5">
        <f t="shared" si="41"/>
        <v>0.7054999999999999</v>
      </c>
      <c r="W241" s="5">
        <f t="shared" si="42"/>
        <v>0.747</v>
      </c>
      <c r="X241" s="5">
        <f t="shared" si="43"/>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5"/>
        <v>80</v>
      </c>
      <c r="L242" s="376">
        <f t="shared" si="45"/>
        <v>80</v>
      </c>
      <c r="M242" s="376">
        <f t="shared" si="45"/>
        <v>80</v>
      </c>
      <c r="N242" s="376">
        <f t="shared" si="45"/>
        <v>80</v>
      </c>
      <c r="O242" s="378">
        <v>80</v>
      </c>
      <c r="P242" s="181">
        <v>0</v>
      </c>
      <c r="Q242" s="181">
        <v>0</v>
      </c>
      <c r="R242" s="181">
        <v>0</v>
      </c>
      <c r="S242" s="112"/>
      <c r="T242" s="133" t="s">
        <v>151</v>
      </c>
      <c r="U242" s="5">
        <f t="shared" si="40"/>
        <v>0.45650000000000002</v>
      </c>
      <c r="V242" s="5">
        <f t="shared" si="41"/>
        <v>0.7054999999999999</v>
      </c>
      <c r="W242" s="5">
        <f t="shared" si="42"/>
        <v>0.747</v>
      </c>
      <c r="X242" s="5">
        <f t="shared" si="43"/>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821</v>
      </c>
      <c r="J243" s="133" t="s">
        <v>406</v>
      </c>
      <c r="K243" s="376">
        <f t="shared" si="45"/>
        <v>80</v>
      </c>
      <c r="L243" s="376">
        <f t="shared" si="45"/>
        <v>80</v>
      </c>
      <c r="M243" s="376">
        <f t="shared" si="45"/>
        <v>80</v>
      </c>
      <c r="N243" s="376">
        <f t="shared" si="45"/>
        <v>80</v>
      </c>
      <c r="O243" s="378">
        <v>80</v>
      </c>
      <c r="P243" s="181">
        <v>0</v>
      </c>
      <c r="Q243" s="181">
        <v>0</v>
      </c>
      <c r="R243" s="181">
        <v>0</v>
      </c>
      <c r="S243" s="112"/>
      <c r="T243" s="133" t="s">
        <v>404</v>
      </c>
      <c r="U243" s="5">
        <f t="shared" si="40"/>
        <v>0.45650000000000002</v>
      </c>
      <c r="V243" s="5">
        <f t="shared" si="41"/>
        <v>0.7054999999999999</v>
      </c>
      <c r="W243" s="5">
        <f t="shared" si="42"/>
        <v>0.747</v>
      </c>
      <c r="X243" s="5">
        <f t="shared" si="43"/>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5"/>
        <v>159.11499999999998</v>
      </c>
      <c r="L244" s="376">
        <f t="shared" si="45"/>
        <v>159.11499999999998</v>
      </c>
      <c r="M244" s="376">
        <f t="shared" si="45"/>
        <v>159.11499999999998</v>
      </c>
      <c r="N244" s="376">
        <f t="shared" si="45"/>
        <v>159.11499999999998</v>
      </c>
      <c r="O244" s="378">
        <v>159.11499999999998</v>
      </c>
      <c r="P244" s="181">
        <v>0</v>
      </c>
      <c r="Q244" s="181">
        <v>0</v>
      </c>
      <c r="R244" s="181">
        <v>0</v>
      </c>
      <c r="S244" s="112"/>
      <c r="T244" s="133" t="s">
        <v>143</v>
      </c>
      <c r="U244" s="5">
        <f t="shared" si="40"/>
        <v>10.321882352941172</v>
      </c>
      <c r="V244" s="5">
        <f t="shared" si="41"/>
        <v>15.951999999999993</v>
      </c>
      <c r="W244" s="5">
        <f t="shared" si="42"/>
        <v>16.890352941176463</v>
      </c>
      <c r="X244" s="5">
        <f t="shared" si="43"/>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5"/>
        <v>308.26333333333332</v>
      </c>
      <c r="L245" s="376">
        <f t="shared" si="45"/>
        <v>308.26333333333332</v>
      </c>
      <c r="M245" s="376">
        <f t="shared" si="45"/>
        <v>308.26333333333332</v>
      </c>
      <c r="N245" s="376">
        <f t="shared" si="45"/>
        <v>308.26333333333332</v>
      </c>
      <c r="O245" s="378">
        <v>308.26333333333332</v>
      </c>
      <c r="P245" s="181">
        <v>0</v>
      </c>
      <c r="Q245" s="181">
        <v>0</v>
      </c>
      <c r="R245" s="181">
        <v>0</v>
      </c>
      <c r="S245" s="112"/>
      <c r="T245" s="133" t="s">
        <v>144</v>
      </c>
      <c r="U245" s="5">
        <f t="shared" si="40"/>
        <v>15.904520467836257</v>
      </c>
      <c r="V245" s="5">
        <f t="shared" si="41"/>
        <v>24.579713450292395</v>
      </c>
      <c r="W245" s="5">
        <f t="shared" si="42"/>
        <v>26.02557894736842</v>
      </c>
      <c r="X245" s="5">
        <f t="shared" si="43"/>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5"/>
        <v>400.12499999999989</v>
      </c>
      <c r="L246" s="376">
        <f t="shared" si="45"/>
        <v>400.12499999999989</v>
      </c>
      <c r="M246" s="376">
        <f t="shared" si="45"/>
        <v>400.12499999999989</v>
      </c>
      <c r="N246" s="376">
        <f t="shared" si="45"/>
        <v>400.12499999999989</v>
      </c>
      <c r="O246" s="378">
        <v>400.12499999999989</v>
      </c>
      <c r="P246" s="181">
        <v>0</v>
      </c>
      <c r="Q246" s="181">
        <v>0</v>
      </c>
      <c r="R246" s="181">
        <v>0</v>
      </c>
      <c r="S246" s="112"/>
      <c r="T246" s="133" t="s">
        <v>145</v>
      </c>
      <c r="U246" s="5">
        <f t="shared" si="40"/>
        <v>32.140054421768696</v>
      </c>
      <c r="V246" s="5">
        <f t="shared" si="41"/>
        <v>49.670993197278897</v>
      </c>
      <c r="W246" s="5">
        <f t="shared" si="42"/>
        <v>52.592816326530595</v>
      </c>
      <c r="X246" s="5">
        <f t="shared" si="43"/>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5"/>
        <v>356.88666666666666</v>
      </c>
      <c r="L247" s="376">
        <f t="shared" si="45"/>
        <v>356.88666666666666</v>
      </c>
      <c r="M247" s="376">
        <f t="shared" si="45"/>
        <v>356.88666666666666</v>
      </c>
      <c r="N247" s="376">
        <f t="shared" si="45"/>
        <v>356.88666666666666</v>
      </c>
      <c r="O247" s="378">
        <v>356.88666666666666</v>
      </c>
      <c r="P247" s="181">
        <v>0</v>
      </c>
      <c r="Q247" s="181">
        <v>0</v>
      </c>
      <c r="R247" s="181">
        <v>0</v>
      </c>
      <c r="S247" s="112"/>
      <c r="T247" s="133" t="s">
        <v>146</v>
      </c>
      <c r="U247" s="5">
        <f t="shared" si="40"/>
        <v>31.855999999999991</v>
      </c>
      <c r="V247" s="5">
        <f t="shared" si="41"/>
        <v>49.231999999999985</v>
      </c>
      <c r="W247" s="5">
        <f t="shared" si="42"/>
        <v>52.127999999999986</v>
      </c>
      <c r="X247" s="5">
        <f t="shared" si="43"/>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5"/>
        <v>425.65624999999989</v>
      </c>
      <c r="L248" s="376">
        <f t="shared" si="45"/>
        <v>425.65624999999989</v>
      </c>
      <c r="M248" s="376">
        <f t="shared" si="45"/>
        <v>425.65624999999989</v>
      </c>
      <c r="N248" s="376">
        <f t="shared" si="45"/>
        <v>425.65624999999989</v>
      </c>
      <c r="O248" s="378">
        <v>425.65624999999989</v>
      </c>
      <c r="P248" s="181">
        <v>0</v>
      </c>
      <c r="Q248" s="181">
        <v>0</v>
      </c>
      <c r="R248" s="181">
        <v>0</v>
      </c>
      <c r="S248" s="112"/>
      <c r="T248" s="133" t="s">
        <v>147</v>
      </c>
      <c r="U248" s="5">
        <f t="shared" ref="U248:U282" si="46">0.55*$Y248*(K248/$O248)</f>
        <v>31.422187500000042</v>
      </c>
      <c r="V248" s="5">
        <f t="shared" ref="V248:V282" si="47">0.85*$Y248*(L248/$O248)</f>
        <v>48.561562500000058</v>
      </c>
      <c r="W248" s="5">
        <f t="shared" ref="W248:W282" si="48">0.9*$Y248*(M248/$O248)</f>
        <v>51.418125000000067</v>
      </c>
      <c r="X248" s="5">
        <f t="shared" ref="X248:X282" si="49">$Y248*(N248/$O248)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0">$O249</f>
        <v>80</v>
      </c>
      <c r="L249" s="376">
        <f t="shared" si="50"/>
        <v>80</v>
      </c>
      <c r="M249" s="376">
        <f t="shared" si="50"/>
        <v>80</v>
      </c>
      <c r="N249" s="376">
        <f t="shared" si="50"/>
        <v>80</v>
      </c>
      <c r="O249" s="378">
        <v>80</v>
      </c>
      <c r="P249" s="181">
        <v>0</v>
      </c>
      <c r="Q249" s="181">
        <v>0</v>
      </c>
      <c r="R249" s="181">
        <v>0</v>
      </c>
      <c r="S249" s="112"/>
      <c r="T249" s="133" t="s">
        <v>148</v>
      </c>
      <c r="U249" s="5">
        <f t="shared" si="46"/>
        <v>0.45650000000000002</v>
      </c>
      <c r="V249" s="5">
        <f t="shared" si="47"/>
        <v>0.7054999999999999</v>
      </c>
      <c r="W249" s="5">
        <f t="shared" si="48"/>
        <v>0.747</v>
      </c>
      <c r="X249" s="5">
        <f t="shared" si="49"/>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0"/>
        <v>80</v>
      </c>
      <c r="L250" s="376">
        <f t="shared" si="50"/>
        <v>80</v>
      </c>
      <c r="M250" s="376">
        <f t="shared" si="50"/>
        <v>80</v>
      </c>
      <c r="N250" s="376">
        <f t="shared" si="50"/>
        <v>80</v>
      </c>
      <c r="O250" s="378">
        <v>80</v>
      </c>
      <c r="P250" s="181">
        <v>0</v>
      </c>
      <c r="Q250" s="181">
        <v>0</v>
      </c>
      <c r="R250" s="181">
        <v>0</v>
      </c>
      <c r="S250" s="112"/>
      <c r="T250" s="133" t="s">
        <v>149</v>
      </c>
      <c r="U250" s="5">
        <f t="shared" si="46"/>
        <v>0.45650000000000002</v>
      </c>
      <c r="V250" s="5">
        <f t="shared" si="47"/>
        <v>0.7054999999999999</v>
      </c>
      <c r="W250" s="5">
        <f t="shared" si="48"/>
        <v>0.747</v>
      </c>
      <c r="X250" s="5">
        <f t="shared" si="49"/>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0"/>
        <v>80</v>
      </c>
      <c r="L251" s="376">
        <f t="shared" si="50"/>
        <v>80</v>
      </c>
      <c r="M251" s="376">
        <f t="shared" si="50"/>
        <v>80</v>
      </c>
      <c r="N251" s="376">
        <f t="shared" si="50"/>
        <v>80</v>
      </c>
      <c r="O251" s="378">
        <v>80</v>
      </c>
      <c r="P251" s="181">
        <v>0</v>
      </c>
      <c r="Q251" s="181">
        <v>0</v>
      </c>
      <c r="R251" s="181">
        <v>0</v>
      </c>
      <c r="S251" s="112"/>
      <c r="T251" s="133" t="s">
        <v>150</v>
      </c>
      <c r="U251" s="5">
        <f t="shared" si="46"/>
        <v>0.45650000000000002</v>
      </c>
      <c r="V251" s="5">
        <f t="shared" si="47"/>
        <v>0.7054999999999999</v>
      </c>
      <c r="W251" s="5">
        <f t="shared" si="48"/>
        <v>0.747</v>
      </c>
      <c r="X251" s="5">
        <f t="shared" si="49"/>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0"/>
        <v>80</v>
      </c>
      <c r="L252" s="376">
        <f t="shared" si="50"/>
        <v>80</v>
      </c>
      <c r="M252" s="376">
        <f t="shared" si="50"/>
        <v>80</v>
      </c>
      <c r="N252" s="376">
        <f t="shared" si="50"/>
        <v>80</v>
      </c>
      <c r="O252" s="378">
        <v>80</v>
      </c>
      <c r="P252" s="181">
        <v>0</v>
      </c>
      <c r="Q252" s="181">
        <v>0</v>
      </c>
      <c r="R252" s="181">
        <v>0</v>
      </c>
      <c r="S252" s="112"/>
      <c r="T252" s="133" t="s">
        <v>151</v>
      </c>
      <c r="U252" s="5">
        <f t="shared" si="46"/>
        <v>0.45650000000000002</v>
      </c>
      <c r="V252" s="5">
        <f t="shared" si="47"/>
        <v>0.7054999999999999</v>
      </c>
      <c r="W252" s="5">
        <f t="shared" si="48"/>
        <v>0.747</v>
      </c>
      <c r="X252" s="5">
        <f t="shared" si="49"/>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822</v>
      </c>
      <c r="J253" s="133" t="s">
        <v>406</v>
      </c>
      <c r="K253" s="376">
        <f t="shared" si="50"/>
        <v>80</v>
      </c>
      <c r="L253" s="376">
        <f t="shared" si="50"/>
        <v>80</v>
      </c>
      <c r="M253" s="376">
        <f t="shared" si="50"/>
        <v>80</v>
      </c>
      <c r="N253" s="376">
        <f t="shared" si="50"/>
        <v>80</v>
      </c>
      <c r="O253" s="378">
        <v>80</v>
      </c>
      <c r="P253" s="181">
        <v>0</v>
      </c>
      <c r="Q253" s="181">
        <v>0</v>
      </c>
      <c r="R253" s="181">
        <v>0</v>
      </c>
      <c r="S253" s="112"/>
      <c r="T253" s="133" t="s">
        <v>404</v>
      </c>
      <c r="U253" s="5">
        <f t="shared" si="46"/>
        <v>0.45650000000000002</v>
      </c>
      <c r="V253" s="5">
        <f t="shared" si="47"/>
        <v>0.7054999999999999</v>
      </c>
      <c r="W253" s="5">
        <f t="shared" si="48"/>
        <v>0.747</v>
      </c>
      <c r="X253" s="5">
        <f t="shared" si="49"/>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0"/>
        <v>80</v>
      </c>
      <c r="L254" s="376">
        <f t="shared" si="50"/>
        <v>80</v>
      </c>
      <c r="M254" s="376">
        <f t="shared" si="50"/>
        <v>80</v>
      </c>
      <c r="N254" s="376">
        <f t="shared" si="50"/>
        <v>80</v>
      </c>
      <c r="O254" s="378">
        <v>80</v>
      </c>
      <c r="P254" s="181">
        <v>0</v>
      </c>
      <c r="Q254" s="181">
        <v>0</v>
      </c>
      <c r="R254" s="181">
        <v>0</v>
      </c>
      <c r="S254" s="112"/>
      <c r="T254" s="133" t="s">
        <v>143</v>
      </c>
      <c r="U254" s="5">
        <f t="shared" si="46"/>
        <v>0.45650000000000002</v>
      </c>
      <c r="V254" s="5">
        <f t="shared" si="47"/>
        <v>0.7054999999999999</v>
      </c>
      <c r="W254" s="5">
        <f t="shared" si="48"/>
        <v>0.747</v>
      </c>
      <c r="X254" s="5">
        <f t="shared" si="49"/>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0"/>
        <v>258.57142857142856</v>
      </c>
      <c r="L255" s="376">
        <f t="shared" si="50"/>
        <v>258.57142857142856</v>
      </c>
      <c r="M255" s="376">
        <f t="shared" si="50"/>
        <v>258.57142857142856</v>
      </c>
      <c r="N255" s="376">
        <f t="shared" si="50"/>
        <v>258.57142857142856</v>
      </c>
      <c r="O255" s="378">
        <v>258.57142857142856</v>
      </c>
      <c r="P255" s="181">
        <v>0</v>
      </c>
      <c r="Q255" s="181">
        <v>0</v>
      </c>
      <c r="R255" s="181">
        <v>0</v>
      </c>
      <c r="S255" s="112"/>
      <c r="T255" s="133" t="s">
        <v>144</v>
      </c>
      <c r="U255" s="5">
        <f t="shared" si="46"/>
        <v>16.288979591836735</v>
      </c>
      <c r="V255" s="5">
        <f t="shared" si="47"/>
        <v>25.173877551020407</v>
      </c>
      <c r="W255" s="5">
        <f t="shared" si="48"/>
        <v>26.654693877551022</v>
      </c>
      <c r="X255" s="5">
        <f t="shared" si="49"/>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0"/>
        <v>360.12857142857138</v>
      </c>
      <c r="L256" s="376">
        <f t="shared" si="50"/>
        <v>360.12857142857138</v>
      </c>
      <c r="M256" s="376">
        <f t="shared" si="50"/>
        <v>360.12857142857138</v>
      </c>
      <c r="N256" s="376">
        <f t="shared" si="50"/>
        <v>360.12857142857138</v>
      </c>
      <c r="O256" s="378">
        <v>360.12857142857138</v>
      </c>
      <c r="P256" s="181">
        <v>0</v>
      </c>
      <c r="Q256" s="181">
        <v>0</v>
      </c>
      <c r="R256" s="181">
        <v>0</v>
      </c>
      <c r="S256" s="112"/>
      <c r="T256" s="133" t="s">
        <v>145</v>
      </c>
      <c r="U256" s="5">
        <f t="shared" si="46"/>
        <v>31.189810495626837</v>
      </c>
      <c r="V256" s="5">
        <f t="shared" si="47"/>
        <v>48.202434402332379</v>
      </c>
      <c r="W256" s="5">
        <f t="shared" si="48"/>
        <v>51.037871720116634</v>
      </c>
      <c r="X256" s="5">
        <f t="shared" si="49"/>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0"/>
        <v>337.45357142857142</v>
      </c>
      <c r="L257" s="376">
        <f t="shared" si="50"/>
        <v>337.45357142857142</v>
      </c>
      <c r="M257" s="376">
        <f t="shared" si="50"/>
        <v>337.45357142857142</v>
      </c>
      <c r="N257" s="376">
        <f t="shared" si="50"/>
        <v>337.45357142857142</v>
      </c>
      <c r="O257" s="378">
        <v>337.45357142857142</v>
      </c>
      <c r="P257" s="181">
        <v>0</v>
      </c>
      <c r="Q257" s="181">
        <v>0</v>
      </c>
      <c r="R257" s="181">
        <v>0</v>
      </c>
      <c r="S257" s="112"/>
      <c r="T257" s="133" t="s">
        <v>146</v>
      </c>
      <c r="U257" s="5">
        <f t="shared" si="46"/>
        <v>29.815499999999997</v>
      </c>
      <c r="V257" s="5">
        <f t="shared" si="47"/>
        <v>46.078499999999984</v>
      </c>
      <c r="W257" s="5">
        <f t="shared" si="48"/>
        <v>48.788999999999987</v>
      </c>
      <c r="X257" s="5">
        <f t="shared" si="49"/>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0"/>
        <v>468</v>
      </c>
      <c r="L258" s="376">
        <f t="shared" si="50"/>
        <v>468</v>
      </c>
      <c r="M258" s="376">
        <f t="shared" si="50"/>
        <v>468</v>
      </c>
      <c r="N258" s="376">
        <f t="shared" si="50"/>
        <v>468</v>
      </c>
      <c r="O258" s="378">
        <v>468</v>
      </c>
      <c r="P258" s="181">
        <v>0</v>
      </c>
      <c r="Q258" s="181">
        <v>0</v>
      </c>
      <c r="R258" s="181">
        <v>0</v>
      </c>
      <c r="S258" s="112"/>
      <c r="T258" s="133" t="s">
        <v>147</v>
      </c>
      <c r="U258" s="5">
        <f t="shared" si="46"/>
        <v>32.650000000000027</v>
      </c>
      <c r="V258" s="5">
        <f t="shared" si="47"/>
        <v>50.459090909090939</v>
      </c>
      <c r="W258" s="5">
        <f t="shared" si="48"/>
        <v>53.427272727272765</v>
      </c>
      <c r="X258" s="5">
        <f t="shared" si="49"/>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0"/>
        <v>80</v>
      </c>
      <c r="L259" s="376">
        <f t="shared" si="50"/>
        <v>80</v>
      </c>
      <c r="M259" s="376">
        <f t="shared" si="50"/>
        <v>80</v>
      </c>
      <c r="N259" s="376">
        <f t="shared" si="50"/>
        <v>80</v>
      </c>
      <c r="O259" s="378">
        <v>80</v>
      </c>
      <c r="P259" s="181">
        <v>0</v>
      </c>
      <c r="Q259" s="181">
        <v>0</v>
      </c>
      <c r="R259" s="181">
        <v>0</v>
      </c>
      <c r="S259" s="112"/>
      <c r="T259" s="133" t="s">
        <v>148</v>
      </c>
      <c r="U259" s="5">
        <f t="shared" si="46"/>
        <v>0.45650000000000002</v>
      </c>
      <c r="V259" s="5">
        <f t="shared" si="47"/>
        <v>0.7054999999999999</v>
      </c>
      <c r="W259" s="5">
        <f t="shared" si="48"/>
        <v>0.747</v>
      </c>
      <c r="X259" s="5">
        <f t="shared" si="49"/>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0"/>
        <v>80</v>
      </c>
      <c r="L260" s="376">
        <f t="shared" si="50"/>
        <v>80</v>
      </c>
      <c r="M260" s="376">
        <f t="shared" si="50"/>
        <v>80</v>
      </c>
      <c r="N260" s="376">
        <f t="shared" si="50"/>
        <v>80</v>
      </c>
      <c r="O260" s="378">
        <v>80</v>
      </c>
      <c r="P260" s="181">
        <v>0</v>
      </c>
      <c r="Q260" s="181">
        <v>0</v>
      </c>
      <c r="R260" s="181">
        <v>0</v>
      </c>
      <c r="S260" s="112"/>
      <c r="T260" s="133" t="s">
        <v>149</v>
      </c>
      <c r="U260" s="5">
        <f t="shared" si="46"/>
        <v>0.45650000000000002</v>
      </c>
      <c r="V260" s="5">
        <f t="shared" si="47"/>
        <v>0.7054999999999999</v>
      </c>
      <c r="W260" s="5">
        <f t="shared" si="48"/>
        <v>0.747</v>
      </c>
      <c r="X260" s="5">
        <f t="shared" si="49"/>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0"/>
        <v>80</v>
      </c>
      <c r="L261" s="376">
        <f t="shared" si="50"/>
        <v>80</v>
      </c>
      <c r="M261" s="376">
        <f t="shared" si="50"/>
        <v>80</v>
      </c>
      <c r="N261" s="376">
        <f t="shared" si="50"/>
        <v>80</v>
      </c>
      <c r="O261" s="378">
        <v>80</v>
      </c>
      <c r="P261" s="181">
        <v>0</v>
      </c>
      <c r="Q261" s="181">
        <v>0</v>
      </c>
      <c r="R261" s="181">
        <v>0</v>
      </c>
      <c r="S261" s="112"/>
      <c r="T261" s="133" t="s">
        <v>150</v>
      </c>
      <c r="U261" s="5">
        <f t="shared" si="46"/>
        <v>0.45650000000000002</v>
      </c>
      <c r="V261" s="5">
        <f t="shared" si="47"/>
        <v>0.7054999999999999</v>
      </c>
      <c r="W261" s="5">
        <f t="shared" si="48"/>
        <v>0.747</v>
      </c>
      <c r="X261" s="5">
        <f t="shared" si="49"/>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0"/>
        <v>80</v>
      </c>
      <c r="L262" s="376">
        <f t="shared" si="50"/>
        <v>80</v>
      </c>
      <c r="M262" s="376">
        <f t="shared" si="50"/>
        <v>80</v>
      </c>
      <c r="N262" s="376">
        <f t="shared" si="50"/>
        <v>80</v>
      </c>
      <c r="O262" s="378">
        <v>80</v>
      </c>
      <c r="P262" s="181">
        <v>0</v>
      </c>
      <c r="Q262" s="181">
        <v>0</v>
      </c>
      <c r="R262" s="181">
        <v>0</v>
      </c>
      <c r="S262" s="112"/>
      <c r="T262" s="133" t="s">
        <v>151</v>
      </c>
      <c r="U262" s="5">
        <f t="shared" si="46"/>
        <v>0.45650000000000002</v>
      </c>
      <c r="V262" s="5">
        <f t="shared" si="47"/>
        <v>0.7054999999999999</v>
      </c>
      <c r="W262" s="5">
        <f t="shared" si="48"/>
        <v>0.747</v>
      </c>
      <c r="X262" s="5">
        <f t="shared" si="49"/>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823</v>
      </c>
      <c r="J263" s="133" t="s">
        <v>406</v>
      </c>
      <c r="K263" s="376">
        <f t="shared" si="50"/>
        <v>80</v>
      </c>
      <c r="L263" s="376">
        <f t="shared" si="50"/>
        <v>80</v>
      </c>
      <c r="M263" s="376">
        <f t="shared" si="50"/>
        <v>80</v>
      </c>
      <c r="N263" s="376">
        <f t="shared" si="50"/>
        <v>80</v>
      </c>
      <c r="O263" s="378">
        <v>80</v>
      </c>
      <c r="P263" s="181">
        <v>0</v>
      </c>
      <c r="Q263" s="181">
        <v>0</v>
      </c>
      <c r="R263" s="181">
        <v>0</v>
      </c>
      <c r="S263" s="112"/>
      <c r="T263" s="133" t="s">
        <v>404</v>
      </c>
      <c r="U263" s="5">
        <f t="shared" si="46"/>
        <v>0.45650000000000002</v>
      </c>
      <c r="V263" s="5">
        <f t="shared" si="47"/>
        <v>0.7054999999999999</v>
      </c>
      <c r="W263" s="5">
        <f t="shared" si="48"/>
        <v>0.747</v>
      </c>
      <c r="X263" s="5">
        <f t="shared" si="49"/>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0"/>
        <v>80</v>
      </c>
      <c r="L264" s="376">
        <f t="shared" si="50"/>
        <v>80</v>
      </c>
      <c r="M264" s="376">
        <f t="shared" si="50"/>
        <v>80</v>
      </c>
      <c r="N264" s="376">
        <f t="shared" si="50"/>
        <v>80</v>
      </c>
      <c r="O264" s="378">
        <v>80</v>
      </c>
      <c r="P264" s="181">
        <v>0</v>
      </c>
      <c r="Q264" s="181">
        <v>0</v>
      </c>
      <c r="R264" s="181">
        <v>0</v>
      </c>
      <c r="S264" s="112"/>
      <c r="T264" s="133" t="s">
        <v>143</v>
      </c>
      <c r="U264" s="5">
        <f t="shared" si="46"/>
        <v>0.45650000000000002</v>
      </c>
      <c r="V264" s="5">
        <f t="shared" si="47"/>
        <v>0.7054999999999999</v>
      </c>
      <c r="W264" s="5">
        <f t="shared" si="48"/>
        <v>0.747</v>
      </c>
      <c r="X264" s="5">
        <f t="shared" si="49"/>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0"/>
        <v>258.57142857142856</v>
      </c>
      <c r="L265" s="376">
        <f t="shared" si="50"/>
        <v>258.57142857142856</v>
      </c>
      <c r="M265" s="376">
        <f t="shared" si="50"/>
        <v>258.57142857142856</v>
      </c>
      <c r="N265" s="376">
        <f t="shared" si="50"/>
        <v>258.57142857142856</v>
      </c>
      <c r="O265" s="378">
        <v>258.57142857142856</v>
      </c>
      <c r="P265" s="181">
        <v>0</v>
      </c>
      <c r="Q265" s="181">
        <v>0</v>
      </c>
      <c r="R265" s="181">
        <v>0</v>
      </c>
      <c r="S265" s="112"/>
      <c r="T265" s="133" t="s">
        <v>144</v>
      </c>
      <c r="U265" s="5">
        <f t="shared" si="46"/>
        <v>16.288979591836735</v>
      </c>
      <c r="V265" s="5">
        <f t="shared" si="47"/>
        <v>25.173877551020407</v>
      </c>
      <c r="W265" s="5">
        <f t="shared" si="48"/>
        <v>26.654693877551022</v>
      </c>
      <c r="X265" s="5">
        <f t="shared" si="49"/>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0"/>
        <v>360.12857142857138</v>
      </c>
      <c r="L266" s="376">
        <f t="shared" si="50"/>
        <v>360.12857142857138</v>
      </c>
      <c r="M266" s="376">
        <f t="shared" si="50"/>
        <v>360.12857142857138</v>
      </c>
      <c r="N266" s="376">
        <f t="shared" si="50"/>
        <v>360.12857142857138</v>
      </c>
      <c r="O266" s="378">
        <v>360.12857142857138</v>
      </c>
      <c r="P266" s="181">
        <v>0</v>
      </c>
      <c r="Q266" s="181">
        <v>0</v>
      </c>
      <c r="R266" s="181">
        <v>0</v>
      </c>
      <c r="S266" s="112"/>
      <c r="T266" s="133" t="s">
        <v>145</v>
      </c>
      <c r="U266" s="5">
        <f t="shared" si="46"/>
        <v>31.189810495626837</v>
      </c>
      <c r="V266" s="5">
        <f t="shared" si="47"/>
        <v>48.202434402332379</v>
      </c>
      <c r="W266" s="5">
        <f t="shared" si="48"/>
        <v>51.037871720116634</v>
      </c>
      <c r="X266" s="5">
        <f t="shared" si="49"/>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0"/>
        <v>337.45357142857142</v>
      </c>
      <c r="L267" s="376">
        <f t="shared" si="50"/>
        <v>337.45357142857142</v>
      </c>
      <c r="M267" s="376">
        <f t="shared" si="50"/>
        <v>337.45357142857142</v>
      </c>
      <c r="N267" s="376">
        <f t="shared" si="50"/>
        <v>337.45357142857142</v>
      </c>
      <c r="O267" s="378">
        <v>337.45357142857142</v>
      </c>
      <c r="P267" s="181">
        <v>0</v>
      </c>
      <c r="Q267" s="181">
        <v>0</v>
      </c>
      <c r="R267" s="181">
        <v>0</v>
      </c>
      <c r="S267" s="112"/>
      <c r="T267" s="133" t="s">
        <v>146</v>
      </c>
      <c r="U267" s="5">
        <f t="shared" si="46"/>
        <v>29.815499999999997</v>
      </c>
      <c r="V267" s="5">
        <f t="shared" si="47"/>
        <v>46.078499999999984</v>
      </c>
      <c r="W267" s="5">
        <f t="shared" si="48"/>
        <v>48.788999999999987</v>
      </c>
      <c r="X267" s="5">
        <f t="shared" si="49"/>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0"/>
        <v>492.32000000000011</v>
      </c>
      <c r="L268" s="376">
        <f t="shared" si="50"/>
        <v>492.32000000000011</v>
      </c>
      <c r="M268" s="376">
        <f t="shared" si="50"/>
        <v>492.32000000000011</v>
      </c>
      <c r="N268" s="376">
        <f t="shared" si="50"/>
        <v>492.32000000000011</v>
      </c>
      <c r="O268" s="378">
        <v>492.32000000000011</v>
      </c>
      <c r="P268" s="181">
        <v>0</v>
      </c>
      <c r="Q268" s="181">
        <v>0</v>
      </c>
      <c r="R268" s="181">
        <v>0</v>
      </c>
      <c r="S268" s="112"/>
      <c r="T268" s="133" t="s">
        <v>147</v>
      </c>
      <c r="U268" s="5">
        <f t="shared" si="46"/>
        <v>31.540235294117664</v>
      </c>
      <c r="V268" s="5">
        <f t="shared" si="47"/>
        <v>48.744000000000021</v>
      </c>
      <c r="W268" s="5">
        <f t="shared" si="48"/>
        <v>51.611294117647084</v>
      </c>
      <c r="X268" s="5">
        <f t="shared" si="49"/>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0"/>
        <v>80</v>
      </c>
      <c r="L269" s="376">
        <f t="shared" si="50"/>
        <v>80</v>
      </c>
      <c r="M269" s="376">
        <f t="shared" si="50"/>
        <v>80</v>
      </c>
      <c r="N269" s="376">
        <f t="shared" si="50"/>
        <v>80</v>
      </c>
      <c r="O269" s="378">
        <v>80</v>
      </c>
      <c r="P269" s="181">
        <v>0</v>
      </c>
      <c r="Q269" s="181">
        <v>0</v>
      </c>
      <c r="R269" s="181">
        <v>0</v>
      </c>
      <c r="S269" s="112"/>
      <c r="T269" s="133" t="s">
        <v>148</v>
      </c>
      <c r="U269" s="5">
        <f t="shared" si="46"/>
        <v>0.45650000000000002</v>
      </c>
      <c r="V269" s="5">
        <f t="shared" si="47"/>
        <v>0.7054999999999999</v>
      </c>
      <c r="W269" s="5">
        <f t="shared" si="48"/>
        <v>0.747</v>
      </c>
      <c r="X269" s="5">
        <f t="shared" si="49"/>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0"/>
        <v>80</v>
      </c>
      <c r="L270" s="376">
        <f t="shared" si="50"/>
        <v>80</v>
      </c>
      <c r="M270" s="376">
        <f t="shared" si="50"/>
        <v>80</v>
      </c>
      <c r="N270" s="376">
        <f t="shared" si="50"/>
        <v>80</v>
      </c>
      <c r="O270" s="378">
        <v>80</v>
      </c>
      <c r="P270" s="181">
        <v>0</v>
      </c>
      <c r="Q270" s="181">
        <v>0</v>
      </c>
      <c r="R270" s="181">
        <v>0</v>
      </c>
      <c r="S270" s="112"/>
      <c r="T270" s="133" t="s">
        <v>149</v>
      </c>
      <c r="U270" s="5">
        <f t="shared" si="46"/>
        <v>0.45650000000000002</v>
      </c>
      <c r="V270" s="5">
        <f t="shared" si="47"/>
        <v>0.7054999999999999</v>
      </c>
      <c r="W270" s="5">
        <f t="shared" si="48"/>
        <v>0.747</v>
      </c>
      <c r="X270" s="5">
        <f t="shared" si="49"/>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0"/>
        <v>80</v>
      </c>
      <c r="L271" s="376">
        <f t="shared" si="50"/>
        <v>80</v>
      </c>
      <c r="M271" s="376">
        <f t="shared" si="50"/>
        <v>80</v>
      </c>
      <c r="N271" s="376">
        <f t="shared" si="50"/>
        <v>80</v>
      </c>
      <c r="O271" s="378">
        <v>80</v>
      </c>
      <c r="P271" s="181">
        <v>0</v>
      </c>
      <c r="Q271" s="181">
        <v>0</v>
      </c>
      <c r="R271" s="181">
        <v>0</v>
      </c>
      <c r="S271" s="112"/>
      <c r="T271" s="133" t="s">
        <v>150</v>
      </c>
      <c r="U271" s="5">
        <f t="shared" si="46"/>
        <v>0.45650000000000002</v>
      </c>
      <c r="V271" s="5">
        <f t="shared" si="47"/>
        <v>0.7054999999999999</v>
      </c>
      <c r="W271" s="5">
        <f t="shared" si="48"/>
        <v>0.747</v>
      </c>
      <c r="X271" s="5">
        <f t="shared" si="49"/>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0"/>
        <v>80</v>
      </c>
      <c r="L272" s="376">
        <f t="shared" si="50"/>
        <v>80</v>
      </c>
      <c r="M272" s="376">
        <f t="shared" si="50"/>
        <v>80</v>
      </c>
      <c r="N272" s="376">
        <f t="shared" si="50"/>
        <v>80</v>
      </c>
      <c r="O272" s="378">
        <v>80</v>
      </c>
      <c r="P272" s="181">
        <v>0</v>
      </c>
      <c r="Q272" s="181">
        <v>0</v>
      </c>
      <c r="R272" s="181">
        <v>0</v>
      </c>
      <c r="S272" s="112"/>
      <c r="T272" s="133" t="s">
        <v>151</v>
      </c>
      <c r="U272" s="5">
        <f t="shared" si="46"/>
        <v>0.45650000000000002</v>
      </c>
      <c r="V272" s="5">
        <f t="shared" si="47"/>
        <v>0.7054999999999999</v>
      </c>
      <c r="W272" s="5">
        <f t="shared" si="48"/>
        <v>0.747</v>
      </c>
      <c r="X272" s="5">
        <f t="shared" si="49"/>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824</v>
      </c>
      <c r="J273" s="133" t="s">
        <v>406</v>
      </c>
      <c r="K273" s="376">
        <f t="shared" si="50"/>
        <v>80</v>
      </c>
      <c r="L273" s="376">
        <f t="shared" si="50"/>
        <v>80</v>
      </c>
      <c r="M273" s="376">
        <f t="shared" si="50"/>
        <v>80</v>
      </c>
      <c r="N273" s="376">
        <f t="shared" si="50"/>
        <v>80</v>
      </c>
      <c r="O273" s="378">
        <v>80</v>
      </c>
      <c r="P273" s="181">
        <v>0</v>
      </c>
      <c r="Q273" s="181">
        <v>0</v>
      </c>
      <c r="R273" s="181">
        <v>0</v>
      </c>
      <c r="S273" s="112"/>
      <c r="T273" s="133" t="s">
        <v>404</v>
      </c>
      <c r="U273" s="5">
        <f t="shared" si="46"/>
        <v>0.45650000000000002</v>
      </c>
      <c r="V273" s="5">
        <f t="shared" si="47"/>
        <v>0.7054999999999999</v>
      </c>
      <c r="W273" s="5">
        <f t="shared" si="48"/>
        <v>0.747</v>
      </c>
      <c r="X273" s="5">
        <f t="shared" si="49"/>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0"/>
        <v>80</v>
      </c>
      <c r="L274" s="376">
        <f t="shared" si="50"/>
        <v>80</v>
      </c>
      <c r="M274" s="376">
        <f t="shared" si="50"/>
        <v>80</v>
      </c>
      <c r="N274" s="376">
        <f t="shared" si="50"/>
        <v>80</v>
      </c>
      <c r="O274" s="378">
        <v>80</v>
      </c>
      <c r="P274" s="181">
        <v>0</v>
      </c>
      <c r="Q274" s="181">
        <v>0</v>
      </c>
      <c r="R274" s="181">
        <v>0</v>
      </c>
      <c r="S274" s="112"/>
      <c r="T274" s="133" t="s">
        <v>143</v>
      </c>
      <c r="U274" s="5">
        <f t="shared" si="46"/>
        <v>0.45650000000000002</v>
      </c>
      <c r="V274" s="5">
        <f t="shared" si="47"/>
        <v>0.7054999999999999</v>
      </c>
      <c r="W274" s="5">
        <f t="shared" si="48"/>
        <v>0.747</v>
      </c>
      <c r="X274" s="5">
        <f t="shared" si="49"/>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0"/>
        <v>258.57142857142856</v>
      </c>
      <c r="L275" s="376">
        <f t="shared" si="50"/>
        <v>258.57142857142856</v>
      </c>
      <c r="M275" s="376">
        <f t="shared" si="50"/>
        <v>258.57142857142856</v>
      </c>
      <c r="N275" s="376">
        <f t="shared" si="50"/>
        <v>258.57142857142856</v>
      </c>
      <c r="O275" s="378">
        <v>258.57142857142856</v>
      </c>
      <c r="P275" s="181">
        <v>0</v>
      </c>
      <c r="Q275" s="181">
        <v>0</v>
      </c>
      <c r="R275" s="181">
        <v>0</v>
      </c>
      <c r="S275" s="112"/>
      <c r="T275" s="133" t="s">
        <v>144</v>
      </c>
      <c r="U275" s="5">
        <f t="shared" si="46"/>
        <v>16.288979591836735</v>
      </c>
      <c r="V275" s="5">
        <f t="shared" si="47"/>
        <v>25.173877551020407</v>
      </c>
      <c r="W275" s="5">
        <f t="shared" si="48"/>
        <v>26.654693877551022</v>
      </c>
      <c r="X275" s="5">
        <f t="shared" si="49"/>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0"/>
        <v>360.12857142857138</v>
      </c>
      <c r="L276" s="376">
        <f t="shared" si="50"/>
        <v>360.12857142857138</v>
      </c>
      <c r="M276" s="376">
        <f t="shared" si="50"/>
        <v>360.12857142857138</v>
      </c>
      <c r="N276" s="376">
        <f t="shared" si="50"/>
        <v>360.12857142857138</v>
      </c>
      <c r="O276" s="378">
        <v>360.12857142857138</v>
      </c>
      <c r="P276" s="181">
        <v>0</v>
      </c>
      <c r="Q276" s="181">
        <v>0</v>
      </c>
      <c r="R276" s="181">
        <v>0</v>
      </c>
      <c r="S276" s="112"/>
      <c r="T276" s="133" t="s">
        <v>145</v>
      </c>
      <c r="U276" s="5">
        <f t="shared" si="46"/>
        <v>31.189810495626837</v>
      </c>
      <c r="V276" s="5">
        <f t="shared" si="47"/>
        <v>48.202434402332379</v>
      </c>
      <c r="W276" s="5">
        <f t="shared" si="48"/>
        <v>51.037871720116634</v>
      </c>
      <c r="X276" s="5">
        <f t="shared" si="49"/>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0"/>
        <v>337.45357142857142</v>
      </c>
      <c r="L277" s="376">
        <f t="shared" si="50"/>
        <v>337.45357142857142</v>
      </c>
      <c r="M277" s="376">
        <f t="shared" si="50"/>
        <v>337.45357142857142</v>
      </c>
      <c r="N277" s="376">
        <f t="shared" si="50"/>
        <v>337.45357142857142</v>
      </c>
      <c r="O277" s="378">
        <v>337.45357142857142</v>
      </c>
      <c r="P277" s="181">
        <v>0</v>
      </c>
      <c r="Q277" s="181">
        <v>0</v>
      </c>
      <c r="R277" s="181">
        <v>0</v>
      </c>
      <c r="S277" s="112"/>
      <c r="T277" s="133" t="s">
        <v>146</v>
      </c>
      <c r="U277" s="5">
        <f t="shared" si="46"/>
        <v>29.815499999999997</v>
      </c>
      <c r="V277" s="5">
        <f t="shared" si="47"/>
        <v>46.078499999999984</v>
      </c>
      <c r="W277" s="5">
        <f t="shared" si="48"/>
        <v>48.788999999999987</v>
      </c>
      <c r="X277" s="5">
        <f t="shared" si="49"/>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0"/>
        <v>492.32000000000011</v>
      </c>
      <c r="L278" s="376">
        <f t="shared" si="50"/>
        <v>492.32000000000011</v>
      </c>
      <c r="M278" s="376">
        <f t="shared" si="50"/>
        <v>492.32000000000011</v>
      </c>
      <c r="N278" s="376">
        <f t="shared" si="50"/>
        <v>492.32000000000011</v>
      </c>
      <c r="O278" s="378">
        <v>492.32000000000011</v>
      </c>
      <c r="P278" s="181">
        <v>0</v>
      </c>
      <c r="Q278" s="181">
        <v>0</v>
      </c>
      <c r="R278" s="181">
        <v>0</v>
      </c>
      <c r="S278" s="112"/>
      <c r="T278" s="133" t="s">
        <v>147</v>
      </c>
      <c r="U278" s="5">
        <f t="shared" si="46"/>
        <v>31.540235294117664</v>
      </c>
      <c r="V278" s="5">
        <f t="shared" si="47"/>
        <v>48.744000000000021</v>
      </c>
      <c r="W278" s="5">
        <f t="shared" si="48"/>
        <v>51.611294117647084</v>
      </c>
      <c r="X278" s="5">
        <f t="shared" si="49"/>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0"/>
        <v>80</v>
      </c>
      <c r="L279" s="376">
        <f t="shared" si="50"/>
        <v>80</v>
      </c>
      <c r="M279" s="376">
        <f t="shared" si="50"/>
        <v>80</v>
      </c>
      <c r="N279" s="376">
        <f t="shared" si="50"/>
        <v>80</v>
      </c>
      <c r="O279" s="378">
        <v>80</v>
      </c>
      <c r="P279" s="181">
        <v>0</v>
      </c>
      <c r="Q279" s="181">
        <v>0</v>
      </c>
      <c r="R279" s="181">
        <v>0</v>
      </c>
      <c r="S279" s="112"/>
      <c r="T279" s="133" t="s">
        <v>148</v>
      </c>
      <c r="U279" s="5">
        <f t="shared" si="46"/>
        <v>0.45650000000000002</v>
      </c>
      <c r="V279" s="5">
        <f t="shared" si="47"/>
        <v>0.7054999999999999</v>
      </c>
      <c r="W279" s="5">
        <f t="shared" si="48"/>
        <v>0.747</v>
      </c>
      <c r="X279" s="5">
        <f t="shared" si="49"/>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0"/>
        <v>80</v>
      </c>
      <c r="L280" s="376">
        <f t="shared" si="50"/>
        <v>80</v>
      </c>
      <c r="M280" s="376">
        <f t="shared" si="50"/>
        <v>80</v>
      </c>
      <c r="N280" s="376">
        <f t="shared" si="50"/>
        <v>80</v>
      </c>
      <c r="O280" s="378">
        <v>80</v>
      </c>
      <c r="P280" s="181">
        <v>0</v>
      </c>
      <c r="Q280" s="181">
        <v>0</v>
      </c>
      <c r="R280" s="181">
        <v>0</v>
      </c>
      <c r="S280" s="112"/>
      <c r="T280" s="133" t="s">
        <v>149</v>
      </c>
      <c r="U280" s="5">
        <f t="shared" si="46"/>
        <v>0.45650000000000002</v>
      </c>
      <c r="V280" s="5">
        <f t="shared" si="47"/>
        <v>0.7054999999999999</v>
      </c>
      <c r="W280" s="5">
        <f t="shared" si="48"/>
        <v>0.747</v>
      </c>
      <c r="X280" s="5">
        <f t="shared" si="49"/>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0"/>
        <v>80</v>
      </c>
      <c r="L281" s="376">
        <f t="shared" si="50"/>
        <v>80</v>
      </c>
      <c r="M281" s="376">
        <f t="shared" si="50"/>
        <v>80</v>
      </c>
      <c r="N281" s="376">
        <f t="shared" si="50"/>
        <v>80</v>
      </c>
      <c r="O281" s="378">
        <v>80</v>
      </c>
      <c r="P281" s="181">
        <v>0</v>
      </c>
      <c r="Q281" s="181">
        <v>0</v>
      </c>
      <c r="R281" s="181">
        <v>0</v>
      </c>
      <c r="S281" s="112"/>
      <c r="T281" s="133" t="s">
        <v>150</v>
      </c>
      <c r="U281" s="5">
        <f t="shared" si="46"/>
        <v>0.45650000000000002</v>
      </c>
      <c r="V281" s="5">
        <f t="shared" si="47"/>
        <v>0.7054999999999999</v>
      </c>
      <c r="W281" s="5">
        <f t="shared" si="48"/>
        <v>0.747</v>
      </c>
      <c r="X281" s="5">
        <f t="shared" si="49"/>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0"/>
        <v>80</v>
      </c>
      <c r="L282" s="376">
        <f t="shared" si="50"/>
        <v>80</v>
      </c>
      <c r="M282" s="376">
        <f t="shared" si="50"/>
        <v>80</v>
      </c>
      <c r="N282" s="376">
        <f t="shared" si="50"/>
        <v>80</v>
      </c>
      <c r="O282" s="378">
        <v>80</v>
      </c>
      <c r="P282" s="181">
        <v>0</v>
      </c>
      <c r="Q282" s="181">
        <v>0</v>
      </c>
      <c r="R282" s="181">
        <v>0</v>
      </c>
      <c r="S282" s="112"/>
      <c r="T282" s="133" t="s">
        <v>151</v>
      </c>
      <c r="U282" s="5">
        <f t="shared" si="46"/>
        <v>0.45650000000000002</v>
      </c>
      <c r="V282" s="5">
        <f t="shared" si="47"/>
        <v>0.7054999999999999</v>
      </c>
      <c r="W282" s="5">
        <f t="shared" si="48"/>
        <v>0.747</v>
      </c>
      <c r="X282" s="5">
        <f t="shared" si="49"/>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hidden="1"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collapsed="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hidden="1"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hidden="1"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hidden="1"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hidden="1"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hidden="1"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hidden="1"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hidden="1"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hidden="1"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hidden="1" customHeight="1" outlineLevel="1" x14ac:dyDescent="0.25">
      <c r="A293" s="136"/>
      <c r="B293" s="126"/>
      <c r="C293" s="92"/>
      <c r="D293" s="92"/>
      <c r="E293" s="92"/>
      <c r="F293" s="92"/>
      <c r="G293" s="106"/>
      <c r="H293" s="106"/>
      <c r="I293" s="106"/>
      <c r="J293" s="106"/>
      <c r="K293" s="738" t="s">
        <v>1139</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hidden="1"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hidden="1" customHeight="1" outlineLevel="1" x14ac:dyDescent="0.25">
      <c r="A295" s="136"/>
      <c r="B295" s="126"/>
      <c r="C295" s="92"/>
      <c r="D295" s="92"/>
      <c r="E295" s="92"/>
      <c r="F295" s="92"/>
      <c r="G295" s="107"/>
      <c r="H295" s="107"/>
      <c r="I295" s="251" t="s">
        <v>482</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hidden="1"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913</v>
      </c>
      <c r="R296" s="251" t="s">
        <v>914</v>
      </c>
      <c r="S296" s="107"/>
      <c r="T296" s="107"/>
      <c r="U296" s="107" t="s">
        <v>396</v>
      </c>
      <c r="V296" s="107" t="s">
        <v>397</v>
      </c>
      <c r="W296" s="107" t="s">
        <v>399</v>
      </c>
      <c r="X296" s="107" t="s">
        <v>400</v>
      </c>
      <c r="Y296" s="107" t="s">
        <v>401</v>
      </c>
      <c r="Z296" s="251" t="s">
        <v>403</v>
      </c>
      <c r="AA296" s="251" t="s">
        <v>913</v>
      </c>
      <c r="AB296" s="251"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hidden="1" customHeight="1" outlineLevel="1" x14ac:dyDescent="0.25">
      <c r="A297" s="136"/>
      <c r="B297" s="126"/>
      <c r="C297" s="108"/>
      <c r="D297" s="108"/>
      <c r="E297" s="108"/>
      <c r="F297" s="110"/>
      <c r="G297" s="112"/>
      <c r="H297" s="112"/>
      <c r="I297" s="133" t="s">
        <v>848</v>
      </c>
      <c r="J297" s="133" t="s">
        <v>404</v>
      </c>
      <c r="K297" s="376">
        <f t="shared" ref="K297:M312" si="51">$O297</f>
        <v>365.00200000000001</v>
      </c>
      <c r="L297" s="376">
        <f t="shared" si="51"/>
        <v>365.00200000000001</v>
      </c>
      <c r="M297" s="376">
        <f t="shared" si="51"/>
        <v>365.00200000000001</v>
      </c>
      <c r="N297" s="376">
        <f t="shared" ref="N297:N328" si="52">$O297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3">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hidden="1" customHeight="1" outlineLevel="1" x14ac:dyDescent="0.25">
      <c r="A298" s="136"/>
      <c r="B298" s="126"/>
      <c r="C298" s="108"/>
      <c r="D298" s="108"/>
      <c r="E298" s="108"/>
      <c r="F298" s="110"/>
      <c r="G298" s="112"/>
      <c r="H298" s="112"/>
      <c r="I298" s="133"/>
      <c r="J298" s="133" t="s">
        <v>143</v>
      </c>
      <c r="K298" s="376">
        <f t="shared" si="51"/>
        <v>595.13200000000006</v>
      </c>
      <c r="L298" s="376">
        <f t="shared" si="51"/>
        <v>595.13200000000006</v>
      </c>
      <c r="M298" s="376">
        <f t="shared" si="51"/>
        <v>595.13200000000006</v>
      </c>
      <c r="N298" s="376">
        <f t="shared" si="52"/>
        <v>595.13200000000006</v>
      </c>
      <c r="O298" s="181">
        <v>595.13200000000006</v>
      </c>
      <c r="P298" s="181">
        <v>0</v>
      </c>
      <c r="Q298" s="181">
        <v>0</v>
      </c>
      <c r="R298" s="181">
        <v>0</v>
      </c>
      <c r="S298" s="112"/>
      <c r="T298" s="133" t="s">
        <v>143</v>
      </c>
      <c r="U298" s="5">
        <f t="shared" ref="U298:U328" si="54">0.55*$Y298*(K298/$O298)</f>
        <v>13.765000000000013</v>
      </c>
      <c r="V298" s="5">
        <f>0.85*$Y298*(L298/$O298)</f>
        <v>21.273181818181836</v>
      </c>
      <c r="W298" s="5">
        <f t="shared" si="53"/>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hidden="1" customHeight="1" outlineLevel="1" x14ac:dyDescent="0.25">
      <c r="A299" s="136"/>
      <c r="B299" s="126"/>
      <c r="C299" s="108"/>
      <c r="D299" s="108"/>
      <c r="E299" s="108"/>
      <c r="F299" s="110"/>
      <c r="G299" s="112"/>
      <c r="H299" s="112"/>
      <c r="I299" s="133"/>
      <c r="J299" s="133" t="s">
        <v>144</v>
      </c>
      <c r="K299" s="376">
        <f t="shared" si="51"/>
        <v>649.52549999999997</v>
      </c>
      <c r="L299" s="376">
        <f t="shared" si="51"/>
        <v>649.52549999999997</v>
      </c>
      <c r="M299" s="376">
        <f t="shared" si="51"/>
        <v>649.52549999999997</v>
      </c>
      <c r="N299" s="376">
        <f t="shared" si="52"/>
        <v>649.52549999999997</v>
      </c>
      <c r="O299" s="181">
        <v>649.52549999999997</v>
      </c>
      <c r="P299" s="181">
        <v>0</v>
      </c>
      <c r="Q299" s="181">
        <v>0</v>
      </c>
      <c r="R299" s="181">
        <v>0</v>
      </c>
      <c r="S299" s="112"/>
      <c r="T299" s="133" t="s">
        <v>144</v>
      </c>
      <c r="U299" s="5">
        <f t="shared" si="54"/>
        <v>18.065457142857131</v>
      </c>
      <c r="V299" s="377">
        <f>0.7*$Y299*(L299/$O299)</f>
        <v>22.992399999999982</v>
      </c>
      <c r="W299" s="5">
        <f t="shared" si="53"/>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hidden="1" customHeight="1" outlineLevel="1" x14ac:dyDescent="0.25">
      <c r="A300" s="136"/>
      <c r="B300" s="126"/>
      <c r="C300" s="108"/>
      <c r="D300" s="108"/>
      <c r="E300" s="108"/>
      <c r="F300" s="110"/>
      <c r="G300" s="112"/>
      <c r="H300" s="112"/>
      <c r="I300" s="133"/>
      <c r="J300" s="133" t="s">
        <v>145</v>
      </c>
      <c r="K300" s="376">
        <f t="shared" si="51"/>
        <v>947.072</v>
      </c>
      <c r="L300" s="376">
        <f t="shared" si="51"/>
        <v>947.072</v>
      </c>
      <c r="M300" s="376">
        <f t="shared" si="51"/>
        <v>947.072</v>
      </c>
      <c r="N300" s="376">
        <f t="shared" si="52"/>
        <v>947.072</v>
      </c>
      <c r="O300" s="181">
        <v>947.072</v>
      </c>
      <c r="P300" s="181">
        <v>0</v>
      </c>
      <c r="Q300" s="181">
        <v>0</v>
      </c>
      <c r="R300" s="181">
        <v>0</v>
      </c>
      <c r="S300" s="112"/>
      <c r="T300" s="133" t="s">
        <v>145</v>
      </c>
      <c r="U300" s="5">
        <f t="shared" si="54"/>
        <v>37.633446938775499</v>
      </c>
      <c r="V300" s="5">
        <f t="shared" ref="V300:V308" si="55">0.85*$Y300*(L300/$O300)</f>
        <v>58.160781632653041</v>
      </c>
      <c r="W300" s="5">
        <f t="shared" si="53"/>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hidden="1" customHeight="1" outlineLevel="1" x14ac:dyDescent="0.25">
      <c r="A301" s="136"/>
      <c r="B301" s="126"/>
      <c r="C301" s="108"/>
      <c r="D301" s="108"/>
      <c r="E301" s="108"/>
      <c r="F301" s="110"/>
      <c r="G301" s="112"/>
      <c r="H301" s="112"/>
      <c r="I301" s="133"/>
      <c r="J301" s="133" t="s">
        <v>146</v>
      </c>
      <c r="K301" s="376">
        <f t="shared" si="51"/>
        <v>1979.588</v>
      </c>
      <c r="L301" s="376">
        <f t="shared" si="51"/>
        <v>1979.588</v>
      </c>
      <c r="M301" s="376">
        <f t="shared" si="51"/>
        <v>1979.588</v>
      </c>
      <c r="N301" s="376">
        <f t="shared" si="52"/>
        <v>1979.588</v>
      </c>
      <c r="O301" s="181">
        <v>1979.588</v>
      </c>
      <c r="P301" s="181">
        <v>0</v>
      </c>
      <c r="Q301" s="181">
        <v>0</v>
      </c>
      <c r="R301" s="181">
        <v>0</v>
      </c>
      <c r="S301" s="112"/>
      <c r="T301" s="133" t="s">
        <v>146</v>
      </c>
      <c r="U301" s="5">
        <f t="shared" si="54"/>
        <v>42.322695555555626</v>
      </c>
      <c r="V301" s="5">
        <f t="shared" si="55"/>
        <v>65.407802222222315</v>
      </c>
      <c r="W301" s="5">
        <f t="shared" si="53"/>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hidden="1" customHeight="1" outlineLevel="1" x14ac:dyDescent="0.25">
      <c r="A302" s="136"/>
      <c r="B302" s="126"/>
      <c r="C302" s="108"/>
      <c r="D302" s="108"/>
      <c r="E302" s="108"/>
      <c r="F302" s="110"/>
      <c r="G302" s="112"/>
      <c r="H302" s="112"/>
      <c r="I302" s="133"/>
      <c r="J302" s="133" t="s">
        <v>147</v>
      </c>
      <c r="K302" s="376">
        <f t="shared" si="51"/>
        <v>100</v>
      </c>
      <c r="L302" s="376">
        <f t="shared" si="51"/>
        <v>100</v>
      </c>
      <c r="M302" s="376">
        <f t="shared" si="51"/>
        <v>100</v>
      </c>
      <c r="N302" s="376">
        <f t="shared" si="52"/>
        <v>100</v>
      </c>
      <c r="O302" s="181">
        <v>100</v>
      </c>
      <c r="P302" s="181">
        <v>0</v>
      </c>
      <c r="Q302" s="181">
        <v>0</v>
      </c>
      <c r="R302" s="181">
        <v>0</v>
      </c>
      <c r="S302" s="112"/>
      <c r="T302" s="133" t="s">
        <v>147</v>
      </c>
      <c r="U302" s="5">
        <f t="shared" si="54"/>
        <v>0.55000000000000004</v>
      </c>
      <c r="V302" s="5">
        <f t="shared" si="55"/>
        <v>0.85</v>
      </c>
      <c r="W302" s="5">
        <f t="shared" si="53"/>
        <v>0.9</v>
      </c>
      <c r="X302" s="5">
        <f t="shared" ref="X302:X310" si="56">$Y302*(N302/$O302)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1" x14ac:dyDescent="0.25">
      <c r="A303" s="136"/>
      <c r="B303" s="126"/>
      <c r="C303" s="108"/>
      <c r="D303" s="108"/>
      <c r="E303" s="108"/>
      <c r="F303" s="110"/>
      <c r="G303" s="112"/>
      <c r="H303" s="112"/>
      <c r="I303" s="133"/>
      <c r="J303" s="133" t="s">
        <v>148</v>
      </c>
      <c r="K303" s="376">
        <f t="shared" si="51"/>
        <v>100</v>
      </c>
      <c r="L303" s="376">
        <f t="shared" si="51"/>
        <v>100</v>
      </c>
      <c r="M303" s="376">
        <f t="shared" si="51"/>
        <v>100</v>
      </c>
      <c r="N303" s="376">
        <f t="shared" si="52"/>
        <v>100</v>
      </c>
      <c r="O303" s="181">
        <v>100</v>
      </c>
      <c r="P303" s="181">
        <v>0</v>
      </c>
      <c r="Q303" s="181">
        <v>0</v>
      </c>
      <c r="R303" s="181">
        <v>0</v>
      </c>
      <c r="S303" s="112"/>
      <c r="T303" s="133" t="s">
        <v>148</v>
      </c>
      <c r="U303" s="5">
        <f t="shared" si="54"/>
        <v>0.55000000000000004</v>
      </c>
      <c r="V303" s="5">
        <f t="shared" si="55"/>
        <v>0.85</v>
      </c>
      <c r="W303" s="5">
        <f t="shared" si="53"/>
        <v>0.9</v>
      </c>
      <c r="X303" s="5">
        <f t="shared" si="56"/>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1" x14ac:dyDescent="0.25">
      <c r="A304" s="136"/>
      <c r="B304" s="126"/>
      <c r="C304" s="108"/>
      <c r="D304" s="108"/>
      <c r="E304" s="108"/>
      <c r="F304" s="110"/>
      <c r="G304" s="112"/>
      <c r="H304" s="112"/>
      <c r="I304" s="133"/>
      <c r="J304" s="133" t="s">
        <v>149</v>
      </c>
      <c r="K304" s="376">
        <f t="shared" si="51"/>
        <v>100</v>
      </c>
      <c r="L304" s="376">
        <f t="shared" si="51"/>
        <v>100</v>
      </c>
      <c r="M304" s="376">
        <f t="shared" si="51"/>
        <v>100</v>
      </c>
      <c r="N304" s="376">
        <f t="shared" si="52"/>
        <v>100</v>
      </c>
      <c r="O304" s="181">
        <v>100</v>
      </c>
      <c r="P304" s="181">
        <v>0</v>
      </c>
      <c r="Q304" s="181">
        <v>0</v>
      </c>
      <c r="R304" s="181">
        <v>0</v>
      </c>
      <c r="S304" s="112"/>
      <c r="T304" s="133" t="s">
        <v>149</v>
      </c>
      <c r="U304" s="5">
        <f t="shared" si="54"/>
        <v>0.55000000000000004</v>
      </c>
      <c r="V304" s="5">
        <f t="shared" si="55"/>
        <v>0.85</v>
      </c>
      <c r="W304" s="5">
        <f t="shared" si="53"/>
        <v>0.9</v>
      </c>
      <c r="X304" s="5">
        <f t="shared" si="56"/>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1" x14ac:dyDescent="0.25">
      <c r="A305" s="136"/>
      <c r="B305" s="126"/>
      <c r="C305" s="108"/>
      <c r="D305" s="108"/>
      <c r="E305" s="108"/>
      <c r="F305" s="110"/>
      <c r="G305" s="112"/>
      <c r="H305" s="112"/>
      <c r="I305" s="133"/>
      <c r="J305" s="133" t="s">
        <v>150</v>
      </c>
      <c r="K305" s="376">
        <f t="shared" si="51"/>
        <v>100</v>
      </c>
      <c r="L305" s="376">
        <f t="shared" si="51"/>
        <v>100</v>
      </c>
      <c r="M305" s="376">
        <f t="shared" si="51"/>
        <v>100</v>
      </c>
      <c r="N305" s="376">
        <f t="shared" si="52"/>
        <v>100</v>
      </c>
      <c r="O305" s="181">
        <v>100</v>
      </c>
      <c r="P305" s="181">
        <v>0</v>
      </c>
      <c r="Q305" s="181">
        <v>0</v>
      </c>
      <c r="R305" s="181">
        <v>0</v>
      </c>
      <c r="S305" s="112"/>
      <c r="T305" s="133" t="s">
        <v>150</v>
      </c>
      <c r="U305" s="5">
        <f t="shared" si="54"/>
        <v>0.55000000000000004</v>
      </c>
      <c r="V305" s="5">
        <f t="shared" si="55"/>
        <v>0.85</v>
      </c>
      <c r="W305" s="5">
        <f t="shared" si="53"/>
        <v>0.9</v>
      </c>
      <c r="X305" s="5">
        <f t="shared" si="56"/>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1" x14ac:dyDescent="0.25">
      <c r="A306" s="136"/>
      <c r="B306" s="126"/>
      <c r="C306" s="108"/>
      <c r="D306" s="108"/>
      <c r="E306" s="108"/>
      <c r="F306" s="110"/>
      <c r="G306" s="112"/>
      <c r="H306" s="112"/>
      <c r="I306" s="133"/>
      <c r="J306" s="133" t="s">
        <v>151</v>
      </c>
      <c r="K306" s="376">
        <f t="shared" si="51"/>
        <v>100</v>
      </c>
      <c r="L306" s="376">
        <f t="shared" si="51"/>
        <v>100</v>
      </c>
      <c r="M306" s="376">
        <f t="shared" si="51"/>
        <v>100</v>
      </c>
      <c r="N306" s="376">
        <f t="shared" si="52"/>
        <v>100</v>
      </c>
      <c r="O306" s="181">
        <v>100</v>
      </c>
      <c r="P306" s="181">
        <v>0</v>
      </c>
      <c r="Q306" s="181">
        <v>0</v>
      </c>
      <c r="R306" s="181">
        <v>0</v>
      </c>
      <c r="S306" s="112"/>
      <c r="T306" s="133" t="s">
        <v>151</v>
      </c>
      <c r="U306" s="5">
        <f t="shared" si="54"/>
        <v>0.55000000000000004</v>
      </c>
      <c r="V306" s="5">
        <f t="shared" si="55"/>
        <v>0.85</v>
      </c>
      <c r="W306" s="5">
        <f t="shared" si="53"/>
        <v>0.9</v>
      </c>
      <c r="X306" s="5">
        <f t="shared" si="56"/>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1"/>
        <v>350.51428571428568</v>
      </c>
      <c r="L307" s="376">
        <f t="shared" si="51"/>
        <v>350.51428571428568</v>
      </c>
      <c r="M307" s="376">
        <f t="shared" si="51"/>
        <v>350.51428571428568</v>
      </c>
      <c r="N307" s="376">
        <f t="shared" si="52"/>
        <v>350.51428571428568</v>
      </c>
      <c r="O307" s="181">
        <v>350.51428571428568</v>
      </c>
      <c r="P307" s="181">
        <v>0</v>
      </c>
      <c r="Q307" s="181">
        <v>0</v>
      </c>
      <c r="R307" s="181">
        <v>0</v>
      </c>
      <c r="S307" s="112"/>
      <c r="T307" s="133" t="s">
        <v>404</v>
      </c>
      <c r="U307" s="5">
        <f t="shared" si="54"/>
        <v>10.601343537414968</v>
      </c>
      <c r="V307" s="5">
        <f t="shared" si="55"/>
        <v>16.38389455782313</v>
      </c>
      <c r="W307" s="5">
        <f t="shared" si="53"/>
        <v>17.347653061224491</v>
      </c>
      <c r="X307" s="5">
        <f t="shared" si="56"/>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1"/>
        <v>541.3295454545455</v>
      </c>
      <c r="L308" s="376">
        <f t="shared" si="51"/>
        <v>541.3295454545455</v>
      </c>
      <c r="M308" s="376">
        <f t="shared" si="51"/>
        <v>541.3295454545455</v>
      </c>
      <c r="N308" s="376">
        <f t="shared" si="52"/>
        <v>541.3295454545455</v>
      </c>
      <c r="O308" s="181">
        <v>541.3295454545455</v>
      </c>
      <c r="P308" s="181">
        <v>0</v>
      </c>
      <c r="Q308" s="181">
        <v>0</v>
      </c>
      <c r="R308" s="181">
        <v>0</v>
      </c>
      <c r="S308" s="112"/>
      <c r="T308" s="133" t="s">
        <v>143</v>
      </c>
      <c r="U308" s="5">
        <f t="shared" si="54"/>
        <v>14.765285714285721</v>
      </c>
      <c r="V308" s="5">
        <f t="shared" si="55"/>
        <v>22.819077922077931</v>
      </c>
      <c r="W308" s="5">
        <f t="shared" si="53"/>
        <v>24.161376623376633</v>
      </c>
      <c r="X308" s="5">
        <f t="shared" si="56"/>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1"/>
        <v>641.43636363636369</v>
      </c>
      <c r="L309" s="376">
        <f t="shared" si="51"/>
        <v>641.43636363636369</v>
      </c>
      <c r="M309" s="376">
        <f t="shared" si="51"/>
        <v>641.43636363636369</v>
      </c>
      <c r="N309" s="376">
        <f t="shared" si="52"/>
        <v>641.43636363636369</v>
      </c>
      <c r="O309" s="181">
        <v>641.43636363636369</v>
      </c>
      <c r="P309" s="181">
        <v>0</v>
      </c>
      <c r="Q309" s="181">
        <v>0</v>
      </c>
      <c r="R309" s="181">
        <v>0</v>
      </c>
      <c r="S309" s="112"/>
      <c r="T309" s="133" t="s">
        <v>144</v>
      </c>
      <c r="U309" s="5">
        <f t="shared" si="54"/>
        <v>18.784687500000004</v>
      </c>
      <c r="V309" s="377">
        <f>0.7*$Y309*(L309/$O309)</f>
        <v>23.90778409090909</v>
      </c>
      <c r="W309" s="5">
        <f t="shared" si="53"/>
        <v>30.738579545454549</v>
      </c>
      <c r="X309" s="5">
        <f t="shared" si="56"/>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1"/>
        <v>1009.9227272727273</v>
      </c>
      <c r="L310" s="376">
        <f t="shared" si="51"/>
        <v>1009.9227272727273</v>
      </c>
      <c r="M310" s="376">
        <f t="shared" si="51"/>
        <v>1009.9227272727273</v>
      </c>
      <c r="N310" s="376">
        <f t="shared" si="52"/>
        <v>1009.9227272727273</v>
      </c>
      <c r="O310" s="181">
        <v>1009.9227272727273</v>
      </c>
      <c r="P310" s="181">
        <v>0</v>
      </c>
      <c r="Q310" s="181">
        <v>0</v>
      </c>
      <c r="R310" s="181">
        <v>0</v>
      </c>
      <c r="S310" s="112"/>
      <c r="T310" s="133" t="s">
        <v>145</v>
      </c>
      <c r="U310" s="5">
        <f t="shared" si="54"/>
        <v>38.205153061224486</v>
      </c>
      <c r="V310" s="5">
        <f t="shared" ref="V310:V318" si="57">0.85*$Y310*(L310/$O310)</f>
        <v>59.044327458256021</v>
      </c>
      <c r="W310" s="5">
        <f t="shared" si="53"/>
        <v>62.517523191094611</v>
      </c>
      <c r="X310" s="5">
        <f t="shared" si="56"/>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1"/>
        <v>1827</v>
      </c>
      <c r="L311" s="376">
        <f t="shared" si="51"/>
        <v>1827</v>
      </c>
      <c r="M311" s="376">
        <f t="shared" si="51"/>
        <v>1827</v>
      </c>
      <c r="N311" s="376">
        <f t="shared" si="52"/>
        <v>1827</v>
      </c>
      <c r="O311" s="181">
        <v>1827</v>
      </c>
      <c r="P311" s="181">
        <v>0</v>
      </c>
      <c r="Q311" s="181">
        <v>0</v>
      </c>
      <c r="R311" s="181">
        <v>0</v>
      </c>
      <c r="S311" s="112"/>
      <c r="T311" s="133" t="s">
        <v>146</v>
      </c>
      <c r="U311" s="5">
        <f t="shared" si="54"/>
        <v>51.089624999999998</v>
      </c>
      <c r="V311" s="5">
        <f t="shared" si="57"/>
        <v>78.956693181818167</v>
      </c>
      <c r="W311" s="5">
        <f t="shared" si="53"/>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1"/>
        <v>1798.614583333333</v>
      </c>
      <c r="L312" s="376">
        <f t="shared" si="51"/>
        <v>1798.614583333333</v>
      </c>
      <c r="M312" s="376">
        <f t="shared" si="51"/>
        <v>1798.614583333333</v>
      </c>
      <c r="N312" s="376">
        <f t="shared" si="52"/>
        <v>1798.614583333333</v>
      </c>
      <c r="O312" s="181">
        <v>1798.614583333333</v>
      </c>
      <c r="P312" s="181">
        <v>0</v>
      </c>
      <c r="Q312" s="181">
        <v>0</v>
      </c>
      <c r="R312" s="181">
        <v>0</v>
      </c>
      <c r="S312" s="112"/>
      <c r="T312" s="133" t="s">
        <v>147</v>
      </c>
      <c r="U312" s="5">
        <f t="shared" si="54"/>
        <v>38.266545698924759</v>
      </c>
      <c r="V312" s="5">
        <f t="shared" si="57"/>
        <v>59.139206989247349</v>
      </c>
      <c r="W312" s="5">
        <f t="shared" si="53"/>
        <v>62.617983870967784</v>
      </c>
      <c r="X312" s="5">
        <f t="shared" ref="X312:X320" si="58">$Y312*(N312/$O312)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59">$O313</f>
        <v>100</v>
      </c>
      <c r="L313" s="376">
        <f t="shared" si="59"/>
        <v>100</v>
      </c>
      <c r="M313" s="376">
        <f t="shared" si="59"/>
        <v>100</v>
      </c>
      <c r="N313" s="376">
        <f t="shared" si="52"/>
        <v>100</v>
      </c>
      <c r="O313" s="181">
        <v>100</v>
      </c>
      <c r="P313" s="181">
        <v>0</v>
      </c>
      <c r="Q313" s="181">
        <v>0</v>
      </c>
      <c r="R313" s="181">
        <v>0</v>
      </c>
      <c r="S313" s="112"/>
      <c r="T313" s="133" t="s">
        <v>148</v>
      </c>
      <c r="U313" s="5">
        <f t="shared" si="54"/>
        <v>0.55000000000000004</v>
      </c>
      <c r="V313" s="5">
        <f t="shared" si="57"/>
        <v>0.85</v>
      </c>
      <c r="W313" s="5">
        <f t="shared" si="53"/>
        <v>0.9</v>
      </c>
      <c r="X313" s="5">
        <f t="shared" si="58"/>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59"/>
        <v>100</v>
      </c>
      <c r="L314" s="376">
        <f t="shared" si="59"/>
        <v>100</v>
      </c>
      <c r="M314" s="376">
        <f t="shared" si="59"/>
        <v>100</v>
      </c>
      <c r="N314" s="376">
        <f t="shared" si="52"/>
        <v>100</v>
      </c>
      <c r="O314" s="181">
        <v>100</v>
      </c>
      <c r="P314" s="181">
        <v>0</v>
      </c>
      <c r="Q314" s="181">
        <v>0</v>
      </c>
      <c r="R314" s="181">
        <v>0</v>
      </c>
      <c r="S314" s="112"/>
      <c r="T314" s="133" t="s">
        <v>149</v>
      </c>
      <c r="U314" s="5">
        <f t="shared" si="54"/>
        <v>0.55000000000000004</v>
      </c>
      <c r="V314" s="5">
        <f t="shared" si="57"/>
        <v>0.85</v>
      </c>
      <c r="W314" s="5">
        <f t="shared" si="53"/>
        <v>0.9</v>
      </c>
      <c r="X314" s="5">
        <f t="shared" si="58"/>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59"/>
        <v>100</v>
      </c>
      <c r="L315" s="376">
        <f t="shared" si="59"/>
        <v>100</v>
      </c>
      <c r="M315" s="376">
        <f t="shared" si="59"/>
        <v>100</v>
      </c>
      <c r="N315" s="376">
        <f t="shared" si="52"/>
        <v>100</v>
      </c>
      <c r="O315" s="181">
        <v>100</v>
      </c>
      <c r="P315" s="181">
        <v>0</v>
      </c>
      <c r="Q315" s="181">
        <v>0</v>
      </c>
      <c r="R315" s="181">
        <v>0</v>
      </c>
      <c r="S315" s="112"/>
      <c r="T315" s="133" t="s">
        <v>150</v>
      </c>
      <c r="U315" s="5">
        <f t="shared" si="54"/>
        <v>0.55000000000000004</v>
      </c>
      <c r="V315" s="5">
        <f t="shared" si="57"/>
        <v>0.85</v>
      </c>
      <c r="W315" s="5">
        <f t="shared" si="53"/>
        <v>0.9</v>
      </c>
      <c r="X315" s="5">
        <f t="shared" si="58"/>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59"/>
        <v>100</v>
      </c>
      <c r="L316" s="376">
        <f t="shared" si="59"/>
        <v>100</v>
      </c>
      <c r="M316" s="376">
        <f t="shared" si="59"/>
        <v>100</v>
      </c>
      <c r="N316" s="376">
        <f t="shared" si="52"/>
        <v>100</v>
      </c>
      <c r="O316" s="181">
        <v>100</v>
      </c>
      <c r="P316" s="181">
        <v>0</v>
      </c>
      <c r="Q316" s="181">
        <v>0</v>
      </c>
      <c r="R316" s="181">
        <v>0</v>
      </c>
      <c r="S316" s="112"/>
      <c r="T316" s="133" t="s">
        <v>151</v>
      </c>
      <c r="U316" s="5">
        <f t="shared" si="54"/>
        <v>0.55000000000000004</v>
      </c>
      <c r="V316" s="5">
        <f t="shared" si="57"/>
        <v>0.85</v>
      </c>
      <c r="W316" s="5">
        <f t="shared" si="53"/>
        <v>0.9</v>
      </c>
      <c r="X316" s="5">
        <f t="shared" si="58"/>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817</v>
      </c>
      <c r="J317" s="133" t="s">
        <v>404</v>
      </c>
      <c r="K317" s="376">
        <f t="shared" si="59"/>
        <v>350.51428571428568</v>
      </c>
      <c r="L317" s="376">
        <f t="shared" si="59"/>
        <v>350.51428571428568</v>
      </c>
      <c r="M317" s="376">
        <f t="shared" si="59"/>
        <v>350.51428571428568</v>
      </c>
      <c r="N317" s="376">
        <f t="shared" si="52"/>
        <v>350.51428571428568</v>
      </c>
      <c r="O317" s="181">
        <v>350.51428571428568</v>
      </c>
      <c r="P317" s="181">
        <v>0</v>
      </c>
      <c r="Q317" s="181">
        <v>0</v>
      </c>
      <c r="R317" s="181">
        <v>0</v>
      </c>
      <c r="S317" s="112"/>
      <c r="T317" s="133" t="s">
        <v>404</v>
      </c>
      <c r="U317" s="5">
        <f t="shared" si="54"/>
        <v>10.601343537414968</v>
      </c>
      <c r="V317" s="5">
        <f t="shared" si="57"/>
        <v>16.38389455782313</v>
      </c>
      <c r="W317" s="5">
        <f t="shared" si="53"/>
        <v>17.347653061224491</v>
      </c>
      <c r="X317" s="5">
        <f t="shared" si="58"/>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59"/>
        <v>541.3295454545455</v>
      </c>
      <c r="L318" s="376">
        <f t="shared" si="59"/>
        <v>541.3295454545455</v>
      </c>
      <c r="M318" s="376">
        <f t="shared" si="59"/>
        <v>541.3295454545455</v>
      </c>
      <c r="N318" s="376">
        <f t="shared" si="52"/>
        <v>541.3295454545455</v>
      </c>
      <c r="O318" s="181">
        <v>541.3295454545455</v>
      </c>
      <c r="P318" s="181">
        <v>0</v>
      </c>
      <c r="Q318" s="181">
        <v>0</v>
      </c>
      <c r="R318" s="181">
        <v>0</v>
      </c>
      <c r="S318" s="112"/>
      <c r="T318" s="133" t="s">
        <v>143</v>
      </c>
      <c r="U318" s="5">
        <f t="shared" si="54"/>
        <v>14.765285714285721</v>
      </c>
      <c r="V318" s="5">
        <f t="shared" si="57"/>
        <v>22.819077922077931</v>
      </c>
      <c r="W318" s="5">
        <f t="shared" si="53"/>
        <v>24.161376623376633</v>
      </c>
      <c r="X318" s="5">
        <f t="shared" si="58"/>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59"/>
        <v>641.43636363636369</v>
      </c>
      <c r="L319" s="376">
        <f t="shared" si="59"/>
        <v>641.43636363636369</v>
      </c>
      <c r="M319" s="376">
        <f t="shared" si="59"/>
        <v>641.43636363636369</v>
      </c>
      <c r="N319" s="376">
        <f t="shared" si="52"/>
        <v>641.43636363636369</v>
      </c>
      <c r="O319" s="181">
        <v>641.43636363636369</v>
      </c>
      <c r="P319" s="181">
        <v>0</v>
      </c>
      <c r="Q319" s="181">
        <v>0</v>
      </c>
      <c r="R319" s="181">
        <v>0</v>
      </c>
      <c r="S319" s="112"/>
      <c r="T319" s="133" t="s">
        <v>144</v>
      </c>
      <c r="U319" s="5">
        <f t="shared" si="54"/>
        <v>18.784687500000004</v>
      </c>
      <c r="V319" s="377">
        <f>0.7*$Y319*(L319/$O319)</f>
        <v>23.90778409090909</v>
      </c>
      <c r="W319" s="5">
        <f t="shared" si="53"/>
        <v>30.738579545454549</v>
      </c>
      <c r="X319" s="5">
        <f t="shared" si="58"/>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59"/>
        <v>1009.9227272727273</v>
      </c>
      <c r="L320" s="376">
        <f t="shared" si="59"/>
        <v>1009.9227272727273</v>
      </c>
      <c r="M320" s="376">
        <f t="shared" si="59"/>
        <v>1009.9227272727273</v>
      </c>
      <c r="N320" s="376">
        <f t="shared" si="52"/>
        <v>1009.9227272727273</v>
      </c>
      <c r="O320" s="181">
        <v>1009.9227272727273</v>
      </c>
      <c r="P320" s="181">
        <v>0</v>
      </c>
      <c r="Q320" s="181">
        <v>0</v>
      </c>
      <c r="R320" s="181">
        <v>0</v>
      </c>
      <c r="S320" s="112"/>
      <c r="T320" s="133" t="s">
        <v>145</v>
      </c>
      <c r="U320" s="5">
        <f t="shared" si="54"/>
        <v>38.205153061224486</v>
      </c>
      <c r="V320" s="5">
        <f t="shared" ref="V320:V328" si="60">0.85*$Y320*(L320/$O320)</f>
        <v>59.044327458256021</v>
      </c>
      <c r="W320" s="5">
        <f t="shared" si="53"/>
        <v>62.517523191094611</v>
      </c>
      <c r="X320" s="5">
        <f t="shared" si="58"/>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59"/>
        <v>1827</v>
      </c>
      <c r="L321" s="376">
        <f t="shared" si="59"/>
        <v>1827</v>
      </c>
      <c r="M321" s="376">
        <f t="shared" si="59"/>
        <v>1827</v>
      </c>
      <c r="N321" s="376">
        <f t="shared" si="52"/>
        <v>1827</v>
      </c>
      <c r="O321" s="181">
        <v>1827</v>
      </c>
      <c r="P321" s="181">
        <v>0</v>
      </c>
      <c r="Q321" s="181">
        <v>0</v>
      </c>
      <c r="R321" s="181">
        <v>0</v>
      </c>
      <c r="S321" s="112"/>
      <c r="T321" s="133" t="s">
        <v>146</v>
      </c>
      <c r="U321" s="5">
        <f t="shared" si="54"/>
        <v>51.089624999999998</v>
      </c>
      <c r="V321" s="5">
        <f t="shared" si="60"/>
        <v>78.956693181818167</v>
      </c>
      <c r="W321" s="5">
        <f t="shared" si="53"/>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59"/>
        <v>940.00749999999994</v>
      </c>
      <c r="L322" s="376">
        <f t="shared" si="59"/>
        <v>940.00749999999994</v>
      </c>
      <c r="M322" s="376">
        <f t="shared" si="59"/>
        <v>940.00749999999994</v>
      </c>
      <c r="N322" s="376">
        <f t="shared" si="52"/>
        <v>940.00749999999994</v>
      </c>
      <c r="O322" s="181">
        <v>940.00749999999994</v>
      </c>
      <c r="P322" s="181">
        <v>0</v>
      </c>
      <c r="Q322" s="181">
        <v>0</v>
      </c>
      <c r="R322" s="181">
        <v>0</v>
      </c>
      <c r="S322" s="112"/>
      <c r="T322" s="133" t="s">
        <v>147</v>
      </c>
      <c r="U322" s="5">
        <f t="shared" si="54"/>
        <v>17.098124999999992</v>
      </c>
      <c r="V322" s="5">
        <f t="shared" si="60"/>
        <v>26.424374999999984</v>
      </c>
      <c r="W322" s="5">
        <f t="shared" si="53"/>
        <v>27.978749999999984</v>
      </c>
      <c r="X322" s="5">
        <f t="shared" ref="X322:X330" si="61">$Y322*(N322/$O322)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59"/>
        <v>100</v>
      </c>
      <c r="L323" s="376">
        <f t="shared" si="59"/>
        <v>100</v>
      </c>
      <c r="M323" s="376">
        <f t="shared" si="59"/>
        <v>100</v>
      </c>
      <c r="N323" s="376">
        <f t="shared" si="52"/>
        <v>100</v>
      </c>
      <c r="O323" s="181">
        <v>100</v>
      </c>
      <c r="P323" s="181">
        <v>0</v>
      </c>
      <c r="Q323" s="181">
        <v>0</v>
      </c>
      <c r="R323" s="181">
        <v>0</v>
      </c>
      <c r="S323" s="112"/>
      <c r="T323" s="133" t="s">
        <v>148</v>
      </c>
      <c r="U323" s="5">
        <f t="shared" si="54"/>
        <v>0.55000000000000004</v>
      </c>
      <c r="V323" s="5">
        <f t="shared" si="60"/>
        <v>0.85</v>
      </c>
      <c r="W323" s="5">
        <f t="shared" si="53"/>
        <v>0.9</v>
      </c>
      <c r="X323" s="5">
        <f t="shared" si="61"/>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59"/>
        <v>100</v>
      </c>
      <c r="L324" s="376">
        <f t="shared" si="59"/>
        <v>100</v>
      </c>
      <c r="M324" s="376">
        <f t="shared" si="59"/>
        <v>100</v>
      </c>
      <c r="N324" s="376">
        <f t="shared" si="52"/>
        <v>100</v>
      </c>
      <c r="O324" s="181">
        <v>100</v>
      </c>
      <c r="P324" s="181">
        <v>0</v>
      </c>
      <c r="Q324" s="181">
        <v>0</v>
      </c>
      <c r="R324" s="181">
        <v>0</v>
      </c>
      <c r="S324" s="112"/>
      <c r="T324" s="133" t="s">
        <v>149</v>
      </c>
      <c r="U324" s="5">
        <f t="shared" si="54"/>
        <v>0.55000000000000004</v>
      </c>
      <c r="V324" s="5">
        <f t="shared" si="60"/>
        <v>0.85</v>
      </c>
      <c r="W324" s="5">
        <f t="shared" si="53"/>
        <v>0.9</v>
      </c>
      <c r="X324" s="5">
        <f t="shared" si="61"/>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59"/>
        <v>100</v>
      </c>
      <c r="L325" s="376">
        <f t="shared" si="59"/>
        <v>100</v>
      </c>
      <c r="M325" s="376">
        <f t="shared" si="59"/>
        <v>100</v>
      </c>
      <c r="N325" s="376">
        <f t="shared" si="52"/>
        <v>100</v>
      </c>
      <c r="O325" s="181">
        <v>100</v>
      </c>
      <c r="P325" s="181">
        <v>0</v>
      </c>
      <c r="Q325" s="181">
        <v>0</v>
      </c>
      <c r="R325" s="181">
        <v>0</v>
      </c>
      <c r="S325" s="112"/>
      <c r="T325" s="133" t="s">
        <v>150</v>
      </c>
      <c r="U325" s="5">
        <f t="shared" si="54"/>
        <v>0.55000000000000004</v>
      </c>
      <c r="V325" s="5">
        <f t="shared" si="60"/>
        <v>0.85</v>
      </c>
      <c r="W325" s="5">
        <f t="shared" si="53"/>
        <v>0.9</v>
      </c>
      <c r="X325" s="5">
        <f t="shared" si="61"/>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59"/>
        <v>100</v>
      </c>
      <c r="L326" s="376">
        <f t="shared" si="59"/>
        <v>100</v>
      </c>
      <c r="M326" s="376">
        <f t="shared" si="59"/>
        <v>100</v>
      </c>
      <c r="N326" s="376">
        <f t="shared" si="52"/>
        <v>100</v>
      </c>
      <c r="O326" s="181">
        <v>100</v>
      </c>
      <c r="P326" s="181">
        <v>0</v>
      </c>
      <c r="Q326" s="181">
        <v>0</v>
      </c>
      <c r="R326" s="181">
        <v>0</v>
      </c>
      <c r="S326" s="112"/>
      <c r="T326" s="133" t="s">
        <v>151</v>
      </c>
      <c r="U326" s="5">
        <f t="shared" si="54"/>
        <v>0.55000000000000004</v>
      </c>
      <c r="V326" s="5">
        <f t="shared" si="60"/>
        <v>0.85</v>
      </c>
      <c r="W326" s="5">
        <f t="shared" si="53"/>
        <v>0.9</v>
      </c>
      <c r="X326" s="5">
        <f t="shared" si="61"/>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818</v>
      </c>
      <c r="J327" s="133" t="s">
        <v>404</v>
      </c>
      <c r="K327" s="376">
        <f t="shared" si="59"/>
        <v>350.51428571428568</v>
      </c>
      <c r="L327" s="376">
        <f t="shared" si="59"/>
        <v>350.51428571428568</v>
      </c>
      <c r="M327" s="376">
        <f t="shared" si="59"/>
        <v>350.51428571428568</v>
      </c>
      <c r="N327" s="376">
        <f t="shared" si="52"/>
        <v>350.51428571428568</v>
      </c>
      <c r="O327" s="181">
        <v>350.51428571428568</v>
      </c>
      <c r="P327" s="181">
        <v>0</v>
      </c>
      <c r="Q327" s="181">
        <v>0</v>
      </c>
      <c r="R327" s="181">
        <v>0</v>
      </c>
      <c r="S327" s="112"/>
      <c r="T327" s="133" t="s">
        <v>404</v>
      </c>
      <c r="U327" s="5">
        <f t="shared" si="54"/>
        <v>10.601343537414968</v>
      </c>
      <c r="V327" s="5">
        <f t="shared" si="60"/>
        <v>16.38389455782313</v>
      </c>
      <c r="W327" s="5">
        <f t="shared" si="53"/>
        <v>17.347653061224491</v>
      </c>
      <c r="X327" s="5">
        <f t="shared" si="61"/>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59"/>
        <v>534.375</v>
      </c>
      <c r="L328" s="376">
        <f t="shared" si="59"/>
        <v>534.375</v>
      </c>
      <c r="M328" s="376">
        <f t="shared" si="59"/>
        <v>534.375</v>
      </c>
      <c r="N328" s="376">
        <f t="shared" si="52"/>
        <v>534.375</v>
      </c>
      <c r="O328" s="181">
        <v>534.375</v>
      </c>
      <c r="P328" s="181">
        <v>0</v>
      </c>
      <c r="Q328" s="181">
        <v>0</v>
      </c>
      <c r="R328" s="181">
        <v>0</v>
      </c>
      <c r="S328" s="112"/>
      <c r="T328" s="133" t="s">
        <v>143</v>
      </c>
      <c r="U328" s="5">
        <f t="shared" si="54"/>
        <v>12.927965686274513</v>
      </c>
      <c r="V328" s="5">
        <f t="shared" si="60"/>
        <v>19.979583333333338</v>
      </c>
      <c r="W328" s="5">
        <f t="shared" si="53"/>
        <v>21.154852941176475</v>
      </c>
      <c r="X328" s="5">
        <f t="shared" si="61"/>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59"/>
        <v>599.00416666666672</v>
      </c>
      <c r="L329" s="376">
        <f t="shared" si="59"/>
        <v>599.00416666666672</v>
      </c>
      <c r="M329" s="376">
        <f t="shared" si="59"/>
        <v>599.00416666666672</v>
      </c>
      <c r="N329" s="376">
        <f t="shared" ref="N329:N360" si="62">$O329</f>
        <v>599.00416666666672</v>
      </c>
      <c r="O329" s="181">
        <v>599.00416666666672</v>
      </c>
      <c r="P329" s="181">
        <v>0</v>
      </c>
      <c r="Q329" s="181">
        <v>0</v>
      </c>
      <c r="R329" s="181">
        <v>0</v>
      </c>
      <c r="S329" s="112"/>
      <c r="T329" s="133" t="s">
        <v>144</v>
      </c>
      <c r="U329" s="5">
        <f t="shared" ref="U329:U360" si="63">0.55*$Y329*(K329/$O329)</f>
        <v>18.3412134502924</v>
      </c>
      <c r="V329" s="377">
        <f>0.7*$Y329*(L329/$O329)</f>
        <v>23.343362573099412</v>
      </c>
      <c r="W329" s="5">
        <f t="shared" ref="W329:W360" si="64">0.9*$Y329*(M329/$O329)</f>
        <v>30.012894736842107</v>
      </c>
      <c r="X329" s="5">
        <f t="shared" si="61"/>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59"/>
        <v>1102.1291666666668</v>
      </c>
      <c r="L330" s="376">
        <f t="shared" si="59"/>
        <v>1102.1291666666668</v>
      </c>
      <c r="M330" s="376">
        <f t="shared" si="59"/>
        <v>1102.1291666666668</v>
      </c>
      <c r="N330" s="376">
        <f t="shared" si="62"/>
        <v>1102.1291666666668</v>
      </c>
      <c r="O330" s="181">
        <v>1102.1291666666668</v>
      </c>
      <c r="P330" s="181">
        <v>0</v>
      </c>
      <c r="Q330" s="181">
        <v>0</v>
      </c>
      <c r="R330" s="181">
        <v>0</v>
      </c>
      <c r="S330" s="112"/>
      <c r="T330" s="133" t="s">
        <v>145</v>
      </c>
      <c r="U330" s="5">
        <f t="shared" si="63"/>
        <v>38.178979591836743</v>
      </c>
      <c r="V330" s="5">
        <f t="shared" ref="V330:V338" si="65">0.85*$Y330*(L330/$O330)</f>
        <v>59.003877551020416</v>
      </c>
      <c r="W330" s="5">
        <f t="shared" si="64"/>
        <v>62.474693877551026</v>
      </c>
      <c r="X330" s="5">
        <f t="shared" si="61"/>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59"/>
        <v>1907.4208333333336</v>
      </c>
      <c r="L331" s="376">
        <f t="shared" si="59"/>
        <v>1907.4208333333336</v>
      </c>
      <c r="M331" s="376">
        <f t="shared" si="59"/>
        <v>1907.4208333333336</v>
      </c>
      <c r="N331" s="376">
        <f t="shared" si="62"/>
        <v>1907.4208333333336</v>
      </c>
      <c r="O331" s="181">
        <v>1907.4208333333336</v>
      </c>
      <c r="P331" s="181">
        <v>0</v>
      </c>
      <c r="Q331" s="181">
        <v>0</v>
      </c>
      <c r="R331" s="181">
        <v>0</v>
      </c>
      <c r="S331" s="112"/>
      <c r="T331" s="133" t="s">
        <v>146</v>
      </c>
      <c r="U331" s="5">
        <f t="shared" si="63"/>
        <v>53.326624999999993</v>
      </c>
      <c r="V331" s="5">
        <f t="shared" si="65"/>
        <v>82.413874999999976</v>
      </c>
      <c r="W331" s="5">
        <f t="shared" si="64"/>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59"/>
        <v>1617.35625</v>
      </c>
      <c r="L332" s="376">
        <f t="shared" si="59"/>
        <v>1617.35625</v>
      </c>
      <c r="M332" s="376">
        <f t="shared" si="59"/>
        <v>1617.35625</v>
      </c>
      <c r="N332" s="376">
        <f t="shared" si="62"/>
        <v>1617.35625</v>
      </c>
      <c r="O332" s="181">
        <v>1617.35625</v>
      </c>
      <c r="P332" s="181">
        <v>0</v>
      </c>
      <c r="Q332" s="181">
        <v>0</v>
      </c>
      <c r="R332" s="181">
        <v>0</v>
      </c>
      <c r="S332" s="112"/>
      <c r="T332" s="133" t="s">
        <v>147</v>
      </c>
      <c r="U332" s="5">
        <f t="shared" si="63"/>
        <v>42.842782258064489</v>
      </c>
      <c r="V332" s="5">
        <f t="shared" si="65"/>
        <v>66.211572580645111</v>
      </c>
      <c r="W332" s="5">
        <f t="shared" si="64"/>
        <v>70.106370967741881</v>
      </c>
      <c r="X332" s="5">
        <f t="shared" ref="X332:X340" si="66">$Y332*(N332/$O332)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59"/>
        <v>100</v>
      </c>
      <c r="L333" s="376">
        <f t="shared" si="59"/>
        <v>100</v>
      </c>
      <c r="M333" s="376">
        <f t="shared" si="59"/>
        <v>100</v>
      </c>
      <c r="N333" s="376">
        <f t="shared" si="62"/>
        <v>100</v>
      </c>
      <c r="O333" s="181">
        <v>100</v>
      </c>
      <c r="P333" s="181">
        <v>0</v>
      </c>
      <c r="Q333" s="181">
        <v>0</v>
      </c>
      <c r="R333" s="181">
        <v>0</v>
      </c>
      <c r="S333" s="112"/>
      <c r="T333" s="133" t="s">
        <v>148</v>
      </c>
      <c r="U333" s="5">
        <f t="shared" si="63"/>
        <v>0.55000000000000004</v>
      </c>
      <c r="V333" s="5">
        <f t="shared" si="65"/>
        <v>0.85</v>
      </c>
      <c r="W333" s="5">
        <f t="shared" si="64"/>
        <v>0.9</v>
      </c>
      <c r="X333" s="5">
        <f t="shared" si="66"/>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59"/>
        <v>100</v>
      </c>
      <c r="L334" s="376">
        <f t="shared" si="59"/>
        <v>100</v>
      </c>
      <c r="M334" s="376">
        <f t="shared" si="59"/>
        <v>100</v>
      </c>
      <c r="N334" s="376">
        <f t="shared" si="62"/>
        <v>100</v>
      </c>
      <c r="O334" s="181">
        <v>100</v>
      </c>
      <c r="P334" s="181">
        <v>0</v>
      </c>
      <c r="Q334" s="181">
        <v>0</v>
      </c>
      <c r="R334" s="181">
        <v>0</v>
      </c>
      <c r="S334" s="112"/>
      <c r="T334" s="133" t="s">
        <v>149</v>
      </c>
      <c r="U334" s="5">
        <f t="shared" si="63"/>
        <v>0.55000000000000004</v>
      </c>
      <c r="V334" s="5">
        <f t="shared" si="65"/>
        <v>0.85</v>
      </c>
      <c r="W334" s="5">
        <f t="shared" si="64"/>
        <v>0.9</v>
      </c>
      <c r="X334" s="5">
        <f t="shared" si="66"/>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59"/>
        <v>100</v>
      </c>
      <c r="L335" s="376">
        <f t="shared" si="59"/>
        <v>100</v>
      </c>
      <c r="M335" s="376">
        <f t="shared" si="59"/>
        <v>100</v>
      </c>
      <c r="N335" s="376">
        <f t="shared" si="62"/>
        <v>100</v>
      </c>
      <c r="O335" s="181">
        <v>100</v>
      </c>
      <c r="P335" s="181">
        <v>0</v>
      </c>
      <c r="Q335" s="181">
        <v>0</v>
      </c>
      <c r="R335" s="181">
        <v>0</v>
      </c>
      <c r="S335" s="112"/>
      <c r="T335" s="133" t="s">
        <v>150</v>
      </c>
      <c r="U335" s="5">
        <f t="shared" si="63"/>
        <v>0.55000000000000004</v>
      </c>
      <c r="V335" s="5">
        <f t="shared" si="65"/>
        <v>0.85</v>
      </c>
      <c r="W335" s="5">
        <f t="shared" si="64"/>
        <v>0.9</v>
      </c>
      <c r="X335" s="5">
        <f t="shared" si="66"/>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59"/>
        <v>100</v>
      </c>
      <c r="L336" s="376">
        <f t="shared" si="59"/>
        <v>100</v>
      </c>
      <c r="M336" s="376">
        <f t="shared" si="59"/>
        <v>100</v>
      </c>
      <c r="N336" s="376">
        <f t="shared" si="62"/>
        <v>100</v>
      </c>
      <c r="O336" s="181">
        <v>100</v>
      </c>
      <c r="P336" s="181">
        <v>0</v>
      </c>
      <c r="Q336" s="181">
        <v>0</v>
      </c>
      <c r="R336" s="181">
        <v>0</v>
      </c>
      <c r="S336" s="112"/>
      <c r="T336" s="133" t="s">
        <v>151</v>
      </c>
      <c r="U336" s="5">
        <f t="shared" si="63"/>
        <v>0.55000000000000004</v>
      </c>
      <c r="V336" s="5">
        <f t="shared" si="65"/>
        <v>0.85</v>
      </c>
      <c r="W336" s="5">
        <f t="shared" si="64"/>
        <v>0.9</v>
      </c>
      <c r="X336" s="5">
        <f t="shared" si="66"/>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819</v>
      </c>
      <c r="J337" s="133" t="s">
        <v>404</v>
      </c>
      <c r="K337" s="376">
        <f t="shared" si="59"/>
        <v>350.51428571428568</v>
      </c>
      <c r="L337" s="376">
        <f t="shared" si="59"/>
        <v>350.51428571428568</v>
      </c>
      <c r="M337" s="376">
        <f t="shared" si="59"/>
        <v>350.51428571428568</v>
      </c>
      <c r="N337" s="376">
        <f t="shared" si="62"/>
        <v>350.51428571428568</v>
      </c>
      <c r="O337" s="181">
        <v>350.51428571428568</v>
      </c>
      <c r="P337" s="181">
        <v>0</v>
      </c>
      <c r="Q337" s="181">
        <v>0</v>
      </c>
      <c r="R337" s="181">
        <v>0</v>
      </c>
      <c r="S337" s="112"/>
      <c r="T337" s="133" t="s">
        <v>404</v>
      </c>
      <c r="U337" s="5">
        <f t="shared" si="63"/>
        <v>10.601343537414968</v>
      </c>
      <c r="V337" s="5">
        <f t="shared" si="65"/>
        <v>16.38389455782313</v>
      </c>
      <c r="W337" s="5">
        <f t="shared" si="64"/>
        <v>17.347653061224491</v>
      </c>
      <c r="X337" s="5">
        <f t="shared" si="66"/>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59"/>
        <v>534.375</v>
      </c>
      <c r="L338" s="376">
        <f t="shared" si="59"/>
        <v>534.375</v>
      </c>
      <c r="M338" s="376">
        <f t="shared" si="59"/>
        <v>534.375</v>
      </c>
      <c r="N338" s="376">
        <f t="shared" si="62"/>
        <v>534.375</v>
      </c>
      <c r="O338" s="181">
        <v>534.375</v>
      </c>
      <c r="P338" s="181">
        <v>0</v>
      </c>
      <c r="Q338" s="181">
        <v>0</v>
      </c>
      <c r="R338" s="181">
        <v>0</v>
      </c>
      <c r="S338" s="112"/>
      <c r="T338" s="133" t="s">
        <v>143</v>
      </c>
      <c r="U338" s="5">
        <f t="shared" si="63"/>
        <v>12.927965686274513</v>
      </c>
      <c r="V338" s="5">
        <f t="shared" si="65"/>
        <v>19.979583333333338</v>
      </c>
      <c r="W338" s="5">
        <f t="shared" si="64"/>
        <v>21.154852941176475</v>
      </c>
      <c r="X338" s="5">
        <f t="shared" si="66"/>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59"/>
        <v>599.00416666666672</v>
      </c>
      <c r="L339" s="376">
        <f t="shared" si="59"/>
        <v>599.00416666666672</v>
      </c>
      <c r="M339" s="376">
        <f t="shared" si="59"/>
        <v>599.00416666666672</v>
      </c>
      <c r="N339" s="376">
        <f t="shared" si="62"/>
        <v>599.00416666666672</v>
      </c>
      <c r="O339" s="181">
        <v>599.00416666666672</v>
      </c>
      <c r="P339" s="181">
        <v>0</v>
      </c>
      <c r="Q339" s="181">
        <v>0</v>
      </c>
      <c r="R339" s="181">
        <v>0</v>
      </c>
      <c r="S339" s="112"/>
      <c r="T339" s="133" t="s">
        <v>144</v>
      </c>
      <c r="U339" s="5">
        <f t="shared" si="63"/>
        <v>18.3412134502924</v>
      </c>
      <c r="V339" s="377">
        <f>0.7*$Y339*(L339/$O339)</f>
        <v>23.343362573099412</v>
      </c>
      <c r="W339" s="5">
        <f t="shared" si="64"/>
        <v>30.012894736842107</v>
      </c>
      <c r="X339" s="5">
        <f t="shared" si="66"/>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59"/>
        <v>1102.1291666666668</v>
      </c>
      <c r="L340" s="376">
        <f t="shared" si="59"/>
        <v>1102.1291666666668</v>
      </c>
      <c r="M340" s="376">
        <f t="shared" si="59"/>
        <v>1102.1291666666668</v>
      </c>
      <c r="N340" s="376">
        <f t="shared" si="62"/>
        <v>1102.1291666666668</v>
      </c>
      <c r="O340" s="181">
        <v>1102.1291666666668</v>
      </c>
      <c r="P340" s="181">
        <v>0</v>
      </c>
      <c r="Q340" s="181">
        <v>0</v>
      </c>
      <c r="R340" s="181">
        <v>0</v>
      </c>
      <c r="S340" s="112"/>
      <c r="T340" s="133" t="s">
        <v>145</v>
      </c>
      <c r="U340" s="5">
        <f t="shared" si="63"/>
        <v>38.178979591836743</v>
      </c>
      <c r="V340" s="5">
        <f t="shared" ref="V340:V348" si="67">0.85*$Y340*(L340/$O340)</f>
        <v>59.003877551020416</v>
      </c>
      <c r="W340" s="5">
        <f t="shared" si="64"/>
        <v>62.474693877551026</v>
      </c>
      <c r="X340" s="5">
        <f t="shared" si="66"/>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59"/>
        <v>1907.4208333333336</v>
      </c>
      <c r="L341" s="376">
        <f t="shared" si="59"/>
        <v>1907.4208333333336</v>
      </c>
      <c r="M341" s="376">
        <f t="shared" si="59"/>
        <v>1907.4208333333336</v>
      </c>
      <c r="N341" s="376">
        <f t="shared" si="62"/>
        <v>1907.4208333333336</v>
      </c>
      <c r="O341" s="181">
        <v>1907.4208333333336</v>
      </c>
      <c r="P341" s="181">
        <v>0</v>
      </c>
      <c r="Q341" s="181">
        <v>0</v>
      </c>
      <c r="R341" s="181">
        <v>0</v>
      </c>
      <c r="S341" s="112"/>
      <c r="T341" s="133" t="s">
        <v>146</v>
      </c>
      <c r="U341" s="5">
        <f t="shared" si="63"/>
        <v>53.326624999999993</v>
      </c>
      <c r="V341" s="5">
        <f t="shared" si="67"/>
        <v>82.413874999999976</v>
      </c>
      <c r="W341" s="5">
        <f t="shared" si="64"/>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59"/>
        <v>2519.6374999999998</v>
      </c>
      <c r="L342" s="376">
        <f t="shared" si="59"/>
        <v>2519.6374999999998</v>
      </c>
      <c r="M342" s="376">
        <f t="shared" si="59"/>
        <v>2519.6374999999998</v>
      </c>
      <c r="N342" s="376">
        <f t="shared" si="62"/>
        <v>2519.6374999999998</v>
      </c>
      <c r="O342" s="181">
        <v>2519.6374999999998</v>
      </c>
      <c r="P342" s="181">
        <v>0</v>
      </c>
      <c r="Q342" s="181">
        <v>0</v>
      </c>
      <c r="R342" s="181">
        <v>0</v>
      </c>
      <c r="S342" s="112"/>
      <c r="T342" s="133" t="s">
        <v>147</v>
      </c>
      <c r="U342" s="5">
        <f t="shared" si="63"/>
        <v>19.594807692307693</v>
      </c>
      <c r="V342" s="5">
        <f t="shared" si="67"/>
        <v>30.282884615384614</v>
      </c>
      <c r="W342" s="5">
        <f t="shared" si="64"/>
        <v>32.064230769230768</v>
      </c>
      <c r="X342" s="5">
        <f t="shared" ref="X342:X350" si="68">$Y342*(N342/$O342)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59"/>
        <v>100</v>
      </c>
      <c r="L343" s="376">
        <f t="shared" si="59"/>
        <v>100</v>
      </c>
      <c r="M343" s="376">
        <f t="shared" si="59"/>
        <v>100</v>
      </c>
      <c r="N343" s="376">
        <f t="shared" si="62"/>
        <v>100</v>
      </c>
      <c r="O343" s="181">
        <v>100</v>
      </c>
      <c r="P343" s="181">
        <v>0</v>
      </c>
      <c r="Q343" s="181">
        <v>0</v>
      </c>
      <c r="R343" s="181">
        <v>0</v>
      </c>
      <c r="S343" s="112"/>
      <c r="T343" s="133" t="s">
        <v>148</v>
      </c>
      <c r="U343" s="5">
        <f t="shared" si="63"/>
        <v>0.55000000000000004</v>
      </c>
      <c r="V343" s="5">
        <f t="shared" si="67"/>
        <v>0.85</v>
      </c>
      <c r="W343" s="5">
        <f t="shared" si="64"/>
        <v>0.9</v>
      </c>
      <c r="X343" s="5">
        <f t="shared" si="68"/>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59"/>
        <v>100</v>
      </c>
      <c r="L344" s="376">
        <f t="shared" si="59"/>
        <v>100</v>
      </c>
      <c r="M344" s="376">
        <f t="shared" si="59"/>
        <v>100</v>
      </c>
      <c r="N344" s="376">
        <f t="shared" si="62"/>
        <v>100</v>
      </c>
      <c r="O344" s="181">
        <v>100</v>
      </c>
      <c r="P344" s="181">
        <v>0</v>
      </c>
      <c r="Q344" s="181">
        <v>0</v>
      </c>
      <c r="R344" s="181">
        <v>0</v>
      </c>
      <c r="S344" s="112"/>
      <c r="T344" s="133" t="s">
        <v>149</v>
      </c>
      <c r="U344" s="5">
        <f t="shared" si="63"/>
        <v>0.55000000000000004</v>
      </c>
      <c r="V344" s="5">
        <f t="shared" si="67"/>
        <v>0.85</v>
      </c>
      <c r="W344" s="5">
        <f t="shared" si="64"/>
        <v>0.9</v>
      </c>
      <c r="X344" s="5">
        <f t="shared" si="68"/>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59"/>
        <v>100</v>
      </c>
      <c r="L345" s="376">
        <f t="shared" si="59"/>
        <v>100</v>
      </c>
      <c r="M345" s="376">
        <f t="shared" si="59"/>
        <v>100</v>
      </c>
      <c r="N345" s="376">
        <f t="shared" si="62"/>
        <v>100</v>
      </c>
      <c r="O345" s="181">
        <v>100</v>
      </c>
      <c r="P345" s="181">
        <v>0</v>
      </c>
      <c r="Q345" s="181">
        <v>0</v>
      </c>
      <c r="R345" s="181">
        <v>0</v>
      </c>
      <c r="S345" s="112"/>
      <c r="T345" s="133" t="s">
        <v>150</v>
      </c>
      <c r="U345" s="5">
        <f t="shared" si="63"/>
        <v>0.55000000000000004</v>
      </c>
      <c r="V345" s="5">
        <f t="shared" si="67"/>
        <v>0.85</v>
      </c>
      <c r="W345" s="5">
        <f t="shared" si="64"/>
        <v>0.9</v>
      </c>
      <c r="X345" s="5">
        <f t="shared" si="68"/>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59"/>
        <v>100</v>
      </c>
      <c r="L346" s="376">
        <f t="shared" si="59"/>
        <v>100</v>
      </c>
      <c r="M346" s="376">
        <f t="shared" si="59"/>
        <v>100</v>
      </c>
      <c r="N346" s="376">
        <f t="shared" si="62"/>
        <v>100</v>
      </c>
      <c r="O346" s="181">
        <v>100</v>
      </c>
      <c r="P346" s="181">
        <v>0</v>
      </c>
      <c r="Q346" s="181">
        <v>0</v>
      </c>
      <c r="R346" s="181">
        <v>0</v>
      </c>
      <c r="S346" s="112"/>
      <c r="T346" s="133" t="s">
        <v>151</v>
      </c>
      <c r="U346" s="5">
        <f t="shared" si="63"/>
        <v>0.55000000000000004</v>
      </c>
      <c r="V346" s="5">
        <f t="shared" si="67"/>
        <v>0.85</v>
      </c>
      <c r="W346" s="5">
        <f t="shared" si="64"/>
        <v>0.9</v>
      </c>
      <c r="X346" s="5">
        <f t="shared" si="68"/>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820</v>
      </c>
      <c r="J347" s="133" t="s">
        <v>404</v>
      </c>
      <c r="K347" s="376">
        <f t="shared" si="59"/>
        <v>100</v>
      </c>
      <c r="L347" s="376">
        <f t="shared" si="59"/>
        <v>100</v>
      </c>
      <c r="M347" s="376">
        <f t="shared" si="59"/>
        <v>100</v>
      </c>
      <c r="N347" s="376">
        <f t="shared" si="62"/>
        <v>100</v>
      </c>
      <c r="O347" s="181">
        <v>100</v>
      </c>
      <c r="P347" s="181">
        <v>0</v>
      </c>
      <c r="Q347" s="181">
        <v>0</v>
      </c>
      <c r="R347" s="181">
        <v>0</v>
      </c>
      <c r="S347" s="112"/>
      <c r="T347" s="133" t="s">
        <v>404</v>
      </c>
      <c r="U347" s="5">
        <f t="shared" si="63"/>
        <v>0.55000000000000004</v>
      </c>
      <c r="V347" s="5">
        <f t="shared" si="67"/>
        <v>0.85</v>
      </c>
      <c r="W347" s="5">
        <f t="shared" si="64"/>
        <v>0.9</v>
      </c>
      <c r="X347" s="5">
        <f t="shared" si="68"/>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59"/>
        <v>220.89499999999998</v>
      </c>
      <c r="L348" s="376">
        <f t="shared" si="59"/>
        <v>220.89499999999998</v>
      </c>
      <c r="M348" s="376">
        <f t="shared" si="59"/>
        <v>220.89499999999998</v>
      </c>
      <c r="N348" s="376">
        <f t="shared" si="62"/>
        <v>220.89499999999998</v>
      </c>
      <c r="O348" s="181">
        <v>220.89499999999998</v>
      </c>
      <c r="P348" s="181">
        <v>0</v>
      </c>
      <c r="Q348" s="181">
        <v>0</v>
      </c>
      <c r="R348" s="181">
        <v>0</v>
      </c>
      <c r="S348" s="112"/>
      <c r="T348" s="133" t="s">
        <v>143</v>
      </c>
      <c r="U348" s="5">
        <f t="shared" si="63"/>
        <v>10.536274509803913</v>
      </c>
      <c r="V348" s="5">
        <f t="shared" si="67"/>
        <v>16.283333333333321</v>
      </c>
      <c r="W348" s="5">
        <f t="shared" si="64"/>
        <v>17.241176470588222</v>
      </c>
      <c r="X348" s="5">
        <f t="shared" si="68"/>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59"/>
        <v>598.87499999999989</v>
      </c>
      <c r="L349" s="376">
        <f t="shared" si="59"/>
        <v>598.87499999999989</v>
      </c>
      <c r="M349" s="376">
        <f t="shared" si="59"/>
        <v>598.87499999999989</v>
      </c>
      <c r="N349" s="376">
        <f t="shared" si="62"/>
        <v>598.87499999999989</v>
      </c>
      <c r="O349" s="181">
        <v>598.87499999999989</v>
      </c>
      <c r="P349" s="181">
        <v>0</v>
      </c>
      <c r="Q349" s="181">
        <v>0</v>
      </c>
      <c r="R349" s="181">
        <v>0</v>
      </c>
      <c r="S349" s="112"/>
      <c r="T349" s="133" t="s">
        <v>144</v>
      </c>
      <c r="U349" s="5">
        <f t="shared" si="63"/>
        <v>17.278684210526315</v>
      </c>
      <c r="V349" s="377">
        <f>0.7*$Y349*(L349/$O349)</f>
        <v>21.991052631578942</v>
      </c>
      <c r="W349" s="5">
        <f t="shared" si="64"/>
        <v>28.274210526315784</v>
      </c>
      <c r="X349" s="5">
        <f t="shared" si="68"/>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59"/>
        <v>900.15666666666652</v>
      </c>
      <c r="L350" s="376">
        <f t="shared" si="59"/>
        <v>900.15666666666652</v>
      </c>
      <c r="M350" s="376">
        <f t="shared" si="59"/>
        <v>900.15666666666652</v>
      </c>
      <c r="N350" s="376">
        <f t="shared" si="62"/>
        <v>900.15666666666652</v>
      </c>
      <c r="O350" s="181">
        <v>900.15666666666652</v>
      </c>
      <c r="P350" s="181">
        <v>0</v>
      </c>
      <c r="Q350" s="181">
        <v>0</v>
      </c>
      <c r="R350" s="181">
        <v>0</v>
      </c>
      <c r="S350" s="112"/>
      <c r="T350" s="133" t="s">
        <v>145</v>
      </c>
      <c r="U350" s="5">
        <f t="shared" si="63"/>
        <v>36.733714285714271</v>
      </c>
      <c r="V350" s="5">
        <f t="shared" ref="V350:V358" si="69">0.85*$Y350*(L350/$O350)</f>
        <v>56.770285714285691</v>
      </c>
      <c r="W350" s="5">
        <f t="shared" si="64"/>
        <v>60.109714285714261</v>
      </c>
      <c r="X350" s="5">
        <f t="shared" si="68"/>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59"/>
        <v>1092.3666666666668</v>
      </c>
      <c r="L351" s="376">
        <f t="shared" si="59"/>
        <v>1092.3666666666668</v>
      </c>
      <c r="M351" s="376">
        <f t="shared" si="59"/>
        <v>1092.3666666666668</v>
      </c>
      <c r="N351" s="376">
        <f t="shared" si="62"/>
        <v>1092.3666666666668</v>
      </c>
      <c r="O351" s="181">
        <v>1092.3666666666668</v>
      </c>
      <c r="P351" s="181">
        <v>0</v>
      </c>
      <c r="Q351" s="181">
        <v>0</v>
      </c>
      <c r="R351" s="181">
        <v>0</v>
      </c>
      <c r="S351" s="112"/>
      <c r="T351" s="133" t="s">
        <v>146</v>
      </c>
      <c r="U351" s="5">
        <f t="shared" si="63"/>
        <v>49.464616666666679</v>
      </c>
      <c r="V351" s="5">
        <f t="shared" si="69"/>
        <v>76.44531666666667</v>
      </c>
      <c r="W351" s="5">
        <f t="shared" si="64"/>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59"/>
        <v>1764.957142857143</v>
      </c>
      <c r="L352" s="376">
        <f t="shared" si="59"/>
        <v>1764.957142857143</v>
      </c>
      <c r="M352" s="376">
        <f t="shared" si="59"/>
        <v>1764.957142857143</v>
      </c>
      <c r="N352" s="376">
        <f t="shared" si="62"/>
        <v>1764.957142857143</v>
      </c>
      <c r="O352" s="181">
        <v>1764.957142857143</v>
      </c>
      <c r="P352" s="181">
        <v>0</v>
      </c>
      <c r="Q352" s="181">
        <v>0</v>
      </c>
      <c r="R352" s="181">
        <v>0</v>
      </c>
      <c r="S352" s="112"/>
      <c r="T352" s="133" t="s">
        <v>147</v>
      </c>
      <c r="U352" s="5">
        <f t="shared" si="63"/>
        <v>37.528333333333322</v>
      </c>
      <c r="V352" s="5">
        <f t="shared" si="69"/>
        <v>57.998333333333306</v>
      </c>
      <c r="W352" s="5">
        <f t="shared" si="64"/>
        <v>61.409999999999975</v>
      </c>
      <c r="X352" s="5">
        <f t="shared" ref="X352:X360" si="70">$Y352*(N352/$O352)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59"/>
        <v>100</v>
      </c>
      <c r="L353" s="376">
        <f t="shared" si="59"/>
        <v>100</v>
      </c>
      <c r="M353" s="376">
        <f t="shared" si="59"/>
        <v>100</v>
      </c>
      <c r="N353" s="376">
        <f t="shared" si="62"/>
        <v>100</v>
      </c>
      <c r="O353" s="181">
        <v>100</v>
      </c>
      <c r="P353" s="181">
        <v>0</v>
      </c>
      <c r="Q353" s="181">
        <v>0</v>
      </c>
      <c r="R353" s="181">
        <v>0</v>
      </c>
      <c r="S353" s="112"/>
      <c r="T353" s="133" t="s">
        <v>148</v>
      </c>
      <c r="U353" s="5">
        <f t="shared" si="63"/>
        <v>0.55000000000000004</v>
      </c>
      <c r="V353" s="5">
        <f t="shared" si="69"/>
        <v>0.85</v>
      </c>
      <c r="W353" s="5">
        <f t="shared" si="64"/>
        <v>0.9</v>
      </c>
      <c r="X353" s="5">
        <f t="shared" si="70"/>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59"/>
        <v>100</v>
      </c>
      <c r="L354" s="376">
        <f t="shared" si="59"/>
        <v>100</v>
      </c>
      <c r="M354" s="376">
        <f t="shared" si="59"/>
        <v>100</v>
      </c>
      <c r="N354" s="376">
        <f t="shared" si="62"/>
        <v>100</v>
      </c>
      <c r="O354" s="181">
        <v>100</v>
      </c>
      <c r="P354" s="181">
        <v>0</v>
      </c>
      <c r="Q354" s="181">
        <v>0</v>
      </c>
      <c r="R354" s="181">
        <v>0</v>
      </c>
      <c r="S354" s="112"/>
      <c r="T354" s="133" t="s">
        <v>149</v>
      </c>
      <c r="U354" s="5">
        <f t="shared" si="63"/>
        <v>0.55000000000000004</v>
      </c>
      <c r="V354" s="5">
        <f t="shared" si="69"/>
        <v>0.85</v>
      </c>
      <c r="W354" s="5">
        <f t="shared" si="64"/>
        <v>0.9</v>
      </c>
      <c r="X354" s="5">
        <f t="shared" si="70"/>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59"/>
        <v>100</v>
      </c>
      <c r="L355" s="376">
        <f t="shared" si="59"/>
        <v>100</v>
      </c>
      <c r="M355" s="376">
        <f t="shared" si="59"/>
        <v>100</v>
      </c>
      <c r="N355" s="376">
        <f t="shared" si="62"/>
        <v>100</v>
      </c>
      <c r="O355" s="181">
        <v>100</v>
      </c>
      <c r="P355" s="181">
        <v>0</v>
      </c>
      <c r="Q355" s="181">
        <v>0</v>
      </c>
      <c r="R355" s="181">
        <v>0</v>
      </c>
      <c r="S355" s="112"/>
      <c r="T355" s="133" t="s">
        <v>150</v>
      </c>
      <c r="U355" s="5">
        <f t="shared" si="63"/>
        <v>0.55000000000000004</v>
      </c>
      <c r="V355" s="5">
        <f t="shared" si="69"/>
        <v>0.85</v>
      </c>
      <c r="W355" s="5">
        <f t="shared" si="64"/>
        <v>0.9</v>
      </c>
      <c r="X355" s="5">
        <f t="shared" si="70"/>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59"/>
        <v>100</v>
      </c>
      <c r="L356" s="376">
        <f t="shared" si="59"/>
        <v>100</v>
      </c>
      <c r="M356" s="376">
        <f t="shared" si="59"/>
        <v>100</v>
      </c>
      <c r="N356" s="376">
        <f t="shared" si="62"/>
        <v>100</v>
      </c>
      <c r="O356" s="181">
        <v>100</v>
      </c>
      <c r="P356" s="181">
        <v>0</v>
      </c>
      <c r="Q356" s="181">
        <v>0</v>
      </c>
      <c r="R356" s="181">
        <v>0</v>
      </c>
      <c r="S356" s="112"/>
      <c r="T356" s="133" t="s">
        <v>151</v>
      </c>
      <c r="U356" s="5">
        <f t="shared" si="63"/>
        <v>0.55000000000000004</v>
      </c>
      <c r="V356" s="5">
        <f t="shared" si="69"/>
        <v>0.85</v>
      </c>
      <c r="W356" s="5">
        <f t="shared" si="64"/>
        <v>0.9</v>
      </c>
      <c r="X356" s="5">
        <f t="shared" si="70"/>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821</v>
      </c>
      <c r="J357" s="133" t="s">
        <v>404</v>
      </c>
      <c r="K357" s="376">
        <f t="shared" si="59"/>
        <v>100</v>
      </c>
      <c r="L357" s="376">
        <f t="shared" si="59"/>
        <v>100</v>
      </c>
      <c r="M357" s="376">
        <f t="shared" si="59"/>
        <v>100</v>
      </c>
      <c r="N357" s="376">
        <f t="shared" si="62"/>
        <v>100</v>
      </c>
      <c r="O357" s="181">
        <v>100</v>
      </c>
      <c r="P357" s="181">
        <v>0</v>
      </c>
      <c r="Q357" s="181">
        <v>0</v>
      </c>
      <c r="R357" s="181">
        <v>0</v>
      </c>
      <c r="S357" s="112"/>
      <c r="T357" s="133" t="s">
        <v>404</v>
      </c>
      <c r="U357" s="5">
        <f t="shared" si="63"/>
        <v>0.55000000000000004</v>
      </c>
      <c r="V357" s="5">
        <f t="shared" si="69"/>
        <v>0.85</v>
      </c>
      <c r="W357" s="5">
        <f t="shared" si="64"/>
        <v>0.9</v>
      </c>
      <c r="X357" s="5">
        <f t="shared" si="70"/>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59"/>
        <v>220.89499999999998</v>
      </c>
      <c r="L358" s="376">
        <f t="shared" si="59"/>
        <v>220.89499999999998</v>
      </c>
      <c r="M358" s="376">
        <f t="shared" si="59"/>
        <v>220.89499999999998</v>
      </c>
      <c r="N358" s="376">
        <f t="shared" si="62"/>
        <v>220.89499999999998</v>
      </c>
      <c r="O358" s="181">
        <v>220.89499999999998</v>
      </c>
      <c r="P358" s="181">
        <v>0</v>
      </c>
      <c r="Q358" s="181">
        <v>0</v>
      </c>
      <c r="R358" s="181">
        <v>0</v>
      </c>
      <c r="S358" s="112"/>
      <c r="T358" s="133" t="s">
        <v>143</v>
      </c>
      <c r="U358" s="5">
        <f t="shared" si="63"/>
        <v>10.536274509803913</v>
      </c>
      <c r="V358" s="5">
        <f t="shared" si="69"/>
        <v>16.283333333333321</v>
      </c>
      <c r="W358" s="5">
        <f t="shared" si="64"/>
        <v>17.241176470588222</v>
      </c>
      <c r="X358" s="5">
        <f t="shared" si="70"/>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59"/>
        <v>598.87499999999989</v>
      </c>
      <c r="L359" s="376">
        <f t="shared" si="59"/>
        <v>598.87499999999989</v>
      </c>
      <c r="M359" s="376">
        <f t="shared" si="59"/>
        <v>598.87499999999989</v>
      </c>
      <c r="N359" s="376">
        <f t="shared" si="62"/>
        <v>598.87499999999989</v>
      </c>
      <c r="O359" s="181">
        <v>598.87499999999989</v>
      </c>
      <c r="P359" s="181">
        <v>0</v>
      </c>
      <c r="Q359" s="181">
        <v>0</v>
      </c>
      <c r="R359" s="181">
        <v>0</v>
      </c>
      <c r="S359" s="112"/>
      <c r="T359" s="133" t="s">
        <v>144</v>
      </c>
      <c r="U359" s="5">
        <f t="shared" si="63"/>
        <v>17.278684210526315</v>
      </c>
      <c r="V359" s="377">
        <f>0.7*$Y359*(L359/$O359)</f>
        <v>21.991052631578942</v>
      </c>
      <c r="W359" s="5">
        <f t="shared" si="64"/>
        <v>28.274210526315784</v>
      </c>
      <c r="X359" s="5">
        <f t="shared" si="70"/>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59"/>
        <v>900.15666666666652</v>
      </c>
      <c r="L360" s="376">
        <f t="shared" si="59"/>
        <v>900.15666666666652</v>
      </c>
      <c r="M360" s="376">
        <f t="shared" si="59"/>
        <v>900.15666666666652</v>
      </c>
      <c r="N360" s="376">
        <f t="shared" si="62"/>
        <v>900.15666666666652</v>
      </c>
      <c r="O360" s="181">
        <v>900.15666666666652</v>
      </c>
      <c r="P360" s="181">
        <v>0</v>
      </c>
      <c r="Q360" s="181">
        <v>0</v>
      </c>
      <c r="R360" s="181">
        <v>0</v>
      </c>
      <c r="S360" s="112"/>
      <c r="T360" s="133" t="s">
        <v>145</v>
      </c>
      <c r="U360" s="5">
        <f t="shared" si="63"/>
        <v>36.733714285714271</v>
      </c>
      <c r="V360" s="5">
        <f t="shared" ref="V360:V368" si="71">0.85*$Y360*(L360/$O360)</f>
        <v>56.770285714285691</v>
      </c>
      <c r="W360" s="5">
        <f t="shared" si="64"/>
        <v>60.109714285714261</v>
      </c>
      <c r="X360" s="5">
        <f t="shared" si="70"/>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59"/>
        <v>1092.3666666666668</v>
      </c>
      <c r="L361" s="376">
        <f t="shared" si="59"/>
        <v>1092.3666666666668</v>
      </c>
      <c r="M361" s="376">
        <f t="shared" si="59"/>
        <v>1092.3666666666668</v>
      </c>
      <c r="N361" s="376">
        <f t="shared" ref="N361:N396" si="72">$O361</f>
        <v>1092.3666666666668</v>
      </c>
      <c r="O361" s="181">
        <v>1092.3666666666668</v>
      </c>
      <c r="P361" s="181">
        <v>0</v>
      </c>
      <c r="Q361" s="181">
        <v>0</v>
      </c>
      <c r="R361" s="181">
        <v>0</v>
      </c>
      <c r="S361" s="112"/>
      <c r="T361" s="133" t="s">
        <v>146</v>
      </c>
      <c r="U361" s="5">
        <f t="shared" ref="U361:U396" si="73">0.55*$Y361*(K361/$O361)</f>
        <v>49.464616666666679</v>
      </c>
      <c r="V361" s="5">
        <f t="shared" si="71"/>
        <v>76.44531666666667</v>
      </c>
      <c r="W361" s="5">
        <f t="shared" ref="W361:W396" si="74">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59"/>
        <v>1161.203125</v>
      </c>
      <c r="L362" s="376">
        <f t="shared" si="59"/>
        <v>1161.203125</v>
      </c>
      <c r="M362" s="376">
        <f t="shared" si="59"/>
        <v>1161.203125</v>
      </c>
      <c r="N362" s="376">
        <f t="shared" si="72"/>
        <v>1161.203125</v>
      </c>
      <c r="O362" s="181">
        <v>1161.203125</v>
      </c>
      <c r="P362" s="181">
        <v>0</v>
      </c>
      <c r="Q362" s="181">
        <v>0</v>
      </c>
      <c r="R362" s="181">
        <v>0</v>
      </c>
      <c r="S362" s="112"/>
      <c r="T362" s="133" t="s">
        <v>147</v>
      </c>
      <c r="U362" s="5">
        <f t="shared" si="73"/>
        <v>25.419375000000013</v>
      </c>
      <c r="V362" s="5">
        <f t="shared" si="71"/>
        <v>39.284488636363655</v>
      </c>
      <c r="W362" s="5">
        <f t="shared" si="74"/>
        <v>41.595340909090929</v>
      </c>
      <c r="X362" s="5">
        <f t="shared" ref="X362:X370" si="75">$Y362*(N362/$O362)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59"/>
        <v>100</v>
      </c>
      <c r="L363" s="376">
        <f t="shared" si="59"/>
        <v>100</v>
      </c>
      <c r="M363" s="376">
        <f t="shared" si="59"/>
        <v>100</v>
      </c>
      <c r="N363" s="376">
        <f t="shared" si="72"/>
        <v>100</v>
      </c>
      <c r="O363" s="181">
        <v>100</v>
      </c>
      <c r="P363" s="181">
        <v>0</v>
      </c>
      <c r="Q363" s="181">
        <v>0</v>
      </c>
      <c r="R363" s="181">
        <v>0</v>
      </c>
      <c r="S363" s="112"/>
      <c r="T363" s="133" t="s">
        <v>148</v>
      </c>
      <c r="U363" s="5">
        <f t="shared" si="73"/>
        <v>0.55000000000000004</v>
      </c>
      <c r="V363" s="5">
        <f t="shared" si="71"/>
        <v>0.85</v>
      </c>
      <c r="W363" s="5">
        <f t="shared" si="74"/>
        <v>0.9</v>
      </c>
      <c r="X363" s="5">
        <f t="shared" si="75"/>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59"/>
        <v>100</v>
      </c>
      <c r="L364" s="376">
        <f t="shared" si="59"/>
        <v>100</v>
      </c>
      <c r="M364" s="376">
        <f t="shared" si="59"/>
        <v>100</v>
      </c>
      <c r="N364" s="376">
        <f t="shared" si="72"/>
        <v>100</v>
      </c>
      <c r="O364" s="181">
        <v>100</v>
      </c>
      <c r="P364" s="181">
        <v>0</v>
      </c>
      <c r="Q364" s="181">
        <v>0</v>
      </c>
      <c r="R364" s="181">
        <v>0</v>
      </c>
      <c r="S364" s="112"/>
      <c r="T364" s="133" t="s">
        <v>149</v>
      </c>
      <c r="U364" s="5">
        <f t="shared" si="73"/>
        <v>0.55000000000000004</v>
      </c>
      <c r="V364" s="5">
        <f t="shared" si="71"/>
        <v>0.85</v>
      </c>
      <c r="W364" s="5">
        <f t="shared" si="74"/>
        <v>0.9</v>
      </c>
      <c r="X364" s="5">
        <f t="shared" si="75"/>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59"/>
        <v>100</v>
      </c>
      <c r="L365" s="376">
        <f t="shared" si="59"/>
        <v>100</v>
      </c>
      <c r="M365" s="376">
        <f t="shared" si="59"/>
        <v>100</v>
      </c>
      <c r="N365" s="376">
        <f t="shared" si="72"/>
        <v>100</v>
      </c>
      <c r="O365" s="181">
        <v>100</v>
      </c>
      <c r="P365" s="181">
        <v>0</v>
      </c>
      <c r="Q365" s="181">
        <v>0</v>
      </c>
      <c r="R365" s="181">
        <v>0</v>
      </c>
      <c r="S365" s="112"/>
      <c r="T365" s="133" t="s">
        <v>150</v>
      </c>
      <c r="U365" s="5">
        <f t="shared" si="73"/>
        <v>0.55000000000000004</v>
      </c>
      <c r="V365" s="5">
        <f t="shared" si="71"/>
        <v>0.85</v>
      </c>
      <c r="W365" s="5">
        <f t="shared" si="74"/>
        <v>0.9</v>
      </c>
      <c r="X365" s="5">
        <f t="shared" si="75"/>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59"/>
        <v>100</v>
      </c>
      <c r="L366" s="376">
        <f t="shared" si="59"/>
        <v>100</v>
      </c>
      <c r="M366" s="376">
        <f t="shared" si="59"/>
        <v>100</v>
      </c>
      <c r="N366" s="376">
        <f t="shared" si="72"/>
        <v>100</v>
      </c>
      <c r="O366" s="181">
        <v>100</v>
      </c>
      <c r="P366" s="181">
        <v>0</v>
      </c>
      <c r="Q366" s="181">
        <v>0</v>
      </c>
      <c r="R366" s="181">
        <v>0</v>
      </c>
      <c r="S366" s="112"/>
      <c r="T366" s="133" t="s">
        <v>151</v>
      </c>
      <c r="U366" s="5">
        <f t="shared" si="73"/>
        <v>0.55000000000000004</v>
      </c>
      <c r="V366" s="5">
        <f t="shared" si="71"/>
        <v>0.85</v>
      </c>
      <c r="W366" s="5">
        <f t="shared" si="74"/>
        <v>0.9</v>
      </c>
      <c r="X366" s="5">
        <f t="shared" si="75"/>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822</v>
      </c>
      <c r="J367" s="133" t="s">
        <v>404</v>
      </c>
      <c r="K367" s="376">
        <f t="shared" si="59"/>
        <v>100</v>
      </c>
      <c r="L367" s="376">
        <f t="shared" si="59"/>
        <v>100</v>
      </c>
      <c r="M367" s="376">
        <f t="shared" si="59"/>
        <v>100</v>
      </c>
      <c r="N367" s="376">
        <f t="shared" si="72"/>
        <v>100</v>
      </c>
      <c r="O367" s="181">
        <v>100</v>
      </c>
      <c r="P367" s="181">
        <v>0</v>
      </c>
      <c r="Q367" s="181">
        <v>0</v>
      </c>
      <c r="R367" s="181">
        <v>0</v>
      </c>
      <c r="S367" s="112"/>
      <c r="T367" s="133" t="s">
        <v>404</v>
      </c>
      <c r="U367" s="5">
        <f t="shared" si="73"/>
        <v>0.55000000000000004</v>
      </c>
      <c r="V367" s="5">
        <f t="shared" si="71"/>
        <v>0.85</v>
      </c>
      <c r="W367" s="5">
        <f t="shared" si="74"/>
        <v>0.9</v>
      </c>
      <c r="X367" s="5">
        <f t="shared" si="75"/>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59"/>
        <v>100</v>
      </c>
      <c r="L368" s="376">
        <f t="shared" si="59"/>
        <v>100</v>
      </c>
      <c r="M368" s="376">
        <f t="shared" si="59"/>
        <v>100</v>
      </c>
      <c r="N368" s="376">
        <f t="shared" si="72"/>
        <v>100</v>
      </c>
      <c r="O368" s="181">
        <v>100</v>
      </c>
      <c r="P368" s="181">
        <v>0</v>
      </c>
      <c r="Q368" s="181">
        <v>0</v>
      </c>
      <c r="R368" s="181">
        <v>0</v>
      </c>
      <c r="S368" s="112"/>
      <c r="T368" s="133" t="s">
        <v>143</v>
      </c>
      <c r="U368" s="5">
        <f t="shared" si="73"/>
        <v>0.55000000000000004</v>
      </c>
      <c r="V368" s="5">
        <f t="shared" si="71"/>
        <v>0.85</v>
      </c>
      <c r="W368" s="5">
        <f t="shared" si="74"/>
        <v>0.9</v>
      </c>
      <c r="X368" s="5">
        <f t="shared" si="75"/>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59"/>
        <v>358.06785714285712</v>
      </c>
      <c r="L369" s="376">
        <f t="shared" si="59"/>
        <v>358.06785714285712</v>
      </c>
      <c r="M369" s="376">
        <f t="shared" si="59"/>
        <v>358.06785714285712</v>
      </c>
      <c r="N369" s="376">
        <f t="shared" si="72"/>
        <v>358.06785714285712</v>
      </c>
      <c r="O369" s="181">
        <v>358.06785714285712</v>
      </c>
      <c r="P369" s="181">
        <v>0</v>
      </c>
      <c r="Q369" s="181">
        <v>0</v>
      </c>
      <c r="R369" s="181">
        <v>0</v>
      </c>
      <c r="S369" s="112"/>
      <c r="T369" s="133" t="s">
        <v>144</v>
      </c>
      <c r="U369" s="5">
        <f t="shared" si="73"/>
        <v>16.560163265306112</v>
      </c>
      <c r="V369" s="377">
        <f>0.7*$Y369*(L369/$O369)</f>
        <v>21.076571428571413</v>
      </c>
      <c r="W369" s="5">
        <f t="shared" si="74"/>
        <v>27.098448979591819</v>
      </c>
      <c r="X369" s="5">
        <f t="shared" si="75"/>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59"/>
        <v>881.51428571428585</v>
      </c>
      <c r="L370" s="376">
        <f t="shared" si="59"/>
        <v>881.51428571428585</v>
      </c>
      <c r="M370" s="376">
        <f t="shared" si="59"/>
        <v>881.51428571428585</v>
      </c>
      <c r="N370" s="376">
        <f t="shared" si="72"/>
        <v>881.51428571428585</v>
      </c>
      <c r="O370" s="181">
        <v>881.51428571428585</v>
      </c>
      <c r="P370" s="181">
        <v>0</v>
      </c>
      <c r="Q370" s="181">
        <v>0</v>
      </c>
      <c r="R370" s="181">
        <v>0</v>
      </c>
      <c r="S370" s="112"/>
      <c r="T370" s="133" t="s">
        <v>145</v>
      </c>
      <c r="U370" s="5">
        <f t="shared" si="73"/>
        <v>37.514489795918387</v>
      </c>
      <c r="V370" s="5">
        <f t="shared" ref="V370:V378" si="76">0.85*$Y370*(L370/$O370)</f>
        <v>57.976938775510227</v>
      </c>
      <c r="W370" s="5">
        <f t="shared" si="74"/>
        <v>61.387346938775543</v>
      </c>
      <c r="X370" s="5">
        <f t="shared" si="75"/>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59"/>
        <v>1004.4642857142858</v>
      </c>
      <c r="L371" s="376">
        <f t="shared" si="59"/>
        <v>1004.4642857142858</v>
      </c>
      <c r="M371" s="376">
        <f t="shared" si="59"/>
        <v>1004.4642857142858</v>
      </c>
      <c r="N371" s="376">
        <f t="shared" si="72"/>
        <v>1004.4642857142858</v>
      </c>
      <c r="O371" s="181">
        <v>1004.4642857142858</v>
      </c>
      <c r="P371" s="181">
        <v>0</v>
      </c>
      <c r="Q371" s="181">
        <v>0</v>
      </c>
      <c r="R371" s="181">
        <v>0</v>
      </c>
      <c r="S371" s="112"/>
      <c r="T371" s="133" t="s">
        <v>146</v>
      </c>
      <c r="U371" s="5">
        <f t="shared" si="73"/>
        <v>49.130321428571435</v>
      </c>
      <c r="V371" s="5">
        <f t="shared" si="76"/>
        <v>75.928678571428563</v>
      </c>
      <c r="W371" s="5">
        <f t="shared" si="74"/>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59"/>
        <v>937.22499999999991</v>
      </c>
      <c r="L372" s="376">
        <f t="shared" si="59"/>
        <v>937.22499999999991</v>
      </c>
      <c r="M372" s="376">
        <f t="shared" si="59"/>
        <v>937.22499999999991</v>
      </c>
      <c r="N372" s="376">
        <f t="shared" si="72"/>
        <v>937.22499999999991</v>
      </c>
      <c r="O372" s="181">
        <v>937.22499999999991</v>
      </c>
      <c r="P372" s="181">
        <v>0</v>
      </c>
      <c r="Q372" s="181">
        <v>0</v>
      </c>
      <c r="R372" s="181">
        <v>0</v>
      </c>
      <c r="S372" s="112"/>
      <c r="T372" s="133" t="s">
        <v>147</v>
      </c>
      <c r="U372" s="5">
        <f t="shared" si="73"/>
        <v>36.940000000000005</v>
      </c>
      <c r="V372" s="5">
        <f t="shared" si="76"/>
        <v>57.089090909090913</v>
      </c>
      <c r="W372" s="5">
        <f t="shared" si="74"/>
        <v>60.447272727272733</v>
      </c>
      <c r="X372" s="5">
        <f t="shared" ref="X372:X380" si="77">$Y372*(N372/$O372)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59"/>
        <v>100</v>
      </c>
      <c r="L373" s="376">
        <f t="shared" si="59"/>
        <v>100</v>
      </c>
      <c r="M373" s="376">
        <f t="shared" si="59"/>
        <v>100</v>
      </c>
      <c r="N373" s="376">
        <f t="shared" si="72"/>
        <v>100</v>
      </c>
      <c r="O373" s="181">
        <v>100</v>
      </c>
      <c r="P373" s="181">
        <v>0</v>
      </c>
      <c r="Q373" s="181">
        <v>0</v>
      </c>
      <c r="R373" s="181">
        <v>0</v>
      </c>
      <c r="S373" s="112"/>
      <c r="T373" s="133" t="s">
        <v>148</v>
      </c>
      <c r="U373" s="5">
        <f t="shared" si="73"/>
        <v>0.55000000000000004</v>
      </c>
      <c r="V373" s="5">
        <f t="shared" si="76"/>
        <v>0.85</v>
      </c>
      <c r="W373" s="5">
        <f t="shared" si="74"/>
        <v>0.9</v>
      </c>
      <c r="X373" s="5">
        <f t="shared" si="77"/>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59"/>
        <v>100</v>
      </c>
      <c r="L374" s="376">
        <f t="shared" si="59"/>
        <v>100</v>
      </c>
      <c r="M374" s="376">
        <f t="shared" si="59"/>
        <v>100</v>
      </c>
      <c r="N374" s="376">
        <f t="shared" si="72"/>
        <v>100</v>
      </c>
      <c r="O374" s="181">
        <v>100</v>
      </c>
      <c r="P374" s="181">
        <v>0</v>
      </c>
      <c r="Q374" s="181">
        <v>0</v>
      </c>
      <c r="R374" s="181">
        <v>0</v>
      </c>
      <c r="S374" s="112"/>
      <c r="T374" s="133" t="s">
        <v>149</v>
      </c>
      <c r="U374" s="5">
        <f t="shared" si="73"/>
        <v>0.55000000000000004</v>
      </c>
      <c r="V374" s="5">
        <f t="shared" si="76"/>
        <v>0.85</v>
      </c>
      <c r="W374" s="5">
        <f t="shared" si="74"/>
        <v>0.9</v>
      </c>
      <c r="X374" s="5">
        <f t="shared" si="77"/>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59"/>
        <v>100</v>
      </c>
      <c r="L375" s="376">
        <f t="shared" si="59"/>
        <v>100</v>
      </c>
      <c r="M375" s="376">
        <f t="shared" si="59"/>
        <v>100</v>
      </c>
      <c r="N375" s="376">
        <f t="shared" si="72"/>
        <v>100</v>
      </c>
      <c r="O375" s="181">
        <v>100</v>
      </c>
      <c r="P375" s="181">
        <v>0</v>
      </c>
      <c r="Q375" s="181">
        <v>0</v>
      </c>
      <c r="R375" s="181">
        <v>0</v>
      </c>
      <c r="S375" s="112"/>
      <c r="T375" s="133" t="s">
        <v>150</v>
      </c>
      <c r="U375" s="5">
        <f t="shared" si="73"/>
        <v>0.55000000000000004</v>
      </c>
      <c r="V375" s="5">
        <f t="shared" si="76"/>
        <v>0.85</v>
      </c>
      <c r="W375" s="5">
        <f t="shared" si="74"/>
        <v>0.9</v>
      </c>
      <c r="X375" s="5">
        <f t="shared" si="77"/>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59"/>
        <v>100</v>
      </c>
      <c r="L376" s="376">
        <f t="shared" si="59"/>
        <v>100</v>
      </c>
      <c r="M376" s="376">
        <f t="shared" si="59"/>
        <v>100</v>
      </c>
      <c r="N376" s="376">
        <f t="shared" si="72"/>
        <v>100</v>
      </c>
      <c r="O376" s="181">
        <v>100</v>
      </c>
      <c r="P376" s="181">
        <v>0</v>
      </c>
      <c r="Q376" s="181">
        <v>0</v>
      </c>
      <c r="R376" s="181">
        <v>0</v>
      </c>
      <c r="S376" s="112"/>
      <c r="T376" s="133" t="s">
        <v>151</v>
      </c>
      <c r="U376" s="5">
        <f t="shared" si="73"/>
        <v>0.55000000000000004</v>
      </c>
      <c r="V376" s="5">
        <f t="shared" si="76"/>
        <v>0.85</v>
      </c>
      <c r="W376" s="5">
        <f t="shared" si="74"/>
        <v>0.9</v>
      </c>
      <c r="X376" s="5">
        <f t="shared" si="77"/>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823</v>
      </c>
      <c r="J377" s="133" t="s">
        <v>404</v>
      </c>
      <c r="K377" s="376">
        <f t="shared" ref="K377:M396" si="78">$O377</f>
        <v>100</v>
      </c>
      <c r="L377" s="376">
        <f t="shared" si="78"/>
        <v>100</v>
      </c>
      <c r="M377" s="376">
        <f t="shared" si="78"/>
        <v>100</v>
      </c>
      <c r="N377" s="376">
        <f t="shared" si="72"/>
        <v>100</v>
      </c>
      <c r="O377" s="181">
        <v>100</v>
      </c>
      <c r="P377" s="181">
        <v>0</v>
      </c>
      <c r="Q377" s="181">
        <v>0</v>
      </c>
      <c r="R377" s="181">
        <v>0</v>
      </c>
      <c r="S377" s="112"/>
      <c r="T377" s="133" t="s">
        <v>404</v>
      </c>
      <c r="U377" s="5">
        <f t="shared" si="73"/>
        <v>0.55000000000000004</v>
      </c>
      <c r="V377" s="5">
        <f t="shared" si="76"/>
        <v>0.85</v>
      </c>
      <c r="W377" s="5">
        <f t="shared" si="74"/>
        <v>0.9</v>
      </c>
      <c r="X377" s="5">
        <f t="shared" si="77"/>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8"/>
        <v>100</v>
      </c>
      <c r="L378" s="376">
        <f t="shared" si="78"/>
        <v>100</v>
      </c>
      <c r="M378" s="376">
        <f t="shared" si="78"/>
        <v>100</v>
      </c>
      <c r="N378" s="376">
        <f t="shared" si="72"/>
        <v>100</v>
      </c>
      <c r="O378" s="181">
        <v>100</v>
      </c>
      <c r="P378" s="181">
        <v>0</v>
      </c>
      <c r="Q378" s="181">
        <v>0</v>
      </c>
      <c r="R378" s="181">
        <v>0</v>
      </c>
      <c r="S378" s="112"/>
      <c r="T378" s="133" t="s">
        <v>143</v>
      </c>
      <c r="U378" s="5">
        <f t="shared" si="73"/>
        <v>0.55000000000000004</v>
      </c>
      <c r="V378" s="5">
        <f t="shared" si="76"/>
        <v>0.85</v>
      </c>
      <c r="W378" s="5">
        <f t="shared" si="74"/>
        <v>0.9</v>
      </c>
      <c r="X378" s="5">
        <f t="shared" si="77"/>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8"/>
        <v>358.06785714285712</v>
      </c>
      <c r="L379" s="376">
        <f t="shared" si="78"/>
        <v>358.06785714285712</v>
      </c>
      <c r="M379" s="376">
        <f t="shared" si="78"/>
        <v>358.06785714285712</v>
      </c>
      <c r="N379" s="376">
        <f t="shared" si="72"/>
        <v>358.06785714285712</v>
      </c>
      <c r="O379" s="181">
        <v>358.06785714285712</v>
      </c>
      <c r="P379" s="181">
        <v>0</v>
      </c>
      <c r="Q379" s="181">
        <v>0</v>
      </c>
      <c r="R379" s="181">
        <v>0</v>
      </c>
      <c r="S379" s="112"/>
      <c r="T379" s="133" t="s">
        <v>144</v>
      </c>
      <c r="U379" s="5">
        <f t="shared" si="73"/>
        <v>16.560163265306112</v>
      </c>
      <c r="V379" s="377">
        <f>0.7*$Y379*(L379/$O379)</f>
        <v>21.076571428571413</v>
      </c>
      <c r="W379" s="5">
        <f t="shared" si="74"/>
        <v>27.098448979591819</v>
      </c>
      <c r="X379" s="5">
        <f t="shared" si="77"/>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8"/>
        <v>881.51428571428585</v>
      </c>
      <c r="L380" s="376">
        <f t="shared" si="78"/>
        <v>881.51428571428585</v>
      </c>
      <c r="M380" s="376">
        <f t="shared" si="78"/>
        <v>881.51428571428585</v>
      </c>
      <c r="N380" s="376">
        <f t="shared" si="72"/>
        <v>881.51428571428585</v>
      </c>
      <c r="O380" s="181">
        <v>881.51428571428585</v>
      </c>
      <c r="P380" s="181">
        <v>0</v>
      </c>
      <c r="Q380" s="181">
        <v>0</v>
      </c>
      <c r="R380" s="181">
        <v>0</v>
      </c>
      <c r="S380" s="112"/>
      <c r="T380" s="133" t="s">
        <v>145</v>
      </c>
      <c r="U380" s="5">
        <f t="shared" si="73"/>
        <v>37.514489795918387</v>
      </c>
      <c r="V380" s="5">
        <f t="shared" ref="V380:V388" si="79">0.85*$Y380*(L380/$O380)</f>
        <v>57.976938775510227</v>
      </c>
      <c r="W380" s="5">
        <f t="shared" si="74"/>
        <v>61.387346938775543</v>
      </c>
      <c r="X380" s="5">
        <f t="shared" si="77"/>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8"/>
        <v>1004.4642857142858</v>
      </c>
      <c r="L381" s="376">
        <f t="shared" si="78"/>
        <v>1004.4642857142858</v>
      </c>
      <c r="M381" s="376">
        <f t="shared" si="78"/>
        <v>1004.4642857142858</v>
      </c>
      <c r="N381" s="376">
        <f t="shared" si="72"/>
        <v>1004.4642857142858</v>
      </c>
      <c r="O381" s="181">
        <v>1004.4642857142858</v>
      </c>
      <c r="P381" s="181">
        <v>0</v>
      </c>
      <c r="Q381" s="181">
        <v>0</v>
      </c>
      <c r="R381" s="181">
        <v>0</v>
      </c>
      <c r="S381" s="112"/>
      <c r="T381" s="133" t="s">
        <v>146</v>
      </c>
      <c r="U381" s="5">
        <f t="shared" si="73"/>
        <v>49.130321428571435</v>
      </c>
      <c r="V381" s="5">
        <f t="shared" si="79"/>
        <v>75.928678571428563</v>
      </c>
      <c r="W381" s="5">
        <f t="shared" si="74"/>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8"/>
        <v>1507.165</v>
      </c>
      <c r="L382" s="376">
        <f t="shared" si="78"/>
        <v>1507.165</v>
      </c>
      <c r="M382" s="376">
        <f t="shared" si="78"/>
        <v>1507.165</v>
      </c>
      <c r="N382" s="376">
        <f t="shared" si="72"/>
        <v>1507.165</v>
      </c>
      <c r="O382" s="181">
        <v>1507.165</v>
      </c>
      <c r="P382" s="181">
        <v>0</v>
      </c>
      <c r="Q382" s="181">
        <v>0</v>
      </c>
      <c r="R382" s="181">
        <v>0</v>
      </c>
      <c r="S382" s="112"/>
      <c r="T382" s="133" t="s">
        <v>147</v>
      </c>
      <c r="U382" s="5">
        <f t="shared" si="73"/>
        <v>20.348705882352935</v>
      </c>
      <c r="V382" s="5">
        <f t="shared" si="79"/>
        <v>31.44799999999999</v>
      </c>
      <c r="W382" s="5">
        <f t="shared" si="74"/>
        <v>33.297882352941166</v>
      </c>
      <c r="X382" s="5">
        <f t="shared" ref="X382:X390" si="80">$Y382*(N382/$O382)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8"/>
        <v>100</v>
      </c>
      <c r="L383" s="376">
        <f t="shared" si="78"/>
        <v>100</v>
      </c>
      <c r="M383" s="376">
        <f t="shared" si="78"/>
        <v>100</v>
      </c>
      <c r="N383" s="376">
        <f t="shared" si="72"/>
        <v>100</v>
      </c>
      <c r="O383" s="181">
        <v>100</v>
      </c>
      <c r="P383" s="181">
        <v>0</v>
      </c>
      <c r="Q383" s="181">
        <v>0</v>
      </c>
      <c r="R383" s="181">
        <v>0</v>
      </c>
      <c r="S383" s="112"/>
      <c r="T383" s="133" t="s">
        <v>148</v>
      </c>
      <c r="U383" s="5">
        <f t="shared" si="73"/>
        <v>0.55000000000000004</v>
      </c>
      <c r="V383" s="5">
        <f t="shared" si="79"/>
        <v>0.85</v>
      </c>
      <c r="W383" s="5">
        <f t="shared" si="74"/>
        <v>0.9</v>
      </c>
      <c r="X383" s="5">
        <f t="shared" si="80"/>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8"/>
        <v>100</v>
      </c>
      <c r="L384" s="376">
        <f t="shared" si="78"/>
        <v>100</v>
      </c>
      <c r="M384" s="376">
        <f t="shared" si="78"/>
        <v>100</v>
      </c>
      <c r="N384" s="376">
        <f t="shared" si="72"/>
        <v>100</v>
      </c>
      <c r="O384" s="181">
        <v>100</v>
      </c>
      <c r="P384" s="181">
        <v>0</v>
      </c>
      <c r="Q384" s="181">
        <v>0</v>
      </c>
      <c r="R384" s="181">
        <v>0</v>
      </c>
      <c r="S384" s="112"/>
      <c r="T384" s="133" t="s">
        <v>149</v>
      </c>
      <c r="U384" s="5">
        <f t="shared" si="73"/>
        <v>0.55000000000000004</v>
      </c>
      <c r="V384" s="5">
        <f t="shared" si="79"/>
        <v>0.85</v>
      </c>
      <c r="W384" s="5">
        <f t="shared" si="74"/>
        <v>0.9</v>
      </c>
      <c r="X384" s="5">
        <f t="shared" si="80"/>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8"/>
        <v>100</v>
      </c>
      <c r="L385" s="376">
        <f t="shared" si="78"/>
        <v>100</v>
      </c>
      <c r="M385" s="376">
        <f t="shared" si="78"/>
        <v>100</v>
      </c>
      <c r="N385" s="376">
        <f t="shared" si="72"/>
        <v>100</v>
      </c>
      <c r="O385" s="181">
        <v>100</v>
      </c>
      <c r="P385" s="181">
        <v>0</v>
      </c>
      <c r="Q385" s="181">
        <v>0</v>
      </c>
      <c r="R385" s="181">
        <v>0</v>
      </c>
      <c r="S385" s="112"/>
      <c r="T385" s="133" t="s">
        <v>150</v>
      </c>
      <c r="U385" s="5">
        <f t="shared" si="73"/>
        <v>0.55000000000000004</v>
      </c>
      <c r="V385" s="5">
        <f t="shared" si="79"/>
        <v>0.85</v>
      </c>
      <c r="W385" s="5">
        <f t="shared" si="74"/>
        <v>0.9</v>
      </c>
      <c r="X385" s="5">
        <f t="shared" si="80"/>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8"/>
        <v>100</v>
      </c>
      <c r="L386" s="376">
        <f t="shared" si="78"/>
        <v>100</v>
      </c>
      <c r="M386" s="376">
        <f t="shared" si="78"/>
        <v>100</v>
      </c>
      <c r="N386" s="376">
        <f t="shared" si="72"/>
        <v>100</v>
      </c>
      <c r="O386" s="181">
        <v>100</v>
      </c>
      <c r="P386" s="181">
        <v>0</v>
      </c>
      <c r="Q386" s="181">
        <v>0</v>
      </c>
      <c r="R386" s="181">
        <v>0</v>
      </c>
      <c r="S386" s="112"/>
      <c r="T386" s="133" t="s">
        <v>151</v>
      </c>
      <c r="U386" s="5">
        <f t="shared" si="73"/>
        <v>0.55000000000000004</v>
      </c>
      <c r="V386" s="5">
        <f t="shared" si="79"/>
        <v>0.85</v>
      </c>
      <c r="W386" s="5">
        <f t="shared" si="74"/>
        <v>0.9</v>
      </c>
      <c r="X386" s="5">
        <f t="shared" si="80"/>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824</v>
      </c>
      <c r="J387" s="133" t="s">
        <v>404</v>
      </c>
      <c r="K387" s="376">
        <f t="shared" si="78"/>
        <v>100</v>
      </c>
      <c r="L387" s="376">
        <f t="shared" si="78"/>
        <v>100</v>
      </c>
      <c r="M387" s="376">
        <f t="shared" si="78"/>
        <v>100</v>
      </c>
      <c r="N387" s="376">
        <f t="shared" si="72"/>
        <v>100</v>
      </c>
      <c r="O387" s="181">
        <v>100</v>
      </c>
      <c r="P387" s="181">
        <v>0</v>
      </c>
      <c r="Q387" s="181">
        <v>0</v>
      </c>
      <c r="R387" s="181">
        <v>0</v>
      </c>
      <c r="S387" s="112"/>
      <c r="T387" s="133" t="s">
        <v>404</v>
      </c>
      <c r="U387" s="5">
        <f t="shared" si="73"/>
        <v>0.55000000000000004</v>
      </c>
      <c r="V387" s="5">
        <f t="shared" si="79"/>
        <v>0.85</v>
      </c>
      <c r="W387" s="5">
        <f t="shared" si="74"/>
        <v>0.9</v>
      </c>
      <c r="X387" s="5">
        <f t="shared" si="80"/>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8"/>
        <v>100</v>
      </c>
      <c r="L388" s="376">
        <f t="shared" si="78"/>
        <v>100</v>
      </c>
      <c r="M388" s="376">
        <f t="shared" si="78"/>
        <v>100</v>
      </c>
      <c r="N388" s="376">
        <f t="shared" si="72"/>
        <v>100</v>
      </c>
      <c r="O388" s="181">
        <v>100</v>
      </c>
      <c r="P388" s="181">
        <v>0</v>
      </c>
      <c r="Q388" s="181">
        <v>0</v>
      </c>
      <c r="R388" s="181">
        <v>0</v>
      </c>
      <c r="S388" s="112"/>
      <c r="T388" s="133" t="s">
        <v>143</v>
      </c>
      <c r="U388" s="5">
        <f t="shared" si="73"/>
        <v>0.55000000000000004</v>
      </c>
      <c r="V388" s="5">
        <f t="shared" si="79"/>
        <v>0.85</v>
      </c>
      <c r="W388" s="5">
        <f t="shared" si="74"/>
        <v>0.9</v>
      </c>
      <c r="X388" s="5">
        <f t="shared" si="80"/>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8"/>
        <v>358.06785714285712</v>
      </c>
      <c r="L389" s="376">
        <f t="shared" si="78"/>
        <v>358.06785714285712</v>
      </c>
      <c r="M389" s="376">
        <f t="shared" si="78"/>
        <v>358.06785714285712</v>
      </c>
      <c r="N389" s="376">
        <f t="shared" si="72"/>
        <v>358.06785714285712</v>
      </c>
      <c r="O389" s="181">
        <v>358.06785714285712</v>
      </c>
      <c r="P389" s="181">
        <v>0</v>
      </c>
      <c r="Q389" s="181">
        <v>0</v>
      </c>
      <c r="R389" s="181">
        <v>0</v>
      </c>
      <c r="S389" s="112"/>
      <c r="T389" s="133" t="s">
        <v>144</v>
      </c>
      <c r="U389" s="5">
        <f t="shared" si="73"/>
        <v>16.560163265306112</v>
      </c>
      <c r="V389" s="377">
        <f>0.7*$Y389*(L389/$O389)</f>
        <v>21.076571428571413</v>
      </c>
      <c r="W389" s="5">
        <f t="shared" si="74"/>
        <v>27.098448979591819</v>
      </c>
      <c r="X389" s="5">
        <f t="shared" si="80"/>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8"/>
        <v>881.51428571428585</v>
      </c>
      <c r="L390" s="376">
        <f t="shared" si="78"/>
        <v>881.51428571428585</v>
      </c>
      <c r="M390" s="376">
        <f t="shared" si="78"/>
        <v>881.51428571428585</v>
      </c>
      <c r="N390" s="376">
        <f t="shared" si="72"/>
        <v>881.51428571428585</v>
      </c>
      <c r="O390" s="181">
        <v>881.51428571428585</v>
      </c>
      <c r="P390" s="181">
        <v>0</v>
      </c>
      <c r="Q390" s="181">
        <v>0</v>
      </c>
      <c r="R390" s="181">
        <v>0</v>
      </c>
      <c r="S390" s="112"/>
      <c r="T390" s="133" t="s">
        <v>145</v>
      </c>
      <c r="U390" s="5">
        <f t="shared" si="73"/>
        <v>37.514489795918387</v>
      </c>
      <c r="V390" s="5">
        <f t="shared" ref="V390:V396" si="81">0.85*$Y390*(L390/$O390)</f>
        <v>57.976938775510227</v>
      </c>
      <c r="W390" s="5">
        <f t="shared" si="74"/>
        <v>61.387346938775543</v>
      </c>
      <c r="X390" s="5">
        <f t="shared" si="80"/>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8"/>
        <v>1004.4642857142858</v>
      </c>
      <c r="L391" s="376">
        <f t="shared" si="78"/>
        <v>1004.4642857142858</v>
      </c>
      <c r="M391" s="376">
        <f t="shared" si="78"/>
        <v>1004.4642857142858</v>
      </c>
      <c r="N391" s="376">
        <f t="shared" si="72"/>
        <v>1004.4642857142858</v>
      </c>
      <c r="O391" s="181">
        <v>1004.4642857142858</v>
      </c>
      <c r="P391" s="181">
        <v>0</v>
      </c>
      <c r="Q391" s="181">
        <v>0</v>
      </c>
      <c r="R391" s="181">
        <v>0</v>
      </c>
      <c r="S391" s="112"/>
      <c r="T391" s="133" t="s">
        <v>146</v>
      </c>
      <c r="U391" s="5">
        <f t="shared" si="73"/>
        <v>49.130321428571435</v>
      </c>
      <c r="V391" s="5">
        <f t="shared" si="81"/>
        <v>75.928678571428563</v>
      </c>
      <c r="W391" s="5">
        <f t="shared" si="74"/>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8"/>
        <v>1507.165</v>
      </c>
      <c r="L392" s="376">
        <f t="shared" si="78"/>
        <v>1507.165</v>
      </c>
      <c r="M392" s="376">
        <f t="shared" si="78"/>
        <v>1507.165</v>
      </c>
      <c r="N392" s="376">
        <f t="shared" si="72"/>
        <v>1507.165</v>
      </c>
      <c r="O392" s="181">
        <v>1507.165</v>
      </c>
      <c r="P392" s="181">
        <v>0</v>
      </c>
      <c r="Q392" s="181">
        <v>0</v>
      </c>
      <c r="R392" s="181">
        <v>0</v>
      </c>
      <c r="S392" s="112"/>
      <c r="T392" s="133" t="s">
        <v>147</v>
      </c>
      <c r="U392" s="5">
        <f t="shared" si="73"/>
        <v>20.348705882352935</v>
      </c>
      <c r="V392" s="5">
        <f t="shared" si="81"/>
        <v>31.44799999999999</v>
      </c>
      <c r="W392" s="5">
        <f t="shared" si="74"/>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8"/>
        <v>100</v>
      </c>
      <c r="L393" s="376">
        <f t="shared" si="78"/>
        <v>100</v>
      </c>
      <c r="M393" s="376">
        <f t="shared" si="78"/>
        <v>100</v>
      </c>
      <c r="N393" s="376">
        <f t="shared" si="72"/>
        <v>100</v>
      </c>
      <c r="O393" s="181">
        <v>100</v>
      </c>
      <c r="P393" s="181">
        <v>0</v>
      </c>
      <c r="Q393" s="181">
        <v>0</v>
      </c>
      <c r="R393" s="181">
        <v>0</v>
      </c>
      <c r="S393" s="112"/>
      <c r="T393" s="133" t="s">
        <v>148</v>
      </c>
      <c r="U393" s="5">
        <f t="shared" si="73"/>
        <v>0.55000000000000004</v>
      </c>
      <c r="V393" s="5">
        <f t="shared" si="81"/>
        <v>0.85</v>
      </c>
      <c r="W393" s="5">
        <f t="shared" si="74"/>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8"/>
        <v>100</v>
      </c>
      <c r="L394" s="376">
        <f t="shared" si="78"/>
        <v>100</v>
      </c>
      <c r="M394" s="376">
        <f t="shared" si="78"/>
        <v>100</v>
      </c>
      <c r="N394" s="376">
        <f t="shared" si="72"/>
        <v>100</v>
      </c>
      <c r="O394" s="181">
        <v>100</v>
      </c>
      <c r="P394" s="181">
        <v>0</v>
      </c>
      <c r="Q394" s="181">
        <v>0</v>
      </c>
      <c r="R394" s="181">
        <v>0</v>
      </c>
      <c r="S394" s="112"/>
      <c r="T394" s="133" t="s">
        <v>149</v>
      </c>
      <c r="U394" s="5">
        <f t="shared" si="73"/>
        <v>0.55000000000000004</v>
      </c>
      <c r="V394" s="5">
        <f t="shared" si="81"/>
        <v>0.85</v>
      </c>
      <c r="W394" s="5">
        <f t="shared" si="74"/>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8"/>
        <v>100</v>
      </c>
      <c r="L395" s="376">
        <f t="shared" si="78"/>
        <v>100</v>
      </c>
      <c r="M395" s="376">
        <f t="shared" si="78"/>
        <v>100</v>
      </c>
      <c r="N395" s="376">
        <f t="shared" si="72"/>
        <v>100</v>
      </c>
      <c r="O395" s="181">
        <v>100</v>
      </c>
      <c r="P395" s="181">
        <v>0</v>
      </c>
      <c r="Q395" s="181">
        <v>0</v>
      </c>
      <c r="R395" s="181">
        <v>0</v>
      </c>
      <c r="S395" s="112"/>
      <c r="T395" s="133" t="s">
        <v>150</v>
      </c>
      <c r="U395" s="5">
        <f t="shared" si="73"/>
        <v>0.55000000000000004</v>
      </c>
      <c r="V395" s="5">
        <f t="shared" si="81"/>
        <v>0.85</v>
      </c>
      <c r="W395" s="5">
        <f t="shared" si="74"/>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8"/>
        <v>100</v>
      </c>
      <c r="L396" s="376">
        <f t="shared" si="78"/>
        <v>100</v>
      </c>
      <c r="M396" s="376">
        <f t="shared" si="78"/>
        <v>100</v>
      </c>
      <c r="N396" s="376">
        <f t="shared" si="72"/>
        <v>100</v>
      </c>
      <c r="O396" s="181">
        <v>100</v>
      </c>
      <c r="P396" s="181">
        <v>0</v>
      </c>
      <c r="Q396" s="181">
        <v>0</v>
      </c>
      <c r="R396" s="181">
        <v>0</v>
      </c>
      <c r="S396" s="112"/>
      <c r="T396" s="133" t="s">
        <v>151</v>
      </c>
      <c r="U396" s="5">
        <f t="shared" si="73"/>
        <v>0.55000000000000004</v>
      </c>
      <c r="V396" s="5">
        <f t="shared" si="81"/>
        <v>0.85</v>
      </c>
      <c r="W396" s="5">
        <f t="shared" si="74"/>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hidden="1"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collapsed="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hidden="1"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hidden="1"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hidden="1"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hidden="1"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hidden="1"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hidden="1"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hidden="1"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hidden="1"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hidden="1"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hidden="1"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hidden="1"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hidden="1" customHeight="1" outlineLevel="1" x14ac:dyDescent="0.25">
      <c r="A410" s="136"/>
      <c r="B410" s="126"/>
      <c r="C410" s="108"/>
      <c r="D410" s="108"/>
      <c r="E410" s="108"/>
      <c r="F410" s="92"/>
      <c r="G410" s="107"/>
      <c r="H410" s="107"/>
      <c r="I410" s="107"/>
      <c r="J410" s="107"/>
      <c r="K410" s="107" t="s">
        <v>187</v>
      </c>
      <c r="L410" s="107"/>
      <c r="M410" s="107" t="s">
        <v>860</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hidden="1"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hidden="1"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hidden="1"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hidden="1"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hidden="1"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hidden="1"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hidden="1"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hidden="1"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hidden="1"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hidden="1"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hidden="1"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hidden="1"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hidden="1"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hidden="1"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hidden="1"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hidden="1"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hidden="1"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hidden="1"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hidden="1"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collapsed="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hidden="1"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hidden="1"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hidden="1"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hidden="1"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hidden="1"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hidden="1"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hidden="1"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hidden="1"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hidden="1"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hidden="1" customHeight="1" outlineLevel="1" x14ac:dyDescent="0.25">
      <c r="A440" s="136"/>
      <c r="B440" s="126"/>
      <c r="C440" s="92"/>
      <c r="D440" s="92"/>
      <c r="E440" s="92"/>
      <c r="F440" s="92"/>
      <c r="G440" s="92"/>
      <c r="H440" s="92"/>
      <c r="I440" s="92"/>
      <c r="J440" s="92"/>
      <c r="K440" s="131" t="s">
        <v>192</v>
      </c>
      <c r="L440" s="131"/>
      <c r="M440" s="106"/>
      <c r="N440" s="321" t="s">
        <v>834</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hidden="1"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hidden="1" customHeight="1" outlineLevel="1" x14ac:dyDescent="0.25">
      <c r="A442" s="136"/>
      <c r="B442" s="126"/>
      <c r="C442" s="108"/>
      <c r="D442" s="108"/>
      <c r="E442" s="108"/>
      <c r="F442" s="92"/>
      <c r="G442" s="107"/>
      <c r="H442" s="107"/>
      <c r="I442" s="107" t="s">
        <v>165</v>
      </c>
      <c r="J442" s="107"/>
      <c r="K442" s="107" t="s">
        <v>194</v>
      </c>
      <c r="L442" s="251"/>
      <c r="M442" s="251" t="str">
        <f t="shared" ref="M442:V442" si="82">J122</f>
        <v>typ</v>
      </c>
      <c r="N442" s="251" t="str">
        <f t="shared" si="82"/>
        <v>z0</v>
      </c>
      <c r="O442" s="251" t="str">
        <f t="shared" si="82"/>
        <v>z1</v>
      </c>
      <c r="P442" s="251" t="str">
        <f t="shared" si="82"/>
        <v>z2</v>
      </c>
      <c r="Q442" s="251" t="str">
        <f t="shared" si="82"/>
        <v>z3</v>
      </c>
      <c r="R442" s="251" t="str">
        <f t="shared" si="82"/>
        <v>z4</v>
      </c>
      <c r="S442" s="251" t="str">
        <f t="shared" si="82"/>
        <v>z5</v>
      </c>
      <c r="T442" s="251" t="str">
        <f t="shared" si="82"/>
        <v>z6</v>
      </c>
      <c r="U442" s="251" t="str">
        <f t="shared" si="82"/>
        <v>z7</v>
      </c>
      <c r="V442" s="251" t="str">
        <f t="shared" si="82"/>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hidden="1"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hidden="1"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hidden="1"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hidden="1"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hidden="1"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hidden="1"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hidden="1"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hidden="1"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hidden="1"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hidden="1"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hidden="1"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hidden="1"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hidden="1"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collapsed="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hidden="1"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hidden="1"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hidden="1"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hidden="1"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hidden="1"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hidden="1" customHeight="1" outlineLevel="1" x14ac:dyDescent="0.25">
      <c r="A462" s="136"/>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hidden="1"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hidden="1"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hidden="1"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919</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hidden="1" customHeight="1" outlineLevel="1" x14ac:dyDescent="0.25">
      <c r="A466" s="136"/>
      <c r="B466" s="126"/>
      <c r="C466" s="92"/>
      <c r="D466" s="92"/>
      <c r="E466" s="92"/>
      <c r="F466" s="92"/>
      <c r="G466" s="92"/>
      <c r="H466" s="92"/>
      <c r="I466" s="92"/>
      <c r="J466" s="92" t="s">
        <v>856</v>
      </c>
      <c r="K466" s="92"/>
      <c r="L466" s="106"/>
      <c r="M466" s="106"/>
      <c r="N466" s="106"/>
      <c r="O466" s="750"/>
      <c r="P466" s="750"/>
      <c r="Q466" s="750"/>
      <c r="R466" s="106"/>
      <c r="S466" s="657"/>
      <c r="T466" s="107" t="s">
        <v>199</v>
      </c>
      <c r="U466" s="106"/>
      <c r="V466" s="106" t="s">
        <v>859</v>
      </c>
      <c r="W466" s="106"/>
      <c r="X466" s="107" t="s">
        <v>200</v>
      </c>
      <c r="Y466" s="107"/>
      <c r="Z466" s="794"/>
      <c r="AA466" s="757"/>
      <c r="AB466" s="757"/>
      <c r="AC466" s="800" t="s">
        <v>837</v>
      </c>
      <c r="AD466" s="800" t="s">
        <v>920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hidden="1" customHeight="1" outlineLevel="1" x14ac:dyDescent="0.25">
      <c r="A467" s="136"/>
      <c r="B467" s="126"/>
      <c r="C467" s="92"/>
      <c r="D467" s="92"/>
      <c r="E467" s="92"/>
      <c r="F467" s="92"/>
      <c r="G467" s="800"/>
      <c r="H467" s="800" t="s">
        <v>837</v>
      </c>
      <c r="I467" s="801" t="s">
        <v>165</v>
      </c>
      <c r="J467" s="801" t="s">
        <v>405</v>
      </c>
      <c r="K467" s="801" t="s">
        <v>59</v>
      </c>
      <c r="L467" s="801" t="s">
        <v>60</v>
      </c>
      <c r="M467" s="801" t="s">
        <v>61</v>
      </c>
      <c r="N467" s="801" t="s">
        <v>62</v>
      </c>
      <c r="O467" s="801" t="s">
        <v>910</v>
      </c>
      <c r="P467" s="801" t="s">
        <v>911</v>
      </c>
      <c r="Q467" s="801" t="s">
        <v>912</v>
      </c>
      <c r="R467" s="800"/>
      <c r="S467" s="800"/>
      <c r="T467" s="800" t="s">
        <v>201</v>
      </c>
      <c r="U467" s="800"/>
      <c r="V467" s="800" t="s">
        <v>858</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hidden="1" customHeight="1" outlineLevel="1" x14ac:dyDescent="0.25">
      <c r="A468" s="136"/>
      <c r="B468" s="126"/>
      <c r="C468" s="108"/>
      <c r="D468" s="108"/>
      <c r="E468" s="108"/>
      <c r="F468" s="110"/>
      <c r="G468" s="118"/>
      <c r="H468" s="118" t="s">
        <v>848</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hidden="1"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hidden="1"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3">AC469</f>
        <v>0</v>
      </c>
      <c r="AD470" s="118">
        <f t="shared" ref="AD470:AD477" si="84">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hidden="1"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3"/>
        <v>0</v>
      </c>
      <c r="AD471" s="118">
        <f t="shared" si="84"/>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hidden="1"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3"/>
        <v>0</v>
      </c>
      <c r="AD472" s="118">
        <f t="shared" si="84"/>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hidden="1"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3"/>
        <v>0</v>
      </c>
      <c r="AD473" s="118">
        <f t="shared" si="84"/>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hidden="1"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3"/>
        <v>0</v>
      </c>
      <c r="AD474" s="118">
        <f t="shared" si="84"/>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hidden="1"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3"/>
        <v>0</v>
      </c>
      <c r="AD475" s="118">
        <f t="shared" si="84"/>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hidden="1"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3"/>
        <v>0</v>
      </c>
      <c r="AD476" s="118">
        <f t="shared" si="84"/>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hidden="1"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3"/>
        <v>0</v>
      </c>
      <c r="AD477" s="118">
        <f t="shared" si="84"/>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hidden="1"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hidden="1"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5">V469</f>
        <v>0</v>
      </c>
      <c r="W479" s="118"/>
      <c r="X479" s="118"/>
      <c r="Y479" s="118"/>
      <c r="Z479" s="118"/>
      <c r="AA479" s="118"/>
      <c r="AB479" s="118"/>
      <c r="AC479" s="118">
        <f t="shared" ref="AC479:AC542" si="86">AC469+1</f>
        <v>1</v>
      </c>
      <c r="AD479" s="118">
        <f t="shared" ref="AD479:AD542" si="87">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hidden="1"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5"/>
        <v>0</v>
      </c>
      <c r="W480" s="118"/>
      <c r="X480" s="118"/>
      <c r="Y480" s="118"/>
      <c r="Z480" s="118"/>
      <c r="AA480" s="118"/>
      <c r="AB480" s="118"/>
      <c r="AC480" s="118">
        <f t="shared" si="86"/>
        <v>1</v>
      </c>
      <c r="AD480" s="118">
        <f t="shared" si="87"/>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5"/>
        <v>0.05</v>
      </c>
      <c r="W481" s="118"/>
      <c r="X481" s="118"/>
      <c r="Y481" s="118"/>
      <c r="Z481" s="118"/>
      <c r="AA481" s="118"/>
      <c r="AB481" s="118"/>
      <c r="AC481" s="118">
        <f t="shared" si="86"/>
        <v>1</v>
      </c>
      <c r="AD481" s="118">
        <f t="shared" si="87"/>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5"/>
        <v>0.15</v>
      </c>
      <c r="W482" s="118"/>
      <c r="X482" s="118"/>
      <c r="Y482" s="118"/>
      <c r="Z482" s="118"/>
      <c r="AA482" s="118"/>
      <c r="AB482" s="118"/>
      <c r="AC482" s="118">
        <f t="shared" si="86"/>
        <v>1</v>
      </c>
      <c r="AD482" s="118">
        <f t="shared" si="87"/>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5"/>
        <v>0.15</v>
      </c>
      <c r="W483" s="118"/>
      <c r="X483" s="118"/>
      <c r="Y483" s="118"/>
      <c r="Z483" s="118"/>
      <c r="AA483" s="118"/>
      <c r="AB483" s="118"/>
      <c r="AC483" s="118">
        <f t="shared" si="86"/>
        <v>1</v>
      </c>
      <c r="AD483" s="118">
        <f t="shared" si="87"/>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5"/>
        <v>0</v>
      </c>
      <c r="W484" s="118"/>
      <c r="X484" s="118"/>
      <c r="Y484" s="118"/>
      <c r="Z484" s="118"/>
      <c r="AA484" s="118"/>
      <c r="AB484" s="118"/>
      <c r="AC484" s="118">
        <f t="shared" si="86"/>
        <v>1</v>
      </c>
      <c r="AD484" s="118">
        <f t="shared" si="87"/>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5"/>
        <v>0</v>
      </c>
      <c r="W485" s="118"/>
      <c r="X485" s="118"/>
      <c r="Y485" s="118"/>
      <c r="Z485" s="118"/>
      <c r="AA485" s="118"/>
      <c r="AB485" s="118"/>
      <c r="AC485" s="118">
        <f t="shared" si="86"/>
        <v>1</v>
      </c>
      <c r="AD485" s="118">
        <f t="shared" si="87"/>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5"/>
        <v>0</v>
      </c>
      <c r="W486" s="118"/>
      <c r="X486" s="118"/>
      <c r="Y486" s="118"/>
      <c r="Z486" s="118"/>
      <c r="AA486" s="118"/>
      <c r="AB486" s="118"/>
      <c r="AC486" s="118">
        <f t="shared" si="86"/>
        <v>1</v>
      </c>
      <c r="AD486" s="118">
        <f t="shared" si="87"/>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5"/>
        <v>0</v>
      </c>
      <c r="W487" s="118"/>
      <c r="X487" s="118"/>
      <c r="Y487" s="118"/>
      <c r="Z487" s="118"/>
      <c r="AA487" s="118"/>
      <c r="AB487" s="118"/>
      <c r="AC487" s="118">
        <f t="shared" si="86"/>
        <v>1</v>
      </c>
      <c r="AD487" s="118">
        <f t="shared" si="87"/>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2" x14ac:dyDescent="0.25">
      <c r="A488" s="136"/>
      <c r="B488" s="126"/>
      <c r="C488" s="108"/>
      <c r="D488" s="108"/>
      <c r="E488" s="108"/>
      <c r="F488" s="110"/>
      <c r="G488" s="118"/>
      <c r="H488" s="118" t="s">
        <v>817</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5"/>
        <v>0</v>
      </c>
      <c r="W488" s="118"/>
      <c r="X488" s="118"/>
      <c r="Y488" s="118"/>
      <c r="Z488" s="118"/>
      <c r="AA488" s="118"/>
      <c r="AB488" s="118"/>
      <c r="AC488" s="118">
        <f t="shared" si="86"/>
        <v>2</v>
      </c>
      <c r="AD488" s="118">
        <f t="shared" si="87"/>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5"/>
        <v>0</v>
      </c>
      <c r="W489" s="118"/>
      <c r="X489" s="118"/>
      <c r="Y489" s="118"/>
      <c r="Z489" s="118"/>
      <c r="AA489" s="118"/>
      <c r="AB489" s="118"/>
      <c r="AC489" s="118">
        <f t="shared" si="86"/>
        <v>2</v>
      </c>
      <c r="AD489" s="118">
        <f t="shared" si="87"/>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5"/>
        <v>0</v>
      </c>
      <c r="W490" s="118"/>
      <c r="X490" s="118"/>
      <c r="Y490" s="118"/>
      <c r="Z490" s="118"/>
      <c r="AA490" s="118"/>
      <c r="AB490" s="118"/>
      <c r="AC490" s="118">
        <f t="shared" si="86"/>
        <v>2</v>
      </c>
      <c r="AD490" s="118">
        <f t="shared" si="87"/>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5"/>
        <v>0.05</v>
      </c>
      <c r="W491" s="118"/>
      <c r="X491" s="118"/>
      <c r="Y491" s="118"/>
      <c r="Z491" s="118"/>
      <c r="AA491" s="118"/>
      <c r="AB491" s="118"/>
      <c r="AC491" s="118">
        <f t="shared" si="86"/>
        <v>2</v>
      </c>
      <c r="AD491" s="118">
        <f t="shared" si="87"/>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5"/>
        <v>0.15</v>
      </c>
      <c r="W492" s="118"/>
      <c r="X492" s="118"/>
      <c r="Y492" s="118"/>
      <c r="Z492" s="118"/>
      <c r="AA492" s="118"/>
      <c r="AB492" s="118"/>
      <c r="AC492" s="118">
        <f t="shared" si="86"/>
        <v>2</v>
      </c>
      <c r="AD492" s="118">
        <f t="shared" si="87"/>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5"/>
        <v>0.15</v>
      </c>
      <c r="W493" s="118"/>
      <c r="X493" s="118"/>
      <c r="Y493" s="118"/>
      <c r="Z493" s="118"/>
      <c r="AA493" s="118"/>
      <c r="AB493" s="118"/>
      <c r="AC493" s="118">
        <f t="shared" si="86"/>
        <v>2</v>
      </c>
      <c r="AD493" s="118">
        <f t="shared" si="87"/>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5"/>
        <v>0</v>
      </c>
      <c r="W494" s="118"/>
      <c r="X494" s="118"/>
      <c r="Y494" s="118"/>
      <c r="Z494" s="118"/>
      <c r="AA494" s="118"/>
      <c r="AB494" s="118"/>
      <c r="AC494" s="118">
        <f t="shared" si="86"/>
        <v>2</v>
      </c>
      <c r="AD494" s="118">
        <f t="shared" si="87"/>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5"/>
        <v>0</v>
      </c>
      <c r="W495" s="118"/>
      <c r="X495" s="118"/>
      <c r="Y495" s="118"/>
      <c r="Z495" s="118"/>
      <c r="AA495" s="118"/>
      <c r="AB495" s="118"/>
      <c r="AC495" s="118">
        <f t="shared" si="86"/>
        <v>2</v>
      </c>
      <c r="AD495" s="118">
        <f t="shared" si="87"/>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5"/>
        <v>0</v>
      </c>
      <c r="W496" s="118"/>
      <c r="X496" s="118"/>
      <c r="Y496" s="118"/>
      <c r="Z496" s="118"/>
      <c r="AA496" s="118"/>
      <c r="AB496" s="118"/>
      <c r="AC496" s="118">
        <f t="shared" si="86"/>
        <v>2</v>
      </c>
      <c r="AD496" s="118">
        <f t="shared" si="87"/>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5"/>
        <v>0</v>
      </c>
      <c r="W497" s="118"/>
      <c r="X497" s="118"/>
      <c r="Y497" s="118"/>
      <c r="Z497" s="118"/>
      <c r="AA497" s="118"/>
      <c r="AB497" s="118"/>
      <c r="AC497" s="118">
        <f t="shared" si="86"/>
        <v>2</v>
      </c>
      <c r="AD497" s="118">
        <f t="shared" si="87"/>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818</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5"/>
        <v>0</v>
      </c>
      <c r="W498" s="118"/>
      <c r="X498" s="118"/>
      <c r="Y498" s="118"/>
      <c r="Z498" s="118"/>
      <c r="AA498" s="118"/>
      <c r="AB498" s="118"/>
      <c r="AC498" s="118">
        <f t="shared" si="86"/>
        <v>3</v>
      </c>
      <c r="AD498" s="118">
        <f t="shared" si="87"/>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5"/>
        <v>0</v>
      </c>
      <c r="W499" s="118"/>
      <c r="X499" s="118"/>
      <c r="Y499" s="118"/>
      <c r="Z499" s="118"/>
      <c r="AA499" s="118"/>
      <c r="AB499" s="118"/>
      <c r="AC499" s="118">
        <f t="shared" si="86"/>
        <v>3</v>
      </c>
      <c r="AD499" s="118">
        <f t="shared" si="87"/>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5"/>
        <v>0</v>
      </c>
      <c r="W500" s="118"/>
      <c r="X500" s="118"/>
      <c r="Y500" s="118"/>
      <c r="Z500" s="118"/>
      <c r="AA500" s="118"/>
      <c r="AB500" s="118"/>
      <c r="AC500" s="118">
        <f t="shared" si="86"/>
        <v>3</v>
      </c>
      <c r="AD500" s="118">
        <f t="shared" si="87"/>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5"/>
        <v>0.05</v>
      </c>
      <c r="W501" s="118"/>
      <c r="X501" s="118"/>
      <c r="Y501" s="118"/>
      <c r="Z501" s="118"/>
      <c r="AA501" s="118"/>
      <c r="AB501" s="118"/>
      <c r="AC501" s="118">
        <f t="shared" si="86"/>
        <v>3</v>
      </c>
      <c r="AD501" s="118">
        <f t="shared" si="87"/>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5"/>
        <v>0.15</v>
      </c>
      <c r="W502" s="118"/>
      <c r="X502" s="118"/>
      <c r="Y502" s="118"/>
      <c r="Z502" s="118"/>
      <c r="AA502" s="118"/>
      <c r="AB502" s="118"/>
      <c r="AC502" s="118">
        <f t="shared" si="86"/>
        <v>3</v>
      </c>
      <c r="AD502" s="118">
        <f t="shared" si="87"/>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5"/>
        <v>0.15</v>
      </c>
      <c r="W503" s="118"/>
      <c r="X503" s="118"/>
      <c r="Y503" s="118"/>
      <c r="Z503" s="118"/>
      <c r="AA503" s="118"/>
      <c r="AB503" s="118"/>
      <c r="AC503" s="118">
        <f t="shared" si="86"/>
        <v>3</v>
      </c>
      <c r="AD503" s="118">
        <f t="shared" si="87"/>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5"/>
        <v>0</v>
      </c>
      <c r="W504" s="118"/>
      <c r="X504" s="118"/>
      <c r="Y504" s="118"/>
      <c r="Z504" s="118"/>
      <c r="AA504" s="118"/>
      <c r="AB504" s="118"/>
      <c r="AC504" s="118">
        <f t="shared" si="86"/>
        <v>3</v>
      </c>
      <c r="AD504" s="118">
        <f t="shared" si="87"/>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5"/>
        <v>0</v>
      </c>
      <c r="W505" s="118"/>
      <c r="X505" s="118"/>
      <c r="Y505" s="118"/>
      <c r="Z505" s="118"/>
      <c r="AA505" s="118"/>
      <c r="AB505" s="118"/>
      <c r="AC505" s="118">
        <f t="shared" si="86"/>
        <v>3</v>
      </c>
      <c r="AD505" s="118">
        <f t="shared" si="87"/>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5"/>
        <v>0</v>
      </c>
      <c r="W506" s="118"/>
      <c r="X506" s="118"/>
      <c r="Y506" s="118"/>
      <c r="Z506" s="118"/>
      <c r="AA506" s="118"/>
      <c r="AB506" s="118"/>
      <c r="AC506" s="118">
        <f t="shared" si="86"/>
        <v>3</v>
      </c>
      <c r="AD506" s="118">
        <f t="shared" si="87"/>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5"/>
        <v>0</v>
      </c>
      <c r="W507" s="118"/>
      <c r="X507" s="118"/>
      <c r="Y507" s="118"/>
      <c r="Z507" s="118"/>
      <c r="AA507" s="118"/>
      <c r="AB507" s="118"/>
      <c r="AC507" s="118">
        <f t="shared" si="86"/>
        <v>3</v>
      </c>
      <c r="AD507" s="118">
        <f t="shared" si="87"/>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819</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5"/>
        <v>0</v>
      </c>
      <c r="W508" s="118"/>
      <c r="X508" s="118"/>
      <c r="Y508" s="118"/>
      <c r="Z508" s="118"/>
      <c r="AA508" s="118"/>
      <c r="AB508" s="118"/>
      <c r="AC508" s="118">
        <f t="shared" si="86"/>
        <v>4</v>
      </c>
      <c r="AD508" s="118">
        <f t="shared" si="87"/>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5"/>
        <v>0</v>
      </c>
      <c r="W509" s="118"/>
      <c r="X509" s="118"/>
      <c r="Y509" s="118"/>
      <c r="Z509" s="118"/>
      <c r="AA509" s="118"/>
      <c r="AB509" s="118"/>
      <c r="AC509" s="118">
        <f t="shared" si="86"/>
        <v>4</v>
      </c>
      <c r="AD509" s="118">
        <f t="shared" si="87"/>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5"/>
        <v>0</v>
      </c>
      <c r="W510" s="118"/>
      <c r="X510" s="118"/>
      <c r="Y510" s="118"/>
      <c r="Z510" s="118"/>
      <c r="AA510" s="118"/>
      <c r="AB510" s="118"/>
      <c r="AC510" s="118">
        <f t="shared" si="86"/>
        <v>4</v>
      </c>
      <c r="AD510" s="118">
        <f t="shared" si="87"/>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5"/>
        <v>0.05</v>
      </c>
      <c r="W511" s="118"/>
      <c r="X511" s="118"/>
      <c r="Y511" s="118"/>
      <c r="Z511" s="118"/>
      <c r="AA511" s="118"/>
      <c r="AB511" s="118"/>
      <c r="AC511" s="118">
        <f t="shared" si="86"/>
        <v>4</v>
      </c>
      <c r="AD511" s="118">
        <f t="shared" si="87"/>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5"/>
        <v>0.15</v>
      </c>
      <c r="W512" s="118"/>
      <c r="X512" s="118"/>
      <c r="Y512" s="118"/>
      <c r="Z512" s="118"/>
      <c r="AA512" s="118"/>
      <c r="AB512" s="118"/>
      <c r="AC512" s="118">
        <f t="shared" si="86"/>
        <v>4</v>
      </c>
      <c r="AD512" s="118">
        <f t="shared" si="87"/>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5"/>
        <v>0.15</v>
      </c>
      <c r="W513" s="118"/>
      <c r="X513" s="118"/>
      <c r="Y513" s="118"/>
      <c r="Z513" s="118"/>
      <c r="AA513" s="118"/>
      <c r="AB513" s="118"/>
      <c r="AC513" s="118">
        <f t="shared" si="86"/>
        <v>4</v>
      </c>
      <c r="AD513" s="118">
        <f t="shared" si="87"/>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5"/>
        <v>0</v>
      </c>
      <c r="W514" s="118"/>
      <c r="X514" s="118"/>
      <c r="Y514" s="118"/>
      <c r="Z514" s="118"/>
      <c r="AA514" s="118"/>
      <c r="AB514" s="118"/>
      <c r="AC514" s="118">
        <f t="shared" si="86"/>
        <v>4</v>
      </c>
      <c r="AD514" s="118">
        <f t="shared" si="87"/>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5"/>
        <v>0</v>
      </c>
      <c r="W515" s="118"/>
      <c r="X515" s="118"/>
      <c r="Y515" s="118"/>
      <c r="Z515" s="118"/>
      <c r="AA515" s="118"/>
      <c r="AB515" s="118"/>
      <c r="AC515" s="118">
        <f t="shared" si="86"/>
        <v>4</v>
      </c>
      <c r="AD515" s="118">
        <f t="shared" si="87"/>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5"/>
        <v>0</v>
      </c>
      <c r="W516" s="118"/>
      <c r="X516" s="118"/>
      <c r="Y516" s="118"/>
      <c r="Z516" s="118"/>
      <c r="AA516" s="118"/>
      <c r="AB516" s="118"/>
      <c r="AC516" s="118">
        <f t="shared" si="86"/>
        <v>4</v>
      </c>
      <c r="AD516" s="118">
        <f t="shared" si="87"/>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5"/>
        <v>0</v>
      </c>
      <c r="W517" s="118"/>
      <c r="X517" s="118"/>
      <c r="Y517" s="118"/>
      <c r="Z517" s="118"/>
      <c r="AA517" s="118"/>
      <c r="AB517" s="118"/>
      <c r="AC517" s="118">
        <f t="shared" si="86"/>
        <v>4</v>
      </c>
      <c r="AD517" s="118">
        <f t="shared" si="87"/>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820</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5"/>
        <v>0</v>
      </c>
      <c r="W518" s="118"/>
      <c r="X518" s="118"/>
      <c r="Y518" s="118"/>
      <c r="Z518" s="118"/>
      <c r="AA518" s="118"/>
      <c r="AB518" s="118"/>
      <c r="AC518" s="118">
        <f t="shared" si="86"/>
        <v>5</v>
      </c>
      <c r="AD518" s="118">
        <f t="shared" si="87"/>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5"/>
        <v>0</v>
      </c>
      <c r="W519" s="118"/>
      <c r="X519" s="118"/>
      <c r="Y519" s="118"/>
      <c r="Z519" s="118"/>
      <c r="AA519" s="118"/>
      <c r="AB519" s="118"/>
      <c r="AC519" s="118">
        <f t="shared" si="86"/>
        <v>5</v>
      </c>
      <c r="AD519" s="118">
        <f t="shared" si="87"/>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5"/>
        <v>0</v>
      </c>
      <c r="W520" s="118"/>
      <c r="X520" s="118"/>
      <c r="Y520" s="118"/>
      <c r="Z520" s="118"/>
      <c r="AA520" s="118"/>
      <c r="AB520" s="118"/>
      <c r="AC520" s="118">
        <f t="shared" si="86"/>
        <v>5</v>
      </c>
      <c r="AD520" s="118">
        <f t="shared" si="87"/>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5"/>
        <v>0.05</v>
      </c>
      <c r="W521" s="118"/>
      <c r="X521" s="118"/>
      <c r="Y521" s="118"/>
      <c r="Z521" s="118"/>
      <c r="AA521" s="118"/>
      <c r="AB521" s="118"/>
      <c r="AC521" s="118">
        <f t="shared" si="86"/>
        <v>5</v>
      </c>
      <c r="AD521" s="118">
        <f t="shared" si="87"/>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5"/>
        <v>0.15</v>
      </c>
      <c r="W522" s="118"/>
      <c r="X522" s="118"/>
      <c r="Y522" s="118"/>
      <c r="Z522" s="118"/>
      <c r="AA522" s="118"/>
      <c r="AB522" s="118"/>
      <c r="AC522" s="118">
        <f t="shared" si="86"/>
        <v>5</v>
      </c>
      <c r="AD522" s="118">
        <f t="shared" si="87"/>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5"/>
        <v>0.15</v>
      </c>
      <c r="W523" s="118"/>
      <c r="X523" s="118"/>
      <c r="Y523" s="118"/>
      <c r="Z523" s="118"/>
      <c r="AA523" s="118"/>
      <c r="AB523" s="118"/>
      <c r="AC523" s="118">
        <f t="shared" si="86"/>
        <v>5</v>
      </c>
      <c r="AD523" s="118">
        <f t="shared" si="87"/>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5"/>
        <v>0</v>
      </c>
      <c r="W524" s="118"/>
      <c r="X524" s="118"/>
      <c r="Y524" s="118"/>
      <c r="Z524" s="118"/>
      <c r="AA524" s="118"/>
      <c r="AB524" s="118"/>
      <c r="AC524" s="118">
        <f t="shared" si="86"/>
        <v>5</v>
      </c>
      <c r="AD524" s="118">
        <f t="shared" si="87"/>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5"/>
        <v>0</v>
      </c>
      <c r="W525" s="118"/>
      <c r="X525" s="118"/>
      <c r="Y525" s="118"/>
      <c r="Z525" s="118"/>
      <c r="AA525" s="118"/>
      <c r="AB525" s="118"/>
      <c r="AC525" s="118">
        <f t="shared" si="86"/>
        <v>5</v>
      </c>
      <c r="AD525" s="118">
        <f t="shared" si="87"/>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5"/>
        <v>0</v>
      </c>
      <c r="W526" s="118"/>
      <c r="X526" s="118"/>
      <c r="Y526" s="118"/>
      <c r="Z526" s="118"/>
      <c r="AA526" s="118"/>
      <c r="AB526" s="118"/>
      <c r="AC526" s="118">
        <f t="shared" si="86"/>
        <v>5</v>
      </c>
      <c r="AD526" s="118">
        <f t="shared" si="87"/>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5"/>
        <v>0</v>
      </c>
      <c r="W527" s="118"/>
      <c r="X527" s="118"/>
      <c r="Y527" s="118"/>
      <c r="Z527" s="118"/>
      <c r="AA527" s="118"/>
      <c r="AB527" s="118"/>
      <c r="AC527" s="118">
        <f t="shared" si="86"/>
        <v>5</v>
      </c>
      <c r="AD527" s="118">
        <f t="shared" si="87"/>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821</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5"/>
        <v>0</v>
      </c>
      <c r="W528" s="118"/>
      <c r="X528" s="118"/>
      <c r="Y528" s="118"/>
      <c r="Z528" s="118"/>
      <c r="AA528" s="118"/>
      <c r="AB528" s="118"/>
      <c r="AC528" s="118">
        <f t="shared" si="86"/>
        <v>6</v>
      </c>
      <c r="AD528" s="118">
        <f t="shared" si="87"/>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5"/>
        <v>0</v>
      </c>
      <c r="W529" s="118"/>
      <c r="X529" s="118"/>
      <c r="Y529" s="118"/>
      <c r="Z529" s="118"/>
      <c r="AA529" s="118"/>
      <c r="AB529" s="118"/>
      <c r="AC529" s="118">
        <f t="shared" si="86"/>
        <v>6</v>
      </c>
      <c r="AD529" s="118">
        <f t="shared" si="87"/>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5"/>
        <v>0</v>
      </c>
      <c r="W530" s="118"/>
      <c r="X530" s="118"/>
      <c r="Y530" s="118"/>
      <c r="Z530" s="118"/>
      <c r="AA530" s="118"/>
      <c r="AB530" s="118"/>
      <c r="AC530" s="118">
        <f t="shared" si="86"/>
        <v>6</v>
      </c>
      <c r="AD530" s="118">
        <f t="shared" si="87"/>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5"/>
        <v>0.05</v>
      </c>
      <c r="W531" s="118"/>
      <c r="X531" s="118"/>
      <c r="Y531" s="118"/>
      <c r="Z531" s="118"/>
      <c r="AA531" s="118"/>
      <c r="AB531" s="118"/>
      <c r="AC531" s="118">
        <f t="shared" si="86"/>
        <v>6</v>
      </c>
      <c r="AD531" s="118">
        <f t="shared" si="87"/>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5"/>
        <v>0.15</v>
      </c>
      <c r="W532" s="118"/>
      <c r="X532" s="118"/>
      <c r="Y532" s="118"/>
      <c r="Z532" s="118"/>
      <c r="AA532" s="118"/>
      <c r="AB532" s="118"/>
      <c r="AC532" s="118">
        <f t="shared" si="86"/>
        <v>6</v>
      </c>
      <c r="AD532" s="118">
        <f t="shared" si="87"/>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5"/>
        <v>0.15</v>
      </c>
      <c r="W533" s="118"/>
      <c r="X533" s="118"/>
      <c r="Y533" s="118"/>
      <c r="Z533" s="118"/>
      <c r="AA533" s="118"/>
      <c r="AB533" s="118"/>
      <c r="AC533" s="118">
        <f t="shared" si="86"/>
        <v>6</v>
      </c>
      <c r="AD533" s="118">
        <f t="shared" si="87"/>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5"/>
        <v>0</v>
      </c>
      <c r="W534" s="118"/>
      <c r="X534" s="118"/>
      <c r="Y534" s="118"/>
      <c r="Z534" s="118"/>
      <c r="AA534" s="118"/>
      <c r="AB534" s="118"/>
      <c r="AC534" s="118">
        <f t="shared" si="86"/>
        <v>6</v>
      </c>
      <c r="AD534" s="118">
        <f t="shared" si="87"/>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5"/>
        <v>0</v>
      </c>
      <c r="W535" s="118"/>
      <c r="X535" s="118"/>
      <c r="Y535" s="118"/>
      <c r="Z535" s="118"/>
      <c r="AA535" s="118"/>
      <c r="AB535" s="118"/>
      <c r="AC535" s="118">
        <f t="shared" si="86"/>
        <v>6</v>
      </c>
      <c r="AD535" s="118">
        <f t="shared" si="87"/>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5"/>
        <v>0</v>
      </c>
      <c r="W536" s="118"/>
      <c r="X536" s="118"/>
      <c r="Y536" s="118"/>
      <c r="Z536" s="118"/>
      <c r="AA536" s="118"/>
      <c r="AB536" s="118"/>
      <c r="AC536" s="118">
        <f t="shared" si="86"/>
        <v>6</v>
      </c>
      <c r="AD536" s="118">
        <f t="shared" si="87"/>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5"/>
        <v>0</v>
      </c>
      <c r="W537" s="118"/>
      <c r="X537" s="118"/>
      <c r="Y537" s="118"/>
      <c r="Z537" s="118"/>
      <c r="AA537" s="118"/>
      <c r="AB537" s="118"/>
      <c r="AC537" s="118">
        <f t="shared" si="86"/>
        <v>6</v>
      </c>
      <c r="AD537" s="118">
        <f t="shared" si="87"/>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822</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5"/>
        <v>0</v>
      </c>
      <c r="W538" s="118"/>
      <c r="X538" s="118"/>
      <c r="Y538" s="118"/>
      <c r="Z538" s="118"/>
      <c r="AA538" s="118"/>
      <c r="AB538" s="118"/>
      <c r="AC538" s="118">
        <f t="shared" si="86"/>
        <v>7</v>
      </c>
      <c r="AD538" s="118">
        <f t="shared" si="87"/>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5"/>
        <v>0</v>
      </c>
      <c r="W539" s="118"/>
      <c r="X539" s="118"/>
      <c r="Y539" s="118"/>
      <c r="Z539" s="118"/>
      <c r="AA539" s="118"/>
      <c r="AB539" s="118"/>
      <c r="AC539" s="118">
        <f t="shared" si="86"/>
        <v>7</v>
      </c>
      <c r="AD539" s="118">
        <f t="shared" si="87"/>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5"/>
        <v>0</v>
      </c>
      <c r="W540" s="118"/>
      <c r="X540" s="118"/>
      <c r="Y540" s="118"/>
      <c r="Z540" s="118"/>
      <c r="AA540" s="118"/>
      <c r="AB540" s="118"/>
      <c r="AC540" s="118">
        <f t="shared" si="86"/>
        <v>7</v>
      </c>
      <c r="AD540" s="118">
        <f t="shared" si="87"/>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5"/>
        <v>0.05</v>
      </c>
      <c r="W541" s="118"/>
      <c r="X541" s="118"/>
      <c r="Y541" s="118"/>
      <c r="Z541" s="118"/>
      <c r="AA541" s="118"/>
      <c r="AB541" s="118"/>
      <c r="AC541" s="118">
        <f t="shared" si="86"/>
        <v>7</v>
      </c>
      <c r="AD541" s="118">
        <f t="shared" si="87"/>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5"/>
        <v>0.15</v>
      </c>
      <c r="W542" s="118"/>
      <c r="X542" s="118"/>
      <c r="Y542" s="118"/>
      <c r="Z542" s="118"/>
      <c r="AA542" s="118"/>
      <c r="AB542" s="118"/>
      <c r="AC542" s="118">
        <f t="shared" si="86"/>
        <v>7</v>
      </c>
      <c r="AD542" s="118">
        <f t="shared" si="87"/>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8">V533</f>
        <v>0.15</v>
      </c>
      <c r="W543" s="118"/>
      <c r="X543" s="118"/>
      <c r="Y543" s="118"/>
      <c r="Z543" s="118"/>
      <c r="AA543" s="118"/>
      <c r="AB543" s="118"/>
      <c r="AC543" s="118">
        <f t="shared" ref="AC543:AC567" si="89">AC533+1</f>
        <v>7</v>
      </c>
      <c r="AD543" s="118">
        <f t="shared" ref="AD543:AD567" si="90">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8"/>
        <v>0</v>
      </c>
      <c r="W544" s="118"/>
      <c r="X544" s="118"/>
      <c r="Y544" s="118"/>
      <c r="Z544" s="118"/>
      <c r="AA544" s="118"/>
      <c r="AB544" s="118"/>
      <c r="AC544" s="118">
        <f t="shared" si="89"/>
        <v>7</v>
      </c>
      <c r="AD544" s="118">
        <f t="shared" si="90"/>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8"/>
        <v>0</v>
      </c>
      <c r="W545" s="118"/>
      <c r="X545" s="118"/>
      <c r="Y545" s="118"/>
      <c r="Z545" s="118"/>
      <c r="AA545" s="118"/>
      <c r="AB545" s="118"/>
      <c r="AC545" s="118">
        <f t="shared" si="89"/>
        <v>7</v>
      </c>
      <c r="AD545" s="118">
        <f t="shared" si="90"/>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8"/>
        <v>0</v>
      </c>
      <c r="W546" s="118"/>
      <c r="X546" s="118"/>
      <c r="Y546" s="118"/>
      <c r="Z546" s="118"/>
      <c r="AA546" s="118"/>
      <c r="AB546" s="118"/>
      <c r="AC546" s="118">
        <f t="shared" si="89"/>
        <v>7</v>
      </c>
      <c r="AD546" s="118">
        <f t="shared" si="90"/>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8"/>
        <v>0</v>
      </c>
      <c r="W547" s="118"/>
      <c r="X547" s="118"/>
      <c r="Y547" s="118"/>
      <c r="Z547" s="118"/>
      <c r="AA547" s="118"/>
      <c r="AB547" s="118"/>
      <c r="AC547" s="118">
        <f t="shared" si="89"/>
        <v>7</v>
      </c>
      <c r="AD547" s="118">
        <f t="shared" si="90"/>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823</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8"/>
        <v>0</v>
      </c>
      <c r="W548" s="118"/>
      <c r="X548" s="118"/>
      <c r="Y548" s="118"/>
      <c r="Z548" s="118"/>
      <c r="AA548" s="118"/>
      <c r="AB548" s="118"/>
      <c r="AC548" s="118">
        <f t="shared" si="89"/>
        <v>8</v>
      </c>
      <c r="AD548" s="118">
        <f t="shared" si="90"/>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8"/>
        <v>0</v>
      </c>
      <c r="W549" s="118"/>
      <c r="X549" s="118"/>
      <c r="Y549" s="118"/>
      <c r="Z549" s="118"/>
      <c r="AA549" s="118"/>
      <c r="AB549" s="118"/>
      <c r="AC549" s="118">
        <f t="shared" si="89"/>
        <v>8</v>
      </c>
      <c r="AD549" s="118">
        <f t="shared" si="90"/>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8"/>
        <v>0</v>
      </c>
      <c r="W550" s="118"/>
      <c r="X550" s="118"/>
      <c r="Y550" s="118"/>
      <c r="Z550" s="118"/>
      <c r="AA550" s="118"/>
      <c r="AB550" s="118"/>
      <c r="AC550" s="118">
        <f t="shared" si="89"/>
        <v>8</v>
      </c>
      <c r="AD550" s="118">
        <f t="shared" si="90"/>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8"/>
        <v>0.05</v>
      </c>
      <c r="W551" s="118"/>
      <c r="X551" s="118"/>
      <c r="Y551" s="118"/>
      <c r="Z551" s="118"/>
      <c r="AA551" s="118"/>
      <c r="AB551" s="118"/>
      <c r="AC551" s="118">
        <f t="shared" si="89"/>
        <v>8</v>
      </c>
      <c r="AD551" s="118">
        <f t="shared" si="90"/>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8"/>
        <v>0.15</v>
      </c>
      <c r="W552" s="118"/>
      <c r="X552" s="118"/>
      <c r="Y552" s="118"/>
      <c r="Z552" s="118"/>
      <c r="AA552" s="118"/>
      <c r="AB552" s="118"/>
      <c r="AC552" s="118">
        <f t="shared" si="89"/>
        <v>8</v>
      </c>
      <c r="AD552" s="118">
        <f t="shared" si="90"/>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8"/>
        <v>0.15</v>
      </c>
      <c r="W553" s="118"/>
      <c r="X553" s="118"/>
      <c r="Y553" s="118"/>
      <c r="Z553" s="118"/>
      <c r="AA553" s="118"/>
      <c r="AB553" s="118"/>
      <c r="AC553" s="118">
        <f t="shared" si="89"/>
        <v>8</v>
      </c>
      <c r="AD553" s="118">
        <f t="shared" si="90"/>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8"/>
        <v>0</v>
      </c>
      <c r="W554" s="118"/>
      <c r="X554" s="118"/>
      <c r="Y554" s="118"/>
      <c r="Z554" s="118"/>
      <c r="AA554" s="118"/>
      <c r="AB554" s="118"/>
      <c r="AC554" s="118">
        <f t="shared" si="89"/>
        <v>8</v>
      </c>
      <c r="AD554" s="118">
        <f t="shared" si="90"/>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8"/>
        <v>0</v>
      </c>
      <c r="W555" s="118"/>
      <c r="X555" s="118"/>
      <c r="Y555" s="118"/>
      <c r="Z555" s="118"/>
      <c r="AA555" s="118"/>
      <c r="AB555" s="118"/>
      <c r="AC555" s="118">
        <f t="shared" si="89"/>
        <v>8</v>
      </c>
      <c r="AD555" s="118">
        <f t="shared" si="90"/>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8"/>
        <v>0</v>
      </c>
      <c r="W556" s="118"/>
      <c r="X556" s="118"/>
      <c r="Y556" s="118"/>
      <c r="Z556" s="118"/>
      <c r="AA556" s="118"/>
      <c r="AB556" s="118"/>
      <c r="AC556" s="118">
        <f t="shared" si="89"/>
        <v>8</v>
      </c>
      <c r="AD556" s="118">
        <f t="shared" si="90"/>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8"/>
        <v>0</v>
      </c>
      <c r="W557" s="118"/>
      <c r="X557" s="118"/>
      <c r="Y557" s="118"/>
      <c r="Z557" s="118"/>
      <c r="AA557" s="118"/>
      <c r="AB557" s="118"/>
      <c r="AC557" s="118">
        <f t="shared" si="89"/>
        <v>8</v>
      </c>
      <c r="AD557" s="118">
        <f t="shared" si="90"/>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824</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8"/>
        <v>0</v>
      </c>
      <c r="W558" s="118"/>
      <c r="X558" s="118"/>
      <c r="Y558" s="118"/>
      <c r="Z558" s="118"/>
      <c r="AA558" s="118"/>
      <c r="AB558" s="118"/>
      <c r="AC558" s="118">
        <f t="shared" si="89"/>
        <v>9</v>
      </c>
      <c r="AD558" s="118">
        <f t="shared" si="90"/>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8"/>
        <v>0</v>
      </c>
      <c r="W559" s="118"/>
      <c r="X559" s="118"/>
      <c r="Y559" s="118"/>
      <c r="Z559" s="118"/>
      <c r="AA559" s="118"/>
      <c r="AB559" s="118"/>
      <c r="AC559" s="118">
        <f t="shared" si="89"/>
        <v>9</v>
      </c>
      <c r="AD559" s="118">
        <f t="shared" si="90"/>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8"/>
        <v>0</v>
      </c>
      <c r="W560" s="118"/>
      <c r="X560" s="118"/>
      <c r="Y560" s="118"/>
      <c r="Z560" s="118"/>
      <c r="AA560" s="118"/>
      <c r="AB560" s="118"/>
      <c r="AC560" s="118">
        <f t="shared" si="89"/>
        <v>9</v>
      </c>
      <c r="AD560" s="118">
        <f t="shared" si="90"/>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hidden="1"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8"/>
        <v>0.05</v>
      </c>
      <c r="W561" s="118"/>
      <c r="X561" s="118"/>
      <c r="Y561" s="118"/>
      <c r="Z561" s="118"/>
      <c r="AA561" s="118"/>
      <c r="AB561" s="118"/>
      <c r="AC561" s="118">
        <f t="shared" si="89"/>
        <v>9</v>
      </c>
      <c r="AD561" s="118">
        <f t="shared" si="90"/>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hidden="1"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8"/>
        <v>0.15</v>
      </c>
      <c r="W562" s="118"/>
      <c r="X562" s="118"/>
      <c r="Y562" s="118"/>
      <c r="Z562" s="118"/>
      <c r="AA562" s="118"/>
      <c r="AB562" s="118"/>
      <c r="AC562" s="118">
        <f t="shared" si="89"/>
        <v>9</v>
      </c>
      <c r="AD562" s="118">
        <f t="shared" si="90"/>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hidden="1"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8"/>
        <v>0.15</v>
      </c>
      <c r="W563" s="118"/>
      <c r="X563" s="118"/>
      <c r="Y563" s="118"/>
      <c r="Z563" s="118"/>
      <c r="AA563" s="118"/>
      <c r="AB563" s="118"/>
      <c r="AC563" s="118">
        <f t="shared" si="89"/>
        <v>9</v>
      </c>
      <c r="AD563" s="118">
        <f t="shared" si="90"/>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hidden="1"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8"/>
        <v>0</v>
      </c>
      <c r="W564" s="118"/>
      <c r="X564" s="118"/>
      <c r="Y564" s="118"/>
      <c r="Z564" s="118"/>
      <c r="AA564" s="118"/>
      <c r="AB564" s="118"/>
      <c r="AC564" s="118">
        <f t="shared" si="89"/>
        <v>9</v>
      </c>
      <c r="AD564" s="118">
        <f t="shared" si="90"/>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hidden="1"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8"/>
        <v>0</v>
      </c>
      <c r="W565" s="118"/>
      <c r="X565" s="118"/>
      <c r="Y565" s="118"/>
      <c r="Z565" s="118"/>
      <c r="AA565" s="118"/>
      <c r="AB565" s="118"/>
      <c r="AC565" s="118">
        <f t="shared" si="89"/>
        <v>9</v>
      </c>
      <c r="AD565" s="118">
        <f t="shared" si="90"/>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hidden="1"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8"/>
        <v>0</v>
      </c>
      <c r="W566" s="118"/>
      <c r="X566" s="118"/>
      <c r="Y566" s="118"/>
      <c r="Z566" s="118"/>
      <c r="AA566" s="118"/>
      <c r="AB566" s="118"/>
      <c r="AC566" s="118">
        <f t="shared" si="89"/>
        <v>9</v>
      </c>
      <c r="AD566" s="118">
        <f t="shared" si="90"/>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hidden="1"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8"/>
        <v>0</v>
      </c>
      <c r="W567" s="118"/>
      <c r="X567" s="118"/>
      <c r="Y567" s="118"/>
      <c r="Z567" s="118"/>
      <c r="AA567" s="118"/>
      <c r="AB567" s="118"/>
      <c r="AC567" s="118">
        <f t="shared" si="89"/>
        <v>9</v>
      </c>
      <c r="AD567" s="118">
        <f t="shared" si="90"/>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hidden="1"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collapsed="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hidden="1"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hidden="1"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hidden="1"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hidden="1"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hidden="1" customHeight="1" outlineLevel="1" collapsed="1" x14ac:dyDescent="0.25">
      <c r="A574" s="136"/>
      <c r="B574" s="126"/>
      <c r="C574" s="719"/>
      <c r="D574" s="719">
        <v>0</v>
      </c>
      <c r="E574" s="719" t="s">
        <v>1</v>
      </c>
      <c r="F574" s="85"/>
      <c r="G574" s="86" t="s">
        <v>1118</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hidden="1" customHeight="1" outlineLevel="1" x14ac:dyDescent="0.25">
      <c r="A575" s="136"/>
      <c r="B575" s="126"/>
      <c r="C575" s="719"/>
      <c r="D575" s="719"/>
      <c r="E575" s="710"/>
      <c r="F575" s="93"/>
      <c r="G575" s="1064" t="s">
        <v>1121</v>
      </c>
      <c r="H575" s="1064"/>
      <c r="I575" s="1064"/>
      <c r="J575" s="1064"/>
      <c r="K575" s="1064"/>
      <c r="L575" s="1064"/>
      <c r="M575" s="1064"/>
      <c r="N575" s="1064"/>
      <c r="O575" s="1064"/>
      <c r="P575" s="1064"/>
      <c r="Q575" s="1064"/>
      <c r="R575" s="1064"/>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hidden="1"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hidden="1"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hidden="1"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hidden="1" customHeight="1" outlineLevel="1" x14ac:dyDescent="0.25">
      <c r="A579" s="136"/>
      <c r="B579" s="126"/>
      <c r="C579" s="710"/>
      <c r="D579" s="710"/>
      <c r="E579" s="710"/>
      <c r="F579" s="710"/>
      <c r="G579" s="710"/>
      <c r="H579" s="710"/>
      <c r="I579" s="710"/>
      <c r="J579" s="710"/>
      <c r="K579" s="710"/>
      <c r="L579" s="735"/>
      <c r="M579" s="184" t="s">
        <v>482</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hidden="1"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hidden="1"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1">K$122</f>
        <v>z0</v>
      </c>
      <c r="O581" s="735" t="str">
        <f t="shared" si="91"/>
        <v>z1</v>
      </c>
      <c r="P581" s="735" t="str">
        <f t="shared" si="91"/>
        <v>z2</v>
      </c>
      <c r="Q581" s="735" t="str">
        <f t="shared" si="91"/>
        <v>z3</v>
      </c>
      <c r="R581" s="735" t="str">
        <f t="shared" si="91"/>
        <v>z4</v>
      </c>
      <c r="S581" s="735" t="str">
        <f t="shared" si="91"/>
        <v>z5</v>
      </c>
      <c r="T581" s="735" t="str">
        <f t="shared" si="91"/>
        <v>z6</v>
      </c>
      <c r="U581" s="735" t="str">
        <f t="shared" si="91"/>
        <v>z7</v>
      </c>
      <c r="V581" s="735" t="str">
        <f t="shared" si="91"/>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hidden="1"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hidden="1"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hidden="1" customHeight="1" outlineLevel="1" x14ac:dyDescent="0.25">
      <c r="A584" s="136"/>
      <c r="B584" s="126"/>
      <c r="C584" s="710"/>
      <c r="D584" s="710"/>
      <c r="E584" s="710"/>
      <c r="F584" s="718"/>
      <c r="G584" s="991"/>
      <c r="H584" s="991"/>
      <c r="I584" s="992" t="s">
        <v>1119</v>
      </c>
      <c r="J584" s="991"/>
      <c r="K584" s="991"/>
      <c r="L584" s="991" t="s">
        <v>1140</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hidden="1" customHeight="1" outlineLevel="1" x14ac:dyDescent="0.25">
      <c r="A585" s="136"/>
      <c r="B585" s="126"/>
      <c r="C585" s="710"/>
      <c r="D585" s="710"/>
      <c r="E585" s="710"/>
      <c r="F585" s="718"/>
      <c r="G585" s="991"/>
      <c r="H585" s="991"/>
      <c r="I585" s="992" t="s">
        <v>1120</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hidden="1"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hidden="1"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hidden="1"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collapsed="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hidden="1"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hidden="1"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hidden="1"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hidden="1"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hidden="1"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hidden="1"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hidden="1"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hidden="1"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hidden="1" customHeight="1" outlineLevel="1" x14ac:dyDescent="0.25">
      <c r="A598" s="136"/>
      <c r="B598" s="126"/>
      <c r="C598" s="92"/>
      <c r="D598" s="92"/>
      <c r="E598" s="92"/>
      <c r="F598" s="92"/>
      <c r="G598" s="106"/>
      <c r="H598" s="106"/>
      <c r="I598" s="106"/>
      <c r="J598" s="657"/>
      <c r="K598" s="657"/>
      <c r="L598" s="245"/>
      <c r="M598" s="188"/>
      <c r="N598" s="686" t="s">
        <v>864</v>
      </c>
      <c r="O598" s="188"/>
      <c r="P598" s="686" t="s">
        <v>861</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hidden="1" customHeight="1" outlineLevel="1" x14ac:dyDescent="0.25">
      <c r="A599" s="136"/>
      <c r="B599" s="126"/>
      <c r="C599" s="92"/>
      <c r="D599" s="92"/>
      <c r="E599" s="92"/>
      <c r="F599" s="92"/>
      <c r="G599" s="92"/>
      <c r="H599" s="92"/>
      <c r="I599" s="92"/>
      <c r="J599" s="245"/>
      <c r="K599" s="245"/>
      <c r="L599" s="92"/>
      <c r="M599" s="245"/>
      <c r="N599" s="686" t="s">
        <v>863</v>
      </c>
      <c r="O599" s="245"/>
      <c r="P599" s="686" t="s">
        <v>862</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hidden="1" customHeight="1" outlineLevel="1" x14ac:dyDescent="0.25">
      <c r="A600" s="136"/>
      <c r="B600" s="126"/>
      <c r="C600" s="92"/>
      <c r="D600" s="92"/>
      <c r="E600" s="92"/>
      <c r="F600" s="92"/>
      <c r="G600" s="107"/>
      <c r="H600" s="107"/>
      <c r="I600" s="107"/>
      <c r="J600" s="251"/>
      <c r="K600" s="251"/>
      <c r="L600" s="107"/>
      <c r="M600" s="251"/>
      <c r="N600" s="251" t="s">
        <v>835</v>
      </c>
      <c r="O600" s="251"/>
      <c r="P600" s="251" t="s">
        <v>836</v>
      </c>
      <c r="Q600" s="657"/>
      <c r="R600" s="107"/>
      <c r="S600" s="131" t="s">
        <v>206</v>
      </c>
      <c r="T600" s="131"/>
      <c r="U600" s="251"/>
      <c r="V600" s="194" t="s">
        <v>200</v>
      </c>
      <c r="W600" s="674"/>
      <c r="X600" s="674"/>
      <c r="Y600" s="674"/>
      <c r="Z600" s="674"/>
      <c r="AA600" s="757"/>
      <c r="AB600" s="757"/>
      <c r="AC600" s="776" t="s">
        <v>919</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hidden="1" customHeight="1" outlineLevel="1" x14ac:dyDescent="0.25">
      <c r="A601" s="136"/>
      <c r="B601" s="126"/>
      <c r="C601" s="108"/>
      <c r="D601" s="108"/>
      <c r="E601" s="108"/>
      <c r="F601" s="92"/>
      <c r="G601" s="245"/>
      <c r="H601" s="245" t="s">
        <v>831</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837</v>
      </c>
      <c r="AD601" s="771" t="s">
        <v>920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hidden="1"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hidden="1"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hidden="1" customHeight="1" outlineLevel="1" x14ac:dyDescent="0.25">
      <c r="A604" s="136"/>
      <c r="B604" s="126"/>
      <c r="C604" s="108"/>
      <c r="D604" s="108"/>
      <c r="E604" s="108"/>
      <c r="F604" s="110"/>
      <c r="H604" s="138" t="s">
        <v>848</v>
      </c>
      <c r="I604" s="133" t="s">
        <v>406</v>
      </c>
      <c r="J604" s="154">
        <v>0.68</v>
      </c>
      <c r="K604" s="773">
        <v>5.5E-2</v>
      </c>
      <c r="L604" s="129">
        <v>150</v>
      </c>
      <c r="M604" s="111"/>
      <c r="N604" s="774">
        <f t="shared" ref="N604:N635" si="92">$J604+$K604/2</f>
        <v>0.70750000000000002</v>
      </c>
      <c r="P604" s="774">
        <f t="shared" ref="P604:P635" si="93">$J604-$K604/2</f>
        <v>0.65250000000000008</v>
      </c>
      <c r="S604" s="775">
        <f t="shared" ref="S604:S635" si="94">MAX($J468:$Q468)+$T468</f>
        <v>0.68</v>
      </c>
      <c r="T604" s="775">
        <f t="shared" ref="T604:T635" si="95">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hidden="1" customHeight="1" outlineLevel="1" x14ac:dyDescent="0.25">
      <c r="A605" s="136"/>
      <c r="B605" s="126"/>
      <c r="C605" s="108"/>
      <c r="D605" s="108"/>
      <c r="E605" s="108"/>
      <c r="F605" s="110"/>
      <c r="I605" s="133" t="s">
        <v>407</v>
      </c>
      <c r="J605" s="154">
        <v>0.68</v>
      </c>
      <c r="K605" s="773">
        <v>5.5E-2</v>
      </c>
      <c r="L605" s="129">
        <v>100</v>
      </c>
      <c r="M605" s="111"/>
      <c r="N605" s="774">
        <f t="shared" si="92"/>
        <v>0.70750000000000002</v>
      </c>
      <c r="P605" s="774">
        <f t="shared" si="93"/>
        <v>0.65250000000000008</v>
      </c>
      <c r="S605" s="775">
        <f t="shared" si="94"/>
        <v>0.68</v>
      </c>
      <c r="T605" s="775">
        <f t="shared" si="95"/>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hidden="1" customHeight="1" outlineLevel="1" x14ac:dyDescent="0.25">
      <c r="A606" s="136"/>
      <c r="B606" s="126"/>
      <c r="C606" s="108"/>
      <c r="D606" s="108"/>
      <c r="E606" s="108"/>
      <c r="F606" s="110"/>
      <c r="I606" s="133" t="s">
        <v>408</v>
      </c>
      <c r="J606" s="154">
        <v>0.68</v>
      </c>
      <c r="K606" s="773">
        <v>5.5E-2</v>
      </c>
      <c r="L606" s="129">
        <v>200</v>
      </c>
      <c r="M606" s="111"/>
      <c r="N606" s="774">
        <f t="shared" si="92"/>
        <v>0.70750000000000002</v>
      </c>
      <c r="P606" s="774">
        <f t="shared" si="93"/>
        <v>0.65250000000000008</v>
      </c>
      <c r="S606" s="775">
        <f t="shared" si="94"/>
        <v>0.68</v>
      </c>
      <c r="T606" s="775">
        <f t="shared" si="95"/>
        <v>0.68</v>
      </c>
      <c r="V606" s="128">
        <v>0.06</v>
      </c>
      <c r="AC606" s="112">
        <f t="shared" ref="AC606:AC613" si="96">AC605</f>
        <v>0</v>
      </c>
      <c r="AD606" s="112">
        <f t="shared" ref="AD606:AD613" si="97">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hidden="1" customHeight="1" outlineLevel="1" x14ac:dyDescent="0.25">
      <c r="A607" s="136"/>
      <c r="B607" s="126"/>
      <c r="C607" s="108"/>
      <c r="D607" s="108"/>
      <c r="E607" s="108"/>
      <c r="F607" s="110"/>
      <c r="I607" s="133" t="s">
        <v>409</v>
      </c>
      <c r="J607" s="154">
        <v>0.66</v>
      </c>
      <c r="K607" s="773">
        <v>8.5000000000000006E-2</v>
      </c>
      <c r="L607" s="129">
        <v>300</v>
      </c>
      <c r="M607" s="111"/>
      <c r="N607" s="774">
        <f t="shared" si="92"/>
        <v>0.70250000000000001</v>
      </c>
      <c r="P607" s="774">
        <f t="shared" si="93"/>
        <v>0.61750000000000005</v>
      </c>
      <c r="S607" s="775">
        <f t="shared" si="94"/>
        <v>0.70000000000000007</v>
      </c>
      <c r="T607" s="775">
        <f t="shared" si="95"/>
        <v>0.63</v>
      </c>
      <c r="V607" s="128">
        <v>0.06</v>
      </c>
      <c r="AC607" s="112">
        <f t="shared" si="96"/>
        <v>0</v>
      </c>
      <c r="AD607" s="112">
        <f t="shared" si="97"/>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hidden="1"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3"/>
        <v>0.54749999999999999</v>
      </c>
      <c r="S608" s="775">
        <f t="shared" si="94"/>
        <v>0.73</v>
      </c>
      <c r="T608" s="775">
        <f t="shared" si="95"/>
        <v>0.54999999999999993</v>
      </c>
      <c r="V608" s="128">
        <v>0.06</v>
      </c>
      <c r="AC608" s="112">
        <f t="shared" si="96"/>
        <v>0</v>
      </c>
      <c r="AD608" s="112">
        <f t="shared" si="97"/>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hidden="1"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3"/>
        <v>0.50989255108502007</v>
      </c>
      <c r="S609" s="775">
        <f t="shared" si="94"/>
        <v>0.58499999999999996</v>
      </c>
      <c r="T609" s="775">
        <f t="shared" si="95"/>
        <v>0.43499999999999994</v>
      </c>
      <c r="V609" s="128">
        <v>0.06</v>
      </c>
      <c r="AC609" s="112">
        <f t="shared" si="96"/>
        <v>0</v>
      </c>
      <c r="AD609" s="112">
        <f t="shared" si="97"/>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hidden="1"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2"/>
        <v>0.63488394016568628</v>
      </c>
      <c r="P610" s="774">
        <f t="shared" si="93"/>
        <v>0.48988394016568626</v>
      </c>
      <c r="S610" s="775">
        <f t="shared" si="94"/>
        <v>0.55999999999999994</v>
      </c>
      <c r="T610" s="775">
        <f t="shared" si="95"/>
        <v>0.55999999999999994</v>
      </c>
      <c r="V610" s="128">
        <v>0.06</v>
      </c>
      <c r="AC610" s="112">
        <f t="shared" si="96"/>
        <v>0</v>
      </c>
      <c r="AD610" s="112">
        <f t="shared" si="97"/>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hidden="1" customHeight="1" outlineLevel="1" x14ac:dyDescent="0.25">
      <c r="A611" s="136"/>
      <c r="B611" s="126"/>
      <c r="C611" s="108"/>
      <c r="D611" s="108"/>
      <c r="E611" s="108"/>
      <c r="F611" s="110"/>
      <c r="I611" s="133" t="s">
        <v>413</v>
      </c>
      <c r="J611" s="349">
        <v>0.53593591918065975</v>
      </c>
      <c r="K611" s="773">
        <v>0.105</v>
      </c>
      <c r="L611" s="129">
        <v>2200</v>
      </c>
      <c r="M611" s="111"/>
      <c r="N611" s="774">
        <f t="shared" si="92"/>
        <v>0.58843591918065974</v>
      </c>
      <c r="P611" s="774">
        <f t="shared" si="93"/>
        <v>0.48343591918065976</v>
      </c>
      <c r="S611" s="775">
        <f t="shared" si="94"/>
        <v>0.54999999999999993</v>
      </c>
      <c r="T611" s="775">
        <f t="shared" si="95"/>
        <v>0.54999999999999993</v>
      </c>
      <c r="V611" s="128">
        <v>0.06</v>
      </c>
      <c r="AC611" s="112">
        <f t="shared" si="96"/>
        <v>0</v>
      </c>
      <c r="AD611" s="112">
        <f t="shared" si="97"/>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hidden="1"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2"/>
        <v>0.55221523224725866</v>
      </c>
      <c r="P612" s="774">
        <f t="shared" si="93"/>
        <v>0.4772152322472587</v>
      </c>
      <c r="S612" s="775">
        <f t="shared" si="94"/>
        <v>0.53</v>
      </c>
      <c r="T612" s="775">
        <f t="shared" si="95"/>
        <v>0.53</v>
      </c>
      <c r="V612" s="128">
        <v>0.06</v>
      </c>
      <c r="AC612" s="112">
        <f t="shared" si="96"/>
        <v>0</v>
      </c>
      <c r="AD612" s="112">
        <f t="shared" si="97"/>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hidden="1" customHeight="1" outlineLevel="1" x14ac:dyDescent="0.25">
      <c r="A613" s="136"/>
      <c r="B613" s="126"/>
      <c r="C613" s="108"/>
      <c r="D613" s="108"/>
      <c r="E613" s="108"/>
      <c r="F613" s="110"/>
      <c r="I613" s="133" t="s">
        <v>415</v>
      </c>
      <c r="J613" s="350">
        <v>0.50337809367006381</v>
      </c>
      <c r="K613" s="773">
        <v>5.5E-2</v>
      </c>
      <c r="L613" s="129">
        <v>850</v>
      </c>
      <c r="M613" s="111"/>
      <c r="N613" s="774">
        <f t="shared" si="92"/>
        <v>0.53087809367006378</v>
      </c>
      <c r="P613" s="774">
        <f t="shared" si="93"/>
        <v>0.47587809367006378</v>
      </c>
      <c r="S613" s="775">
        <f t="shared" si="94"/>
        <v>0.5</v>
      </c>
      <c r="T613" s="775">
        <f t="shared" si="95"/>
        <v>0.5</v>
      </c>
      <c r="V613" s="177">
        <v>0.06</v>
      </c>
      <c r="AC613" s="112">
        <f t="shared" si="96"/>
        <v>0</v>
      </c>
      <c r="AD613" s="112">
        <f t="shared" si="97"/>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8">K604</f>
        <v>5.5E-2</v>
      </c>
      <c r="L614" s="129">
        <f t="shared" si="98"/>
        <v>150</v>
      </c>
      <c r="M614" s="111"/>
      <c r="N614" s="380">
        <f t="shared" si="92"/>
        <v>0.70750000000000002</v>
      </c>
      <c r="P614" s="380">
        <f t="shared" si="93"/>
        <v>0.65250000000000008</v>
      </c>
      <c r="S614" s="775">
        <f t="shared" si="94"/>
        <v>0.68</v>
      </c>
      <c r="T614" s="775">
        <f t="shared" si="95"/>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99">J605</f>
        <v>0.68</v>
      </c>
      <c r="K615" s="154">
        <f t="shared" si="99"/>
        <v>5.5E-2</v>
      </c>
      <c r="L615" s="129">
        <f t="shared" si="99"/>
        <v>100</v>
      </c>
      <c r="M615" s="111"/>
      <c r="N615" s="380">
        <f t="shared" si="92"/>
        <v>0.70750000000000002</v>
      </c>
      <c r="P615" s="380">
        <f t="shared" si="93"/>
        <v>0.65250000000000008</v>
      </c>
      <c r="S615" s="775">
        <f t="shared" si="94"/>
        <v>0.68</v>
      </c>
      <c r="T615" s="775">
        <f t="shared" si="95"/>
        <v>0.68</v>
      </c>
      <c r="AC615" s="112">
        <f t="shared" ref="AC615:AC678" si="100">AC605+1</f>
        <v>1</v>
      </c>
      <c r="AD615" s="112">
        <f t="shared" ref="AD615:AD678" si="101">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2">J606</f>
        <v>0.68</v>
      </c>
      <c r="K616" s="154">
        <f t="shared" si="102"/>
        <v>5.5E-2</v>
      </c>
      <c r="L616" s="129">
        <f t="shared" si="102"/>
        <v>200</v>
      </c>
      <c r="M616" s="111"/>
      <c r="N616" s="380">
        <f t="shared" si="92"/>
        <v>0.70750000000000002</v>
      </c>
      <c r="P616" s="380">
        <f t="shared" si="93"/>
        <v>0.65250000000000008</v>
      </c>
      <c r="S616" s="775">
        <f t="shared" si="94"/>
        <v>0.68</v>
      </c>
      <c r="T616" s="775">
        <f t="shared" si="95"/>
        <v>0.68</v>
      </c>
      <c r="AC616" s="112">
        <f t="shared" si="100"/>
        <v>1</v>
      </c>
      <c r="AD616" s="112">
        <f t="shared" si="101"/>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3">J607</f>
        <v>0.66</v>
      </c>
      <c r="K617" s="154">
        <f t="shared" si="103"/>
        <v>8.5000000000000006E-2</v>
      </c>
      <c r="L617" s="129">
        <f t="shared" si="103"/>
        <v>300</v>
      </c>
      <c r="M617" s="111"/>
      <c r="N617" s="380">
        <f t="shared" si="92"/>
        <v>0.70250000000000001</v>
      </c>
      <c r="P617" s="380">
        <f t="shared" si="93"/>
        <v>0.61750000000000005</v>
      </c>
      <c r="S617" s="775">
        <f t="shared" si="94"/>
        <v>0.70000000000000007</v>
      </c>
      <c r="T617" s="775">
        <f t="shared" si="95"/>
        <v>0.63</v>
      </c>
      <c r="AC617" s="112">
        <f t="shared" si="100"/>
        <v>1</v>
      </c>
      <c r="AD617" s="112">
        <f t="shared" si="101"/>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4">J608</f>
        <v>0.64</v>
      </c>
      <c r="K618" s="154">
        <f t="shared" si="104"/>
        <v>0.185</v>
      </c>
      <c r="L618" s="129">
        <f t="shared" si="104"/>
        <v>1000</v>
      </c>
      <c r="M618" s="111"/>
      <c r="N618" s="380">
        <f t="shared" si="92"/>
        <v>0.73250000000000004</v>
      </c>
      <c r="P618" s="380">
        <f t="shared" si="93"/>
        <v>0.54749999999999999</v>
      </c>
      <c r="S618" s="775">
        <f t="shared" si="94"/>
        <v>0.73</v>
      </c>
      <c r="T618" s="775">
        <f t="shared" si="95"/>
        <v>0.54999999999999993</v>
      </c>
      <c r="AC618" s="112">
        <f t="shared" si="100"/>
        <v>1</v>
      </c>
      <c r="AD618" s="112">
        <f t="shared" si="101"/>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5">K618</f>
        <v>0.185</v>
      </c>
      <c r="L619" s="129">
        <f t="shared" si="105"/>
        <v>1000</v>
      </c>
      <c r="M619" s="111"/>
      <c r="N619" s="380">
        <f t="shared" si="92"/>
        <v>0.73250000000000004</v>
      </c>
      <c r="P619" s="380">
        <f t="shared" si="93"/>
        <v>0.54749999999999999</v>
      </c>
      <c r="S619" s="775">
        <f t="shared" si="94"/>
        <v>0.73</v>
      </c>
      <c r="T619" s="775">
        <f t="shared" si="95"/>
        <v>0.54999999999999993</v>
      </c>
      <c r="AC619" s="112">
        <f t="shared" si="100"/>
        <v>1</v>
      </c>
      <c r="AD619" s="112">
        <f t="shared" si="101"/>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6">AVERAGE(K609:K610)</f>
        <v>0.15</v>
      </c>
      <c r="L620" s="129">
        <f t="shared" si="106"/>
        <v>3750</v>
      </c>
      <c r="M620" s="111"/>
      <c r="N620" s="380">
        <f t="shared" si="92"/>
        <v>0.64988824562535319</v>
      </c>
      <c r="P620" s="380">
        <f t="shared" si="93"/>
        <v>0.49988824562535322</v>
      </c>
      <c r="S620" s="775">
        <f t="shared" si="94"/>
        <v>0.55999999999999994</v>
      </c>
      <c r="T620" s="775">
        <f t="shared" si="95"/>
        <v>0.55999999999999994</v>
      </c>
      <c r="AC620" s="112">
        <f t="shared" si="100"/>
        <v>1</v>
      </c>
      <c r="AD620" s="112">
        <f t="shared" si="101"/>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7">J611</f>
        <v>0.53593591918065975</v>
      </c>
      <c r="K621" s="154">
        <f t="shared" si="107"/>
        <v>0.105</v>
      </c>
      <c r="L621" s="129">
        <f t="shared" si="107"/>
        <v>2200</v>
      </c>
      <c r="M621" s="111"/>
      <c r="N621" s="380">
        <f t="shared" si="92"/>
        <v>0.58843591918065974</v>
      </c>
      <c r="P621" s="380">
        <f t="shared" si="93"/>
        <v>0.48343591918065976</v>
      </c>
      <c r="S621" s="775">
        <f t="shared" si="94"/>
        <v>0.54999999999999993</v>
      </c>
      <c r="T621" s="775">
        <f t="shared" si="95"/>
        <v>0.54999999999999993</v>
      </c>
      <c r="AC621" s="112">
        <f t="shared" si="100"/>
        <v>1</v>
      </c>
      <c r="AD621" s="112">
        <f t="shared" si="101"/>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8">J612</f>
        <v>0.51471523224725868</v>
      </c>
      <c r="K622" s="154">
        <f t="shared" si="108"/>
        <v>7.4999999999999997E-2</v>
      </c>
      <c r="L622" s="129">
        <f t="shared" si="108"/>
        <v>1200</v>
      </c>
      <c r="M622" s="111"/>
      <c r="N622" s="380">
        <f t="shared" si="92"/>
        <v>0.55221523224725866</v>
      </c>
      <c r="P622" s="380">
        <f t="shared" si="93"/>
        <v>0.4772152322472587</v>
      </c>
      <c r="S622" s="775">
        <f t="shared" si="94"/>
        <v>0.53</v>
      </c>
      <c r="T622" s="775">
        <f t="shared" si="95"/>
        <v>0.53</v>
      </c>
      <c r="AC622" s="112">
        <f t="shared" si="100"/>
        <v>1</v>
      </c>
      <c r="AD622" s="112">
        <f t="shared" si="101"/>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09">J613</f>
        <v>0.50337809367006381</v>
      </c>
      <c r="K623" s="154">
        <f t="shared" si="109"/>
        <v>5.5E-2</v>
      </c>
      <c r="L623" s="129">
        <f t="shared" si="109"/>
        <v>850</v>
      </c>
      <c r="M623" s="111"/>
      <c r="N623" s="380">
        <f t="shared" si="92"/>
        <v>0.53087809367006378</v>
      </c>
      <c r="P623" s="380">
        <f t="shared" si="93"/>
        <v>0.47587809367006378</v>
      </c>
      <c r="S623" s="775">
        <f t="shared" si="94"/>
        <v>0.5</v>
      </c>
      <c r="T623" s="775">
        <f t="shared" si="95"/>
        <v>0.5</v>
      </c>
      <c r="AC623" s="112">
        <f t="shared" si="100"/>
        <v>1</v>
      </c>
      <c r="AD623" s="112">
        <f t="shared" si="101"/>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817</v>
      </c>
      <c r="I624" s="133" t="s">
        <v>406</v>
      </c>
      <c r="J624" s="154">
        <f>J614</f>
        <v>0.68</v>
      </c>
      <c r="K624" s="154">
        <f t="shared" ref="K624:L624" si="110">K614</f>
        <v>5.5E-2</v>
      </c>
      <c r="L624" s="129">
        <f t="shared" si="110"/>
        <v>150</v>
      </c>
      <c r="M624" s="111"/>
      <c r="N624" s="380">
        <f t="shared" si="92"/>
        <v>0.70750000000000002</v>
      </c>
      <c r="P624" s="380">
        <f t="shared" si="93"/>
        <v>0.65250000000000008</v>
      </c>
      <c r="S624" s="775">
        <f t="shared" si="94"/>
        <v>0.68</v>
      </c>
      <c r="T624" s="775">
        <f t="shared" si="95"/>
        <v>0.68</v>
      </c>
      <c r="AC624" s="112">
        <f t="shared" si="100"/>
        <v>2</v>
      </c>
      <c r="AD624" s="112">
        <f t="shared" si="101"/>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1">J615</f>
        <v>0.68</v>
      </c>
      <c r="K625" s="154">
        <f t="shared" si="111"/>
        <v>5.5E-2</v>
      </c>
      <c r="L625" s="129">
        <f t="shared" si="111"/>
        <v>100</v>
      </c>
      <c r="M625" s="111"/>
      <c r="N625" s="380">
        <f t="shared" si="92"/>
        <v>0.70750000000000002</v>
      </c>
      <c r="P625" s="380">
        <f t="shared" si="93"/>
        <v>0.65250000000000008</v>
      </c>
      <c r="S625" s="775">
        <f t="shared" si="94"/>
        <v>0.68</v>
      </c>
      <c r="T625" s="775">
        <f t="shared" si="95"/>
        <v>0.68</v>
      </c>
      <c r="AC625" s="112">
        <f t="shared" si="100"/>
        <v>2</v>
      </c>
      <c r="AD625" s="112">
        <f t="shared" si="101"/>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2">J616</f>
        <v>0.68</v>
      </c>
      <c r="K626" s="154">
        <f t="shared" si="112"/>
        <v>5.5E-2</v>
      </c>
      <c r="L626" s="129">
        <f t="shared" si="112"/>
        <v>200</v>
      </c>
      <c r="M626" s="111"/>
      <c r="N626" s="380">
        <f t="shared" si="92"/>
        <v>0.70750000000000002</v>
      </c>
      <c r="P626" s="380">
        <f t="shared" si="93"/>
        <v>0.65250000000000008</v>
      </c>
      <c r="S626" s="775">
        <f t="shared" si="94"/>
        <v>0.68</v>
      </c>
      <c r="T626" s="775">
        <f t="shared" si="95"/>
        <v>0.68</v>
      </c>
      <c r="AC626" s="112">
        <f t="shared" si="100"/>
        <v>2</v>
      </c>
      <c r="AD626" s="112">
        <f t="shared" si="101"/>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3">J617</f>
        <v>0.66</v>
      </c>
      <c r="K627" s="154">
        <f t="shared" si="113"/>
        <v>8.5000000000000006E-2</v>
      </c>
      <c r="L627" s="129">
        <f t="shared" si="113"/>
        <v>300</v>
      </c>
      <c r="M627" s="111"/>
      <c r="N627" s="380">
        <f t="shared" si="92"/>
        <v>0.70250000000000001</v>
      </c>
      <c r="P627" s="380">
        <f t="shared" si="93"/>
        <v>0.61750000000000005</v>
      </c>
      <c r="S627" s="775">
        <f t="shared" si="94"/>
        <v>0.70000000000000007</v>
      </c>
      <c r="T627" s="775">
        <f t="shared" si="95"/>
        <v>0.63</v>
      </c>
      <c r="AC627" s="112">
        <f t="shared" si="100"/>
        <v>2</v>
      </c>
      <c r="AD627" s="112">
        <f t="shared" si="101"/>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4">J618</f>
        <v>0.64</v>
      </c>
      <c r="K628" s="154">
        <f t="shared" si="114"/>
        <v>0.185</v>
      </c>
      <c r="L628" s="129">
        <f t="shared" si="114"/>
        <v>1000</v>
      </c>
      <c r="M628" s="111"/>
      <c r="N628" s="380">
        <f t="shared" si="92"/>
        <v>0.73250000000000004</v>
      </c>
      <c r="P628" s="380">
        <f t="shared" si="93"/>
        <v>0.54749999999999999</v>
      </c>
      <c r="S628" s="775">
        <f t="shared" si="94"/>
        <v>0.74</v>
      </c>
      <c r="T628" s="775">
        <f t="shared" si="95"/>
        <v>0.55999999999999994</v>
      </c>
      <c r="AC628" s="112">
        <f t="shared" si="100"/>
        <v>2</v>
      </c>
      <c r="AD628" s="112">
        <f t="shared" si="101"/>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5">K628</f>
        <v>0.185</v>
      </c>
      <c r="L629" s="129">
        <f t="shared" ref="L629" si="116">L628</f>
        <v>1000</v>
      </c>
      <c r="M629" s="111"/>
      <c r="N629" s="380">
        <f t="shared" si="92"/>
        <v>0.73250000000000004</v>
      </c>
      <c r="P629" s="380">
        <f t="shared" si="93"/>
        <v>0.54749999999999999</v>
      </c>
      <c r="S629" s="775">
        <f t="shared" si="94"/>
        <v>0.74</v>
      </c>
      <c r="T629" s="775">
        <f t="shared" si="95"/>
        <v>0.55999999999999994</v>
      </c>
      <c r="AC629" s="112">
        <f t="shared" si="100"/>
        <v>2</v>
      </c>
      <c r="AD629" s="112">
        <f t="shared" si="101"/>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7">AVERAGE(K619:K620)</f>
        <v>0.16749999999999998</v>
      </c>
      <c r="L630" s="129">
        <f t="shared" si="117"/>
        <v>2375</v>
      </c>
      <c r="M630" s="111"/>
      <c r="N630" s="380">
        <f t="shared" si="92"/>
        <v>0.69119412281267656</v>
      </c>
      <c r="P630" s="380">
        <f t="shared" si="93"/>
        <v>0.52369412281267658</v>
      </c>
      <c r="S630" s="775">
        <f t="shared" si="94"/>
        <v>0.55999999999999994</v>
      </c>
      <c r="T630" s="775">
        <f t="shared" si="95"/>
        <v>0.55999999999999994</v>
      </c>
      <c r="AC630" s="112">
        <f t="shared" si="100"/>
        <v>2</v>
      </c>
      <c r="AD630" s="112">
        <f t="shared" si="101"/>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8">J621</f>
        <v>0.53593591918065975</v>
      </c>
      <c r="K631" s="154">
        <f t="shared" si="118"/>
        <v>0.105</v>
      </c>
      <c r="L631" s="129">
        <f t="shared" si="118"/>
        <v>2200</v>
      </c>
      <c r="M631" s="111"/>
      <c r="N631" s="380">
        <f t="shared" si="92"/>
        <v>0.58843591918065974</v>
      </c>
      <c r="P631" s="380">
        <f t="shared" si="93"/>
        <v>0.48343591918065976</v>
      </c>
      <c r="S631" s="775">
        <f t="shared" si="94"/>
        <v>0.54999999999999993</v>
      </c>
      <c r="T631" s="775">
        <f t="shared" si="95"/>
        <v>0.54999999999999993</v>
      </c>
      <c r="AC631" s="112">
        <f t="shared" si="100"/>
        <v>2</v>
      </c>
      <c r="AD631" s="112">
        <f t="shared" si="101"/>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19">J622</f>
        <v>0.51471523224725868</v>
      </c>
      <c r="K632" s="154">
        <f t="shared" si="119"/>
        <v>7.4999999999999997E-2</v>
      </c>
      <c r="L632" s="129">
        <f t="shared" si="119"/>
        <v>1200</v>
      </c>
      <c r="M632" s="111"/>
      <c r="N632" s="380">
        <f t="shared" si="92"/>
        <v>0.55221523224725866</v>
      </c>
      <c r="P632" s="380">
        <f t="shared" si="93"/>
        <v>0.4772152322472587</v>
      </c>
      <c r="S632" s="775">
        <f t="shared" si="94"/>
        <v>0.53</v>
      </c>
      <c r="T632" s="775">
        <f t="shared" si="95"/>
        <v>0.53</v>
      </c>
      <c r="AC632" s="112">
        <f t="shared" si="100"/>
        <v>2</v>
      </c>
      <c r="AD632" s="112">
        <f t="shared" si="101"/>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0">J623</f>
        <v>0.50337809367006381</v>
      </c>
      <c r="K633" s="154">
        <f t="shared" si="120"/>
        <v>5.5E-2</v>
      </c>
      <c r="L633" s="129">
        <f t="shared" si="120"/>
        <v>850</v>
      </c>
      <c r="M633" s="111"/>
      <c r="N633" s="380">
        <f t="shared" si="92"/>
        <v>0.53087809367006378</v>
      </c>
      <c r="P633" s="380">
        <f t="shared" si="93"/>
        <v>0.47587809367006378</v>
      </c>
      <c r="S633" s="775">
        <f t="shared" si="94"/>
        <v>0.5</v>
      </c>
      <c r="T633" s="775">
        <f t="shared" si="95"/>
        <v>0.5</v>
      </c>
      <c r="AC633" s="112">
        <f t="shared" si="100"/>
        <v>2</v>
      </c>
      <c r="AD633" s="112">
        <f t="shared" si="101"/>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818</v>
      </c>
      <c r="I634" s="133" t="s">
        <v>406</v>
      </c>
      <c r="J634" s="154">
        <f>J624</f>
        <v>0.68</v>
      </c>
      <c r="K634" s="154">
        <f t="shared" ref="K634:L634" si="121">K624</f>
        <v>5.5E-2</v>
      </c>
      <c r="L634" s="129">
        <f t="shared" si="121"/>
        <v>150</v>
      </c>
      <c r="M634" s="111"/>
      <c r="N634" s="380">
        <f t="shared" si="92"/>
        <v>0.70750000000000002</v>
      </c>
      <c r="P634" s="380">
        <f t="shared" si="93"/>
        <v>0.65250000000000008</v>
      </c>
      <c r="S634" s="775">
        <f t="shared" si="94"/>
        <v>0.68</v>
      </c>
      <c r="T634" s="775">
        <f t="shared" si="95"/>
        <v>0.68</v>
      </c>
      <c r="AC634" s="112">
        <f t="shared" si="100"/>
        <v>3</v>
      </c>
      <c r="AD634" s="112">
        <f t="shared" si="101"/>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2">J625</f>
        <v>0.68</v>
      </c>
      <c r="K635" s="154">
        <f t="shared" si="122"/>
        <v>5.5E-2</v>
      </c>
      <c r="L635" s="129">
        <f t="shared" si="122"/>
        <v>100</v>
      </c>
      <c r="M635" s="111"/>
      <c r="N635" s="380">
        <f t="shared" si="92"/>
        <v>0.70750000000000002</v>
      </c>
      <c r="P635" s="380">
        <f t="shared" si="93"/>
        <v>0.65250000000000008</v>
      </c>
      <c r="S635" s="775">
        <f t="shared" si="94"/>
        <v>0.68</v>
      </c>
      <c r="T635" s="775">
        <f t="shared" si="95"/>
        <v>0.68</v>
      </c>
      <c r="AC635" s="112">
        <f t="shared" si="100"/>
        <v>3</v>
      </c>
      <c r="AD635" s="112">
        <f t="shared" si="101"/>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3">J626</f>
        <v>0.68</v>
      </c>
      <c r="K636" s="154">
        <f t="shared" si="123"/>
        <v>5.5E-2</v>
      </c>
      <c r="L636" s="129">
        <f t="shared" si="123"/>
        <v>200</v>
      </c>
      <c r="M636" s="111"/>
      <c r="N636" s="380">
        <f t="shared" ref="N636:N667" si="124">$J636+$K636/2</f>
        <v>0.70750000000000002</v>
      </c>
      <c r="P636" s="380">
        <f t="shared" ref="P636:P667" si="125">$J636-$K636/2</f>
        <v>0.65250000000000008</v>
      </c>
      <c r="S636" s="775">
        <f t="shared" ref="S636:S667" si="126">MAX($J500:$Q500)+$T500</f>
        <v>0.68</v>
      </c>
      <c r="T636" s="775">
        <f t="shared" ref="T636:T667" si="127">MIN($J500:$Q500)+$T500-INDEX(DigSpread,$AD636+1,1)</f>
        <v>0.68</v>
      </c>
      <c r="AC636" s="112">
        <f t="shared" si="100"/>
        <v>3</v>
      </c>
      <c r="AD636" s="112">
        <f t="shared" si="101"/>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8">J627</f>
        <v>0.66</v>
      </c>
      <c r="K637" s="154">
        <f t="shared" si="128"/>
        <v>8.5000000000000006E-2</v>
      </c>
      <c r="L637" s="129">
        <f t="shared" si="128"/>
        <v>300</v>
      </c>
      <c r="M637" s="111"/>
      <c r="N637" s="380">
        <f t="shared" si="124"/>
        <v>0.70250000000000001</v>
      </c>
      <c r="P637" s="380">
        <f t="shared" si="125"/>
        <v>0.61750000000000005</v>
      </c>
      <c r="S637" s="775">
        <f t="shared" si="126"/>
        <v>0.70000000000000007</v>
      </c>
      <c r="T637" s="775">
        <f t="shared" si="127"/>
        <v>0.63</v>
      </c>
      <c r="AC637" s="112">
        <f t="shared" si="100"/>
        <v>3</v>
      </c>
      <c r="AD637" s="112">
        <f t="shared" si="101"/>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29">J628</f>
        <v>0.64</v>
      </c>
      <c r="K638" s="154">
        <f t="shared" si="129"/>
        <v>0.185</v>
      </c>
      <c r="L638" s="129">
        <f t="shared" si="129"/>
        <v>1000</v>
      </c>
      <c r="M638" s="111"/>
      <c r="N638" s="380">
        <f t="shared" si="124"/>
        <v>0.73250000000000004</v>
      </c>
      <c r="P638" s="380">
        <f t="shared" si="125"/>
        <v>0.54749999999999999</v>
      </c>
      <c r="S638" s="775">
        <f t="shared" si="126"/>
        <v>0.72</v>
      </c>
      <c r="T638" s="775">
        <f t="shared" si="127"/>
        <v>0.53999999999999992</v>
      </c>
      <c r="AC638" s="112">
        <f t="shared" si="100"/>
        <v>3</v>
      </c>
      <c r="AD638" s="112">
        <f t="shared" si="101"/>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0">K638</f>
        <v>0.185</v>
      </c>
      <c r="L639" s="129">
        <f t="shared" ref="L639" si="131">L638</f>
        <v>1000</v>
      </c>
      <c r="M639" s="111"/>
      <c r="N639" s="380">
        <f t="shared" si="124"/>
        <v>0.73250000000000004</v>
      </c>
      <c r="P639" s="380">
        <f t="shared" si="125"/>
        <v>0.54749999999999999</v>
      </c>
      <c r="S639" s="775">
        <f t="shared" si="126"/>
        <v>0.72</v>
      </c>
      <c r="T639" s="775">
        <f t="shared" si="127"/>
        <v>0.53999999999999992</v>
      </c>
      <c r="AC639" s="112">
        <f t="shared" si="100"/>
        <v>3</v>
      </c>
      <c r="AD639" s="112">
        <f t="shared" si="101"/>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2">AVERAGE(K629:K630)</f>
        <v>0.17624999999999999</v>
      </c>
      <c r="L640" s="129">
        <f t="shared" si="132"/>
        <v>1687.5</v>
      </c>
      <c r="M640" s="111"/>
      <c r="N640" s="380">
        <f t="shared" si="124"/>
        <v>0.71184706140633836</v>
      </c>
      <c r="P640" s="380">
        <f t="shared" si="125"/>
        <v>0.53559706140633834</v>
      </c>
      <c r="S640" s="775">
        <f t="shared" si="126"/>
        <v>0.55999999999999994</v>
      </c>
      <c r="T640" s="775">
        <f t="shared" si="127"/>
        <v>0.55999999999999994</v>
      </c>
      <c r="AC640" s="112">
        <f t="shared" si="100"/>
        <v>3</v>
      </c>
      <c r="AD640" s="112">
        <f t="shared" si="101"/>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3">J631</f>
        <v>0.53593591918065975</v>
      </c>
      <c r="K641" s="154">
        <f t="shared" si="133"/>
        <v>0.105</v>
      </c>
      <c r="L641" s="129">
        <f t="shared" si="133"/>
        <v>2200</v>
      </c>
      <c r="M641" s="111"/>
      <c r="N641" s="380">
        <f t="shared" si="124"/>
        <v>0.58843591918065974</v>
      </c>
      <c r="P641" s="380">
        <f t="shared" si="125"/>
        <v>0.48343591918065976</v>
      </c>
      <c r="S641" s="775">
        <f t="shared" si="126"/>
        <v>0.54999999999999993</v>
      </c>
      <c r="T641" s="775">
        <f t="shared" si="127"/>
        <v>0.54999999999999993</v>
      </c>
      <c r="AC641" s="112">
        <f t="shared" si="100"/>
        <v>3</v>
      </c>
      <c r="AD641" s="112">
        <f t="shared" si="101"/>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4">J632</f>
        <v>0.51471523224725868</v>
      </c>
      <c r="K642" s="154">
        <f t="shared" si="134"/>
        <v>7.4999999999999997E-2</v>
      </c>
      <c r="L642" s="129">
        <f t="shared" si="134"/>
        <v>1200</v>
      </c>
      <c r="M642" s="111"/>
      <c r="N642" s="380">
        <f t="shared" si="124"/>
        <v>0.55221523224725866</v>
      </c>
      <c r="P642" s="380">
        <f t="shared" si="125"/>
        <v>0.4772152322472587</v>
      </c>
      <c r="S642" s="775">
        <f t="shared" si="126"/>
        <v>0.53</v>
      </c>
      <c r="T642" s="775">
        <f t="shared" si="127"/>
        <v>0.53</v>
      </c>
      <c r="AC642" s="112">
        <f t="shared" si="100"/>
        <v>3</v>
      </c>
      <c r="AD642" s="112">
        <f t="shared" si="101"/>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5">J633</f>
        <v>0.50337809367006381</v>
      </c>
      <c r="K643" s="154">
        <f t="shared" si="135"/>
        <v>5.5E-2</v>
      </c>
      <c r="L643" s="129">
        <f t="shared" si="135"/>
        <v>850</v>
      </c>
      <c r="M643" s="111"/>
      <c r="N643" s="380">
        <f t="shared" si="124"/>
        <v>0.53087809367006378</v>
      </c>
      <c r="P643" s="380">
        <f t="shared" si="125"/>
        <v>0.47587809367006378</v>
      </c>
      <c r="S643" s="775">
        <f t="shared" si="126"/>
        <v>0.5</v>
      </c>
      <c r="T643" s="775">
        <f t="shared" si="127"/>
        <v>0.5</v>
      </c>
      <c r="AC643" s="112">
        <f t="shared" si="100"/>
        <v>3</v>
      </c>
      <c r="AD643" s="112">
        <f t="shared" si="101"/>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819</v>
      </c>
      <c r="I644" s="133" t="s">
        <v>406</v>
      </c>
      <c r="J644" s="154">
        <f>J634</f>
        <v>0.68</v>
      </c>
      <c r="K644" s="154">
        <f t="shared" ref="K644:L644" si="136">K634</f>
        <v>5.5E-2</v>
      </c>
      <c r="L644" s="129">
        <f t="shared" si="136"/>
        <v>150</v>
      </c>
      <c r="M644" s="111"/>
      <c r="N644" s="380">
        <f t="shared" si="124"/>
        <v>0.70750000000000002</v>
      </c>
      <c r="P644" s="380">
        <f t="shared" si="125"/>
        <v>0.65250000000000008</v>
      </c>
      <c r="S644" s="775">
        <f t="shared" si="126"/>
        <v>0.68</v>
      </c>
      <c r="T644" s="775">
        <f t="shared" si="127"/>
        <v>0.68</v>
      </c>
      <c r="AC644" s="112">
        <f t="shared" si="100"/>
        <v>4</v>
      </c>
      <c r="AD644" s="112">
        <f t="shared" si="101"/>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7">J635</f>
        <v>0.68</v>
      </c>
      <c r="K645" s="154">
        <f t="shared" si="137"/>
        <v>5.5E-2</v>
      </c>
      <c r="L645" s="129">
        <f t="shared" si="137"/>
        <v>100</v>
      </c>
      <c r="M645" s="111"/>
      <c r="N645" s="380">
        <f t="shared" si="124"/>
        <v>0.70750000000000002</v>
      </c>
      <c r="P645" s="380">
        <f t="shared" si="125"/>
        <v>0.65250000000000008</v>
      </c>
      <c r="S645" s="775">
        <f t="shared" si="126"/>
        <v>0.68</v>
      </c>
      <c r="T645" s="775">
        <f t="shared" si="127"/>
        <v>0.68</v>
      </c>
      <c r="AC645" s="112">
        <f t="shared" si="100"/>
        <v>4</v>
      </c>
      <c r="AD645" s="112">
        <f t="shared" si="101"/>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8">J636</f>
        <v>0.68</v>
      </c>
      <c r="K646" s="154">
        <f t="shared" si="138"/>
        <v>5.5E-2</v>
      </c>
      <c r="L646" s="129">
        <f t="shared" si="138"/>
        <v>200</v>
      </c>
      <c r="M646" s="111"/>
      <c r="N646" s="380">
        <f t="shared" si="124"/>
        <v>0.70750000000000002</v>
      </c>
      <c r="P646" s="380">
        <f t="shared" si="125"/>
        <v>0.65250000000000008</v>
      </c>
      <c r="S646" s="775">
        <f t="shared" si="126"/>
        <v>0.68</v>
      </c>
      <c r="T646" s="775">
        <f t="shared" si="127"/>
        <v>0.68</v>
      </c>
      <c r="AC646" s="112">
        <f t="shared" si="100"/>
        <v>4</v>
      </c>
      <c r="AD646" s="112">
        <f t="shared" si="101"/>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39">J637</f>
        <v>0.66</v>
      </c>
      <c r="K647" s="154">
        <f t="shared" si="139"/>
        <v>8.5000000000000006E-2</v>
      </c>
      <c r="L647" s="129">
        <f t="shared" si="139"/>
        <v>300</v>
      </c>
      <c r="M647" s="111"/>
      <c r="N647" s="380">
        <f t="shared" si="124"/>
        <v>0.70250000000000001</v>
      </c>
      <c r="P647" s="380">
        <f t="shared" si="125"/>
        <v>0.61750000000000005</v>
      </c>
      <c r="S647" s="775">
        <f t="shared" si="126"/>
        <v>0.70000000000000007</v>
      </c>
      <c r="T647" s="775">
        <f t="shared" si="127"/>
        <v>0.63</v>
      </c>
      <c r="AC647" s="112">
        <f t="shared" si="100"/>
        <v>4</v>
      </c>
      <c r="AD647" s="112">
        <f t="shared" si="101"/>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0">J638</f>
        <v>0.64</v>
      </c>
      <c r="K648" s="154">
        <f t="shared" si="140"/>
        <v>0.185</v>
      </c>
      <c r="L648" s="129">
        <f t="shared" si="140"/>
        <v>1000</v>
      </c>
      <c r="M648" s="111"/>
      <c r="N648" s="380">
        <f t="shared" si="124"/>
        <v>0.73250000000000004</v>
      </c>
      <c r="P648" s="380">
        <f t="shared" si="125"/>
        <v>0.54749999999999999</v>
      </c>
      <c r="S648" s="775">
        <f t="shared" si="126"/>
        <v>0.73</v>
      </c>
      <c r="T648" s="775">
        <f t="shared" si="127"/>
        <v>0.54999999999999993</v>
      </c>
      <c r="AC648" s="112">
        <f t="shared" si="100"/>
        <v>4</v>
      </c>
      <c r="AD648" s="112">
        <f t="shared" si="101"/>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1">K648</f>
        <v>0.185</v>
      </c>
      <c r="L649" s="129">
        <f t="shared" ref="L649" si="142">L648</f>
        <v>1000</v>
      </c>
      <c r="M649" s="111"/>
      <c r="N649" s="380">
        <f t="shared" si="124"/>
        <v>0.73250000000000004</v>
      </c>
      <c r="P649" s="380">
        <f t="shared" si="125"/>
        <v>0.54749999999999999</v>
      </c>
      <c r="S649" s="775">
        <f t="shared" si="126"/>
        <v>0.73</v>
      </c>
      <c r="T649" s="775">
        <f t="shared" si="127"/>
        <v>0.54999999999999993</v>
      </c>
      <c r="AC649" s="112">
        <f t="shared" si="100"/>
        <v>4</v>
      </c>
      <c r="AD649" s="112">
        <f t="shared" si="101"/>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3">AVERAGE(K639:K640)</f>
        <v>0.18062499999999998</v>
      </c>
      <c r="L650" s="129">
        <f t="shared" si="143"/>
        <v>1343.75</v>
      </c>
      <c r="M650" s="111"/>
      <c r="N650" s="380">
        <f t="shared" si="124"/>
        <v>0.72217353070316914</v>
      </c>
      <c r="P650" s="380">
        <f t="shared" si="125"/>
        <v>0.54154853070316911</v>
      </c>
      <c r="S650" s="775">
        <f t="shared" si="126"/>
        <v>0.55999999999999994</v>
      </c>
      <c r="T650" s="775">
        <f t="shared" si="127"/>
        <v>0.55999999999999994</v>
      </c>
      <c r="AC650" s="112">
        <f t="shared" si="100"/>
        <v>4</v>
      </c>
      <c r="AD650" s="112">
        <f t="shared" si="101"/>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4">J641</f>
        <v>0.53593591918065975</v>
      </c>
      <c r="K651" s="154">
        <f t="shared" si="144"/>
        <v>0.105</v>
      </c>
      <c r="L651" s="129">
        <f t="shared" si="144"/>
        <v>2200</v>
      </c>
      <c r="M651" s="111"/>
      <c r="N651" s="380">
        <f t="shared" si="124"/>
        <v>0.58843591918065974</v>
      </c>
      <c r="P651" s="380">
        <f t="shared" si="125"/>
        <v>0.48343591918065976</v>
      </c>
      <c r="S651" s="775">
        <f t="shared" si="126"/>
        <v>0.54999999999999993</v>
      </c>
      <c r="T651" s="775">
        <f t="shared" si="127"/>
        <v>0.54999999999999993</v>
      </c>
      <c r="AC651" s="112">
        <f t="shared" si="100"/>
        <v>4</v>
      </c>
      <c r="AD651" s="112">
        <f t="shared" si="101"/>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5">J642</f>
        <v>0.51471523224725868</v>
      </c>
      <c r="K652" s="154">
        <f t="shared" si="145"/>
        <v>7.4999999999999997E-2</v>
      </c>
      <c r="L652" s="129">
        <f t="shared" si="145"/>
        <v>1200</v>
      </c>
      <c r="M652" s="111"/>
      <c r="N652" s="380">
        <f t="shared" si="124"/>
        <v>0.55221523224725866</v>
      </c>
      <c r="P652" s="380">
        <f t="shared" si="125"/>
        <v>0.4772152322472587</v>
      </c>
      <c r="S652" s="775">
        <f t="shared" si="126"/>
        <v>0.53</v>
      </c>
      <c r="T652" s="775">
        <f t="shared" si="127"/>
        <v>0.53</v>
      </c>
      <c r="AC652" s="112">
        <f t="shared" si="100"/>
        <v>4</v>
      </c>
      <c r="AD652" s="112">
        <f t="shared" si="101"/>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6">J643</f>
        <v>0.50337809367006381</v>
      </c>
      <c r="K653" s="154">
        <f t="shared" si="146"/>
        <v>5.5E-2</v>
      </c>
      <c r="L653" s="129">
        <f t="shared" si="146"/>
        <v>850</v>
      </c>
      <c r="M653" s="111"/>
      <c r="N653" s="380">
        <f t="shared" si="124"/>
        <v>0.53087809367006378</v>
      </c>
      <c r="P653" s="380">
        <f t="shared" si="125"/>
        <v>0.47587809367006378</v>
      </c>
      <c r="S653" s="775">
        <f t="shared" si="126"/>
        <v>0.5</v>
      </c>
      <c r="T653" s="775">
        <f t="shared" si="127"/>
        <v>0.5</v>
      </c>
      <c r="AC653" s="112">
        <f t="shared" si="100"/>
        <v>4</v>
      </c>
      <c r="AD653" s="112">
        <f t="shared" si="101"/>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820</v>
      </c>
      <c r="I654" s="133" t="s">
        <v>406</v>
      </c>
      <c r="J654" s="154">
        <v>0.50337809367006381</v>
      </c>
      <c r="K654" s="154">
        <v>5.5E-2</v>
      </c>
      <c r="L654" s="129">
        <v>850</v>
      </c>
      <c r="M654" s="111"/>
      <c r="N654" s="380">
        <f t="shared" si="124"/>
        <v>0.53087809367006378</v>
      </c>
      <c r="P654" s="380">
        <f t="shared" si="125"/>
        <v>0.47587809367006378</v>
      </c>
      <c r="S654" s="775">
        <f t="shared" si="126"/>
        <v>0.5</v>
      </c>
      <c r="T654" s="775">
        <f t="shared" si="127"/>
        <v>0.5</v>
      </c>
      <c r="AC654" s="112">
        <f t="shared" si="100"/>
        <v>5</v>
      </c>
      <c r="AD654" s="112">
        <f t="shared" si="101"/>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7">J645</f>
        <v>0.68</v>
      </c>
      <c r="K655" s="154">
        <f t="shared" si="147"/>
        <v>5.5E-2</v>
      </c>
      <c r="L655" s="129">
        <f t="shared" si="147"/>
        <v>100</v>
      </c>
      <c r="M655" s="111"/>
      <c r="N655" s="380">
        <f t="shared" si="124"/>
        <v>0.70750000000000002</v>
      </c>
      <c r="P655" s="380">
        <f t="shared" si="125"/>
        <v>0.65250000000000008</v>
      </c>
      <c r="S655" s="775">
        <f t="shared" si="126"/>
        <v>0.68</v>
      </c>
      <c r="T655" s="775">
        <f t="shared" si="127"/>
        <v>0.68</v>
      </c>
      <c r="AC655" s="112">
        <f t="shared" si="100"/>
        <v>5</v>
      </c>
      <c r="AD655" s="112">
        <f t="shared" si="101"/>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8">J646</f>
        <v>0.68</v>
      </c>
      <c r="K656" s="154">
        <f t="shared" si="148"/>
        <v>5.5E-2</v>
      </c>
      <c r="L656" s="129">
        <f t="shared" si="148"/>
        <v>200</v>
      </c>
      <c r="M656" s="111"/>
      <c r="N656" s="380">
        <f t="shared" si="124"/>
        <v>0.70750000000000002</v>
      </c>
      <c r="P656" s="380">
        <f t="shared" si="125"/>
        <v>0.65250000000000008</v>
      </c>
      <c r="S656" s="775">
        <f t="shared" si="126"/>
        <v>0.68</v>
      </c>
      <c r="T656" s="775">
        <f t="shared" si="127"/>
        <v>0.68</v>
      </c>
      <c r="AC656" s="112">
        <f t="shared" si="100"/>
        <v>5</v>
      </c>
      <c r="AD656" s="112">
        <f t="shared" si="101"/>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49">J647</f>
        <v>0.66</v>
      </c>
      <c r="K657" s="154">
        <f t="shared" si="149"/>
        <v>8.5000000000000006E-2</v>
      </c>
      <c r="L657" s="129">
        <f t="shared" si="149"/>
        <v>300</v>
      </c>
      <c r="M657" s="111"/>
      <c r="N657" s="380">
        <f t="shared" si="124"/>
        <v>0.70250000000000001</v>
      </c>
      <c r="P657" s="380">
        <f t="shared" si="125"/>
        <v>0.61750000000000005</v>
      </c>
      <c r="S657" s="775">
        <f t="shared" si="126"/>
        <v>0.70000000000000007</v>
      </c>
      <c r="T657" s="775">
        <f t="shared" si="127"/>
        <v>0.63</v>
      </c>
      <c r="AC657" s="112">
        <f t="shared" si="100"/>
        <v>5</v>
      </c>
      <c r="AD657" s="112">
        <f t="shared" si="101"/>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0">J648</f>
        <v>0.64</v>
      </c>
      <c r="K658" s="154">
        <f t="shared" si="150"/>
        <v>0.185</v>
      </c>
      <c r="L658" s="129">
        <f t="shared" si="150"/>
        <v>1000</v>
      </c>
      <c r="M658" s="111"/>
      <c r="N658" s="380">
        <f t="shared" si="124"/>
        <v>0.73250000000000004</v>
      </c>
      <c r="P658" s="380">
        <f t="shared" si="125"/>
        <v>0.54749999999999999</v>
      </c>
      <c r="S658" s="775">
        <f t="shared" si="126"/>
        <v>0.73</v>
      </c>
      <c r="T658" s="775">
        <f t="shared" si="127"/>
        <v>0.54999999999999993</v>
      </c>
      <c r="AC658" s="112">
        <f t="shared" si="100"/>
        <v>5</v>
      </c>
      <c r="AD658" s="112">
        <f t="shared" si="101"/>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1">K658</f>
        <v>0.185</v>
      </c>
      <c r="L659" s="129">
        <f t="shared" ref="L659" si="152">L658</f>
        <v>1000</v>
      </c>
      <c r="M659" s="111"/>
      <c r="N659" s="380">
        <f t="shared" si="124"/>
        <v>0.73250000000000004</v>
      </c>
      <c r="P659" s="380">
        <f t="shared" si="125"/>
        <v>0.54749999999999999</v>
      </c>
      <c r="S659" s="775">
        <f t="shared" si="126"/>
        <v>0.73</v>
      </c>
      <c r="T659" s="775">
        <f t="shared" si="127"/>
        <v>0.54999999999999993</v>
      </c>
      <c r="AC659" s="112">
        <f t="shared" si="100"/>
        <v>5</v>
      </c>
      <c r="AD659" s="112">
        <f t="shared" si="101"/>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3">AVERAGE(K649:K650)</f>
        <v>0.18281249999999999</v>
      </c>
      <c r="L660" s="129">
        <f t="shared" si="153"/>
        <v>1171.875</v>
      </c>
      <c r="M660" s="111"/>
      <c r="N660" s="380">
        <f t="shared" si="124"/>
        <v>0.72733676535158465</v>
      </c>
      <c r="P660" s="380">
        <f t="shared" si="125"/>
        <v>0.5445242653515846</v>
      </c>
      <c r="S660" s="775">
        <f t="shared" si="126"/>
        <v>0.55999999999999994</v>
      </c>
      <c r="T660" s="775">
        <f t="shared" si="127"/>
        <v>0.55999999999999994</v>
      </c>
      <c r="AC660" s="112">
        <f t="shared" si="100"/>
        <v>5</v>
      </c>
      <c r="AD660" s="112">
        <f t="shared" si="101"/>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4">J651</f>
        <v>0.53593591918065975</v>
      </c>
      <c r="K661" s="154">
        <f t="shared" si="154"/>
        <v>0.105</v>
      </c>
      <c r="L661" s="129">
        <f t="shared" si="154"/>
        <v>2200</v>
      </c>
      <c r="M661" s="111"/>
      <c r="N661" s="380">
        <f t="shared" si="124"/>
        <v>0.58843591918065974</v>
      </c>
      <c r="P661" s="380">
        <f t="shared" si="125"/>
        <v>0.48343591918065976</v>
      </c>
      <c r="S661" s="775">
        <f t="shared" si="126"/>
        <v>0.54999999999999993</v>
      </c>
      <c r="T661" s="775">
        <f t="shared" si="127"/>
        <v>0.54999999999999993</v>
      </c>
      <c r="AC661" s="112">
        <f t="shared" si="100"/>
        <v>5</v>
      </c>
      <c r="AD661" s="112">
        <f t="shared" si="101"/>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5">J652</f>
        <v>0.51471523224725868</v>
      </c>
      <c r="K662" s="154">
        <f t="shared" si="155"/>
        <v>7.4999999999999997E-2</v>
      </c>
      <c r="L662" s="129">
        <f t="shared" si="155"/>
        <v>1200</v>
      </c>
      <c r="M662" s="111"/>
      <c r="N662" s="380">
        <f t="shared" si="124"/>
        <v>0.55221523224725866</v>
      </c>
      <c r="P662" s="380">
        <f t="shared" si="125"/>
        <v>0.4772152322472587</v>
      </c>
      <c r="S662" s="775">
        <f t="shared" si="126"/>
        <v>0.53</v>
      </c>
      <c r="T662" s="775">
        <f t="shared" si="127"/>
        <v>0.53</v>
      </c>
      <c r="AC662" s="112">
        <f t="shared" si="100"/>
        <v>5</v>
      </c>
      <c r="AD662" s="112">
        <f t="shared" si="101"/>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6">J653</f>
        <v>0.50337809367006381</v>
      </c>
      <c r="K663" s="154">
        <f t="shared" si="156"/>
        <v>5.5E-2</v>
      </c>
      <c r="L663" s="129">
        <f t="shared" si="156"/>
        <v>850</v>
      </c>
      <c r="M663" s="111"/>
      <c r="N663" s="380">
        <f t="shared" si="124"/>
        <v>0.53087809367006378</v>
      </c>
      <c r="P663" s="380">
        <f t="shared" si="125"/>
        <v>0.47587809367006378</v>
      </c>
      <c r="S663" s="775">
        <f t="shared" si="126"/>
        <v>0.5</v>
      </c>
      <c r="T663" s="775">
        <f t="shared" si="127"/>
        <v>0.5</v>
      </c>
      <c r="AC663" s="112">
        <f t="shared" si="100"/>
        <v>5</v>
      </c>
      <c r="AD663" s="112">
        <f t="shared" si="101"/>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821</v>
      </c>
      <c r="I664" s="133" t="s">
        <v>406</v>
      </c>
      <c r="J664" s="154">
        <v>0.50337809367006381</v>
      </c>
      <c r="K664" s="154">
        <v>5.5E-2</v>
      </c>
      <c r="L664" s="129">
        <v>850</v>
      </c>
      <c r="M664" s="111"/>
      <c r="N664" s="380">
        <f t="shared" si="124"/>
        <v>0.53087809367006378</v>
      </c>
      <c r="P664" s="380">
        <f t="shared" si="125"/>
        <v>0.47587809367006378</v>
      </c>
      <c r="S664" s="775">
        <f t="shared" si="126"/>
        <v>0.5</v>
      </c>
      <c r="T664" s="775">
        <f t="shared" si="127"/>
        <v>0.5</v>
      </c>
      <c r="AC664" s="112">
        <f t="shared" si="100"/>
        <v>6</v>
      </c>
      <c r="AD664" s="112">
        <f t="shared" si="101"/>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7">J655</f>
        <v>0.68</v>
      </c>
      <c r="K665" s="154">
        <f t="shared" si="157"/>
        <v>5.5E-2</v>
      </c>
      <c r="L665" s="129">
        <f t="shared" si="157"/>
        <v>100</v>
      </c>
      <c r="M665" s="111"/>
      <c r="N665" s="380">
        <f t="shared" si="124"/>
        <v>0.70750000000000002</v>
      </c>
      <c r="P665" s="380">
        <f t="shared" si="125"/>
        <v>0.65250000000000008</v>
      </c>
      <c r="S665" s="775">
        <f t="shared" si="126"/>
        <v>0.68</v>
      </c>
      <c r="T665" s="775">
        <f t="shared" si="127"/>
        <v>0.68</v>
      </c>
      <c r="AC665" s="112">
        <f t="shared" si="100"/>
        <v>6</v>
      </c>
      <c r="AD665" s="112">
        <f t="shared" si="101"/>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8">J656</f>
        <v>0.68</v>
      </c>
      <c r="K666" s="154">
        <f t="shared" si="158"/>
        <v>5.5E-2</v>
      </c>
      <c r="L666" s="129">
        <f t="shared" si="158"/>
        <v>200</v>
      </c>
      <c r="M666" s="111"/>
      <c r="N666" s="380">
        <f t="shared" si="124"/>
        <v>0.70750000000000002</v>
      </c>
      <c r="P666" s="380">
        <f t="shared" si="125"/>
        <v>0.65250000000000008</v>
      </c>
      <c r="S666" s="775">
        <f t="shared" si="126"/>
        <v>0.68</v>
      </c>
      <c r="T666" s="775">
        <f t="shared" si="127"/>
        <v>0.68</v>
      </c>
      <c r="AC666" s="112">
        <f t="shared" si="100"/>
        <v>6</v>
      </c>
      <c r="AD666" s="112">
        <f t="shared" si="101"/>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59">J657</f>
        <v>0.66</v>
      </c>
      <c r="K667" s="154">
        <f t="shared" si="159"/>
        <v>8.5000000000000006E-2</v>
      </c>
      <c r="L667" s="129">
        <f t="shared" si="159"/>
        <v>300</v>
      </c>
      <c r="M667" s="111"/>
      <c r="N667" s="380">
        <f t="shared" si="124"/>
        <v>0.70250000000000001</v>
      </c>
      <c r="P667" s="380">
        <f t="shared" si="125"/>
        <v>0.61750000000000005</v>
      </c>
      <c r="S667" s="775">
        <f t="shared" si="126"/>
        <v>0.70000000000000007</v>
      </c>
      <c r="T667" s="775">
        <f t="shared" si="127"/>
        <v>0.63</v>
      </c>
      <c r="AC667" s="112">
        <f t="shared" si="100"/>
        <v>6</v>
      </c>
      <c r="AD667" s="112">
        <f t="shared" si="101"/>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0">J658</f>
        <v>0.64</v>
      </c>
      <c r="K668" s="154">
        <f t="shared" si="160"/>
        <v>0.185</v>
      </c>
      <c r="L668" s="129">
        <f t="shared" si="160"/>
        <v>1000</v>
      </c>
      <c r="M668" s="111"/>
      <c r="N668" s="380">
        <f t="shared" ref="N668:N703" si="161">$J668+$K668/2</f>
        <v>0.73250000000000004</v>
      </c>
      <c r="P668" s="380">
        <f t="shared" ref="P668:P703" si="162">$J668-$K668/2</f>
        <v>0.54749999999999999</v>
      </c>
      <c r="S668" s="775">
        <f t="shared" ref="S668:S699" si="163">MAX($J532:$Q532)+$T532</f>
        <v>0.73</v>
      </c>
      <c r="T668" s="775">
        <f t="shared" ref="T668:T699" si="164">MIN($J532:$Q532)+$T532-INDEX(DigSpread,$AD668+1,1)</f>
        <v>0.54999999999999993</v>
      </c>
      <c r="AC668" s="112">
        <f t="shared" si="100"/>
        <v>6</v>
      </c>
      <c r="AD668" s="112">
        <f t="shared" si="101"/>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5">K668</f>
        <v>0.185</v>
      </c>
      <c r="L669" s="129">
        <f t="shared" ref="L669" si="166">L668</f>
        <v>1000</v>
      </c>
      <c r="M669" s="111"/>
      <c r="N669" s="380">
        <f t="shared" si="161"/>
        <v>0.73250000000000004</v>
      </c>
      <c r="P669" s="380">
        <f t="shared" si="162"/>
        <v>0.54749999999999999</v>
      </c>
      <c r="S669" s="775">
        <f t="shared" si="163"/>
        <v>0.73</v>
      </c>
      <c r="T669" s="775">
        <f t="shared" si="164"/>
        <v>0.54999999999999993</v>
      </c>
      <c r="AC669" s="112">
        <f t="shared" si="100"/>
        <v>6</v>
      </c>
      <c r="AD669" s="112">
        <f t="shared" si="101"/>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7">AVERAGE(K659:K660)</f>
        <v>0.18390624999999999</v>
      </c>
      <c r="L670" s="129">
        <f t="shared" si="167"/>
        <v>1085.9375</v>
      </c>
      <c r="M670" s="111"/>
      <c r="N670" s="380">
        <f t="shared" si="161"/>
        <v>0.72991838267579234</v>
      </c>
      <c r="P670" s="380">
        <f t="shared" si="162"/>
        <v>0.54601213267579241</v>
      </c>
      <c r="S670" s="775">
        <f t="shared" si="163"/>
        <v>0.55999999999999994</v>
      </c>
      <c r="T670" s="775">
        <f t="shared" si="164"/>
        <v>0.55999999999999994</v>
      </c>
      <c r="AC670" s="112">
        <f t="shared" si="100"/>
        <v>6</v>
      </c>
      <c r="AD670" s="112">
        <f t="shared" si="101"/>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8">J661</f>
        <v>0.53593591918065975</v>
      </c>
      <c r="K671" s="154">
        <f t="shared" si="168"/>
        <v>0.105</v>
      </c>
      <c r="L671" s="129">
        <f t="shared" si="168"/>
        <v>2200</v>
      </c>
      <c r="M671" s="111"/>
      <c r="N671" s="380">
        <f t="shared" si="161"/>
        <v>0.58843591918065974</v>
      </c>
      <c r="P671" s="380">
        <f t="shared" si="162"/>
        <v>0.48343591918065976</v>
      </c>
      <c r="S671" s="775">
        <f t="shared" si="163"/>
        <v>0.54999999999999993</v>
      </c>
      <c r="T671" s="775">
        <f t="shared" si="164"/>
        <v>0.54999999999999993</v>
      </c>
      <c r="AC671" s="112">
        <f t="shared" si="100"/>
        <v>6</v>
      </c>
      <c r="AD671" s="112">
        <f t="shared" si="101"/>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69">J662</f>
        <v>0.51471523224725868</v>
      </c>
      <c r="K672" s="154">
        <f t="shared" si="169"/>
        <v>7.4999999999999997E-2</v>
      </c>
      <c r="L672" s="129">
        <f t="shared" si="169"/>
        <v>1200</v>
      </c>
      <c r="M672" s="111"/>
      <c r="N672" s="380">
        <f t="shared" si="161"/>
        <v>0.55221523224725866</v>
      </c>
      <c r="P672" s="380">
        <f t="shared" si="162"/>
        <v>0.4772152322472587</v>
      </c>
      <c r="S672" s="775">
        <f t="shared" si="163"/>
        <v>0.53</v>
      </c>
      <c r="T672" s="775">
        <f t="shared" si="164"/>
        <v>0.53</v>
      </c>
      <c r="AC672" s="112">
        <f t="shared" si="100"/>
        <v>6</v>
      </c>
      <c r="AD672" s="112">
        <f t="shared" si="101"/>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0">J663</f>
        <v>0.50337809367006381</v>
      </c>
      <c r="K673" s="154">
        <f t="shared" si="170"/>
        <v>5.5E-2</v>
      </c>
      <c r="L673" s="129">
        <f t="shared" si="170"/>
        <v>850</v>
      </c>
      <c r="M673" s="111"/>
      <c r="N673" s="380">
        <f t="shared" si="161"/>
        <v>0.53087809367006378</v>
      </c>
      <c r="P673" s="380">
        <f t="shared" si="162"/>
        <v>0.47587809367006378</v>
      </c>
      <c r="S673" s="775">
        <f t="shared" si="163"/>
        <v>0.5</v>
      </c>
      <c r="T673" s="775">
        <f t="shared" si="164"/>
        <v>0.5</v>
      </c>
      <c r="AC673" s="112">
        <f t="shared" si="100"/>
        <v>6</v>
      </c>
      <c r="AD673" s="112">
        <f t="shared" si="101"/>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822</v>
      </c>
      <c r="I674" s="133" t="s">
        <v>406</v>
      </c>
      <c r="J674" s="154">
        <v>0.50337809367006381</v>
      </c>
      <c r="K674" s="154">
        <v>5.5E-2</v>
      </c>
      <c r="L674" s="129">
        <v>850</v>
      </c>
      <c r="M674" s="111"/>
      <c r="N674" s="380">
        <f t="shared" si="161"/>
        <v>0.53087809367006378</v>
      </c>
      <c r="P674" s="380">
        <f t="shared" si="162"/>
        <v>0.47587809367006378</v>
      </c>
      <c r="S674" s="775">
        <f t="shared" si="163"/>
        <v>0.5</v>
      </c>
      <c r="T674" s="775">
        <f t="shared" si="164"/>
        <v>0.5</v>
      </c>
      <c r="AC674" s="112">
        <f t="shared" si="100"/>
        <v>7</v>
      </c>
      <c r="AD674" s="112">
        <f t="shared" si="101"/>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1"/>
        <v>0.53087809367006378</v>
      </c>
      <c r="P675" s="380">
        <f t="shared" si="162"/>
        <v>0.47587809367006378</v>
      </c>
      <c r="S675" s="775">
        <f t="shared" si="163"/>
        <v>0.5</v>
      </c>
      <c r="T675" s="775">
        <f t="shared" si="164"/>
        <v>0.5</v>
      </c>
      <c r="AC675" s="112">
        <f t="shared" si="100"/>
        <v>7</v>
      </c>
      <c r="AD675" s="112">
        <f t="shared" si="101"/>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1">J666</f>
        <v>0.68</v>
      </c>
      <c r="K676" s="154">
        <f t="shared" si="171"/>
        <v>5.5E-2</v>
      </c>
      <c r="L676" s="129">
        <f t="shared" si="171"/>
        <v>200</v>
      </c>
      <c r="M676" s="111"/>
      <c r="N676" s="380">
        <f t="shared" si="161"/>
        <v>0.70750000000000002</v>
      </c>
      <c r="P676" s="380">
        <f t="shared" si="162"/>
        <v>0.65250000000000008</v>
      </c>
      <c r="S676" s="775">
        <f t="shared" si="163"/>
        <v>0.68</v>
      </c>
      <c r="T676" s="775">
        <f t="shared" si="164"/>
        <v>0.68</v>
      </c>
      <c r="AC676" s="112">
        <f t="shared" si="100"/>
        <v>7</v>
      </c>
      <c r="AD676" s="112">
        <f t="shared" si="101"/>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2">J667</f>
        <v>0.66</v>
      </c>
      <c r="K677" s="154">
        <f t="shared" si="172"/>
        <v>8.5000000000000006E-2</v>
      </c>
      <c r="L677" s="129">
        <f t="shared" si="172"/>
        <v>300</v>
      </c>
      <c r="M677" s="111"/>
      <c r="N677" s="380">
        <f t="shared" si="161"/>
        <v>0.70250000000000001</v>
      </c>
      <c r="P677" s="380">
        <f t="shared" si="162"/>
        <v>0.61750000000000005</v>
      </c>
      <c r="S677" s="775">
        <f t="shared" si="163"/>
        <v>0.70000000000000007</v>
      </c>
      <c r="T677" s="775">
        <f t="shared" si="164"/>
        <v>0.63</v>
      </c>
      <c r="AC677" s="112">
        <f t="shared" si="100"/>
        <v>7</v>
      </c>
      <c r="AD677" s="112">
        <f t="shared" si="101"/>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3">J668</f>
        <v>0.64</v>
      </c>
      <c r="K678" s="154">
        <f t="shared" si="173"/>
        <v>0.185</v>
      </c>
      <c r="L678" s="129">
        <f t="shared" si="173"/>
        <v>1000</v>
      </c>
      <c r="M678" s="111"/>
      <c r="N678" s="380">
        <f t="shared" si="161"/>
        <v>0.73250000000000004</v>
      </c>
      <c r="P678" s="380">
        <f t="shared" si="162"/>
        <v>0.54749999999999999</v>
      </c>
      <c r="S678" s="775">
        <f t="shared" si="163"/>
        <v>0.74</v>
      </c>
      <c r="T678" s="775">
        <f t="shared" si="164"/>
        <v>0.55999999999999994</v>
      </c>
      <c r="AC678" s="112">
        <f t="shared" si="100"/>
        <v>7</v>
      </c>
      <c r="AD678" s="112">
        <f t="shared" si="101"/>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4">K678</f>
        <v>0.185</v>
      </c>
      <c r="L679" s="129">
        <f t="shared" ref="L679" si="175">L678</f>
        <v>1000</v>
      </c>
      <c r="M679" s="111"/>
      <c r="N679" s="380">
        <f t="shared" si="161"/>
        <v>0.73250000000000004</v>
      </c>
      <c r="P679" s="380">
        <f t="shared" si="162"/>
        <v>0.54749999999999999</v>
      </c>
      <c r="S679" s="775">
        <f t="shared" si="163"/>
        <v>0.74</v>
      </c>
      <c r="T679" s="775">
        <f t="shared" si="164"/>
        <v>0.55999999999999994</v>
      </c>
      <c r="AC679" s="112">
        <f t="shared" ref="AC679:AC703" si="176">AC669+1</f>
        <v>7</v>
      </c>
      <c r="AD679" s="112">
        <f t="shared" ref="AD679:AD703" si="177">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8">AVERAGE(K669:K670)</f>
        <v>0.184453125</v>
      </c>
      <c r="L680" s="129">
        <f t="shared" si="178"/>
        <v>1042.96875</v>
      </c>
      <c r="M680" s="111"/>
      <c r="N680" s="380">
        <f t="shared" si="161"/>
        <v>0.73120919133789619</v>
      </c>
      <c r="P680" s="380">
        <f t="shared" si="162"/>
        <v>0.54675606633789609</v>
      </c>
      <c r="S680" s="775">
        <f t="shared" si="163"/>
        <v>0.55999999999999994</v>
      </c>
      <c r="T680" s="775">
        <f t="shared" si="164"/>
        <v>0.55999999999999994</v>
      </c>
      <c r="AC680" s="112">
        <f t="shared" si="176"/>
        <v>7</v>
      </c>
      <c r="AD680" s="112">
        <f t="shared" si="177"/>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79">J671</f>
        <v>0.53593591918065975</v>
      </c>
      <c r="K681" s="154">
        <f t="shared" si="179"/>
        <v>0.105</v>
      </c>
      <c r="L681" s="129">
        <f t="shared" si="179"/>
        <v>2200</v>
      </c>
      <c r="M681" s="111"/>
      <c r="N681" s="380">
        <f t="shared" si="161"/>
        <v>0.58843591918065974</v>
      </c>
      <c r="P681" s="380">
        <f t="shared" si="162"/>
        <v>0.48343591918065976</v>
      </c>
      <c r="S681" s="775">
        <f t="shared" si="163"/>
        <v>0.54999999999999993</v>
      </c>
      <c r="T681" s="775">
        <f t="shared" si="164"/>
        <v>0.54999999999999993</v>
      </c>
      <c r="AC681" s="112">
        <f t="shared" si="176"/>
        <v>7</v>
      </c>
      <c r="AD681" s="112">
        <f t="shared" si="177"/>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0">J672</f>
        <v>0.51471523224725868</v>
      </c>
      <c r="K682" s="154">
        <f t="shared" si="180"/>
        <v>7.4999999999999997E-2</v>
      </c>
      <c r="L682" s="129">
        <f t="shared" si="180"/>
        <v>1200</v>
      </c>
      <c r="M682" s="111"/>
      <c r="N682" s="380">
        <f t="shared" si="161"/>
        <v>0.55221523224725866</v>
      </c>
      <c r="P682" s="380">
        <f t="shared" si="162"/>
        <v>0.4772152322472587</v>
      </c>
      <c r="S682" s="775">
        <f t="shared" si="163"/>
        <v>0.53</v>
      </c>
      <c r="T682" s="775">
        <f t="shared" si="164"/>
        <v>0.53</v>
      </c>
      <c r="AC682" s="112">
        <f t="shared" si="176"/>
        <v>7</v>
      </c>
      <c r="AD682" s="112">
        <f t="shared" si="177"/>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1">J673</f>
        <v>0.50337809367006381</v>
      </c>
      <c r="K683" s="154">
        <f t="shared" si="181"/>
        <v>5.5E-2</v>
      </c>
      <c r="L683" s="129">
        <f t="shared" si="181"/>
        <v>850</v>
      </c>
      <c r="M683" s="111"/>
      <c r="N683" s="380">
        <f t="shared" si="161"/>
        <v>0.53087809367006378</v>
      </c>
      <c r="P683" s="380">
        <f t="shared" si="162"/>
        <v>0.47587809367006378</v>
      </c>
      <c r="S683" s="775">
        <f t="shared" si="163"/>
        <v>0.5</v>
      </c>
      <c r="T683" s="775">
        <f t="shared" si="164"/>
        <v>0.5</v>
      </c>
      <c r="AC683" s="112">
        <f t="shared" si="176"/>
        <v>7</v>
      </c>
      <c r="AD683" s="112">
        <f t="shared" si="177"/>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823</v>
      </c>
      <c r="I684" s="133" t="s">
        <v>406</v>
      </c>
      <c r="J684" s="154">
        <v>0.50337809367006381</v>
      </c>
      <c r="K684" s="154">
        <v>5.5E-2</v>
      </c>
      <c r="L684" s="129">
        <v>850</v>
      </c>
      <c r="M684" s="111"/>
      <c r="N684" s="380">
        <f t="shared" si="161"/>
        <v>0.53087809367006378</v>
      </c>
      <c r="P684" s="380">
        <f t="shared" si="162"/>
        <v>0.47587809367006378</v>
      </c>
      <c r="S684" s="775">
        <f t="shared" si="163"/>
        <v>0.5</v>
      </c>
      <c r="T684" s="775">
        <f t="shared" si="164"/>
        <v>0.5</v>
      </c>
      <c r="AC684" s="112">
        <f t="shared" si="176"/>
        <v>8</v>
      </c>
      <c r="AD684" s="112">
        <f t="shared" si="177"/>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1"/>
        <v>0.53087809367006378</v>
      </c>
      <c r="P685" s="380">
        <f t="shared" si="162"/>
        <v>0.47587809367006378</v>
      </c>
      <c r="S685" s="775">
        <f t="shared" si="163"/>
        <v>0.5</v>
      </c>
      <c r="T685" s="775">
        <f t="shared" si="164"/>
        <v>0.5</v>
      </c>
      <c r="AC685" s="112">
        <f t="shared" si="176"/>
        <v>8</v>
      </c>
      <c r="AD685" s="112">
        <f t="shared" si="177"/>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2">J676</f>
        <v>0.68</v>
      </c>
      <c r="K686" s="154">
        <f t="shared" si="182"/>
        <v>5.5E-2</v>
      </c>
      <c r="L686" s="129">
        <f t="shared" si="182"/>
        <v>200</v>
      </c>
      <c r="M686" s="111"/>
      <c r="N686" s="380">
        <f t="shared" si="161"/>
        <v>0.70750000000000002</v>
      </c>
      <c r="P686" s="380">
        <f t="shared" si="162"/>
        <v>0.65250000000000008</v>
      </c>
      <c r="S686" s="775">
        <f t="shared" si="163"/>
        <v>0.68</v>
      </c>
      <c r="T686" s="775">
        <f t="shared" si="164"/>
        <v>0.68</v>
      </c>
      <c r="AC686" s="112">
        <f t="shared" si="176"/>
        <v>8</v>
      </c>
      <c r="AD686" s="112">
        <f t="shared" si="177"/>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3">J677</f>
        <v>0.66</v>
      </c>
      <c r="K687" s="154">
        <f t="shared" si="183"/>
        <v>8.5000000000000006E-2</v>
      </c>
      <c r="L687" s="129">
        <f t="shared" si="183"/>
        <v>300</v>
      </c>
      <c r="M687" s="111"/>
      <c r="N687" s="380">
        <f t="shared" si="161"/>
        <v>0.70250000000000001</v>
      </c>
      <c r="P687" s="380">
        <f t="shared" si="162"/>
        <v>0.61750000000000005</v>
      </c>
      <c r="S687" s="775">
        <f t="shared" si="163"/>
        <v>0.70000000000000007</v>
      </c>
      <c r="T687" s="775">
        <f t="shared" si="164"/>
        <v>0.63</v>
      </c>
      <c r="AC687" s="112">
        <f t="shared" si="176"/>
        <v>8</v>
      </c>
      <c r="AD687" s="112">
        <f t="shared" si="177"/>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4">J678</f>
        <v>0.64</v>
      </c>
      <c r="K688" s="154">
        <f t="shared" si="184"/>
        <v>0.185</v>
      </c>
      <c r="L688" s="129">
        <f t="shared" si="184"/>
        <v>1000</v>
      </c>
      <c r="M688" s="111"/>
      <c r="N688" s="380">
        <f t="shared" si="161"/>
        <v>0.73250000000000004</v>
      </c>
      <c r="P688" s="380">
        <f t="shared" si="162"/>
        <v>0.54749999999999999</v>
      </c>
      <c r="S688" s="775">
        <f t="shared" si="163"/>
        <v>0.75</v>
      </c>
      <c r="T688" s="775">
        <f t="shared" si="164"/>
        <v>0.56999999999999995</v>
      </c>
      <c r="AC688" s="112">
        <f t="shared" si="176"/>
        <v>8</v>
      </c>
      <c r="AD688" s="112">
        <f t="shared" si="177"/>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5">K688</f>
        <v>0.185</v>
      </c>
      <c r="L689" s="129">
        <f t="shared" ref="L689" si="186">L688</f>
        <v>1000</v>
      </c>
      <c r="M689" s="112"/>
      <c r="N689" s="380">
        <f t="shared" si="161"/>
        <v>0.73250000000000004</v>
      </c>
      <c r="P689" s="380">
        <f t="shared" si="162"/>
        <v>0.54749999999999999</v>
      </c>
      <c r="S689" s="775">
        <f t="shared" si="163"/>
        <v>0.75</v>
      </c>
      <c r="T689" s="775">
        <f t="shared" si="164"/>
        <v>0.56999999999999995</v>
      </c>
      <c r="AC689" s="112">
        <f t="shared" si="176"/>
        <v>8</v>
      </c>
      <c r="AD689" s="112">
        <f t="shared" si="177"/>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7">AVERAGE(K679:K680)</f>
        <v>0.1847265625</v>
      </c>
      <c r="L690" s="129">
        <f t="shared" si="187"/>
        <v>1021.484375</v>
      </c>
      <c r="M690" s="112"/>
      <c r="N690" s="380">
        <f t="shared" si="161"/>
        <v>0.73185459566894806</v>
      </c>
      <c r="P690" s="380">
        <f t="shared" si="162"/>
        <v>0.54712803316894798</v>
      </c>
      <c r="S690" s="775">
        <f t="shared" si="163"/>
        <v>0.55999999999999994</v>
      </c>
      <c r="T690" s="775">
        <f t="shared" si="164"/>
        <v>0.55999999999999994</v>
      </c>
      <c r="AC690" s="112">
        <f t="shared" si="176"/>
        <v>8</v>
      </c>
      <c r="AD690" s="112">
        <f t="shared" si="177"/>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8">J681</f>
        <v>0.53593591918065975</v>
      </c>
      <c r="K691" s="154">
        <f t="shared" si="188"/>
        <v>0.105</v>
      </c>
      <c r="L691" s="129">
        <f t="shared" si="188"/>
        <v>2200</v>
      </c>
      <c r="M691" s="112"/>
      <c r="N691" s="380">
        <f t="shared" si="161"/>
        <v>0.58843591918065974</v>
      </c>
      <c r="P691" s="380">
        <f t="shared" si="162"/>
        <v>0.48343591918065976</v>
      </c>
      <c r="S691" s="775">
        <f t="shared" si="163"/>
        <v>0.54999999999999993</v>
      </c>
      <c r="T691" s="775">
        <f t="shared" si="164"/>
        <v>0.54999999999999993</v>
      </c>
      <c r="AC691" s="112">
        <f t="shared" si="176"/>
        <v>8</v>
      </c>
      <c r="AD691" s="112">
        <f t="shared" si="177"/>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89">J682</f>
        <v>0.51471523224725868</v>
      </c>
      <c r="K692" s="154">
        <f t="shared" si="189"/>
        <v>7.4999999999999997E-2</v>
      </c>
      <c r="L692" s="129">
        <f t="shared" si="189"/>
        <v>1200</v>
      </c>
      <c r="M692" s="112"/>
      <c r="N692" s="380">
        <f t="shared" si="161"/>
        <v>0.55221523224725866</v>
      </c>
      <c r="P692" s="380">
        <f t="shared" si="162"/>
        <v>0.4772152322472587</v>
      </c>
      <c r="S692" s="775">
        <f t="shared" si="163"/>
        <v>0.53</v>
      </c>
      <c r="T692" s="775">
        <f t="shared" si="164"/>
        <v>0.53</v>
      </c>
      <c r="AC692" s="112">
        <f t="shared" si="176"/>
        <v>8</v>
      </c>
      <c r="AD692" s="112">
        <f t="shared" si="177"/>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0">J683</f>
        <v>0.50337809367006381</v>
      </c>
      <c r="K693" s="154">
        <f t="shared" si="190"/>
        <v>5.5E-2</v>
      </c>
      <c r="L693" s="129">
        <f t="shared" si="190"/>
        <v>850</v>
      </c>
      <c r="M693" s="112"/>
      <c r="N693" s="380">
        <f t="shared" si="161"/>
        <v>0.53087809367006378</v>
      </c>
      <c r="P693" s="380">
        <f t="shared" si="162"/>
        <v>0.47587809367006378</v>
      </c>
      <c r="S693" s="775">
        <f t="shared" si="163"/>
        <v>0.5</v>
      </c>
      <c r="T693" s="775">
        <f t="shared" si="164"/>
        <v>0.5</v>
      </c>
      <c r="AC693" s="112">
        <f t="shared" si="176"/>
        <v>8</v>
      </c>
      <c r="AD693" s="112">
        <f t="shared" si="177"/>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824</v>
      </c>
      <c r="I694" s="133" t="s">
        <v>406</v>
      </c>
      <c r="J694" s="154">
        <v>0.50337809367006381</v>
      </c>
      <c r="K694" s="154">
        <v>5.5E-2</v>
      </c>
      <c r="L694" s="129">
        <v>850</v>
      </c>
      <c r="M694" s="112"/>
      <c r="N694" s="380">
        <f t="shared" si="161"/>
        <v>0.53087809367006378</v>
      </c>
      <c r="P694" s="380">
        <f t="shared" si="162"/>
        <v>0.47587809367006378</v>
      </c>
      <c r="S694" s="775">
        <f t="shared" si="163"/>
        <v>0.5</v>
      </c>
      <c r="T694" s="775">
        <f t="shared" si="164"/>
        <v>0.5</v>
      </c>
      <c r="AC694" s="112">
        <f t="shared" si="176"/>
        <v>9</v>
      </c>
      <c r="AD694" s="112">
        <f t="shared" si="177"/>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1"/>
        <v>0.53087809367006378</v>
      </c>
      <c r="P695" s="380">
        <f t="shared" si="162"/>
        <v>0.47587809367006378</v>
      </c>
      <c r="S695" s="775">
        <f t="shared" si="163"/>
        <v>0.5</v>
      </c>
      <c r="T695" s="775">
        <f t="shared" si="164"/>
        <v>0.5</v>
      </c>
      <c r="AC695" s="112">
        <f t="shared" si="176"/>
        <v>9</v>
      </c>
      <c r="AD695" s="112">
        <f t="shared" si="177"/>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1">J686</f>
        <v>0.68</v>
      </c>
      <c r="K696" s="154">
        <f t="shared" si="191"/>
        <v>5.5E-2</v>
      </c>
      <c r="L696" s="129">
        <f t="shared" si="191"/>
        <v>200</v>
      </c>
      <c r="M696" s="112"/>
      <c r="N696" s="380">
        <f t="shared" si="161"/>
        <v>0.70750000000000002</v>
      </c>
      <c r="P696" s="380">
        <f t="shared" si="162"/>
        <v>0.65250000000000008</v>
      </c>
      <c r="S696" s="775">
        <f t="shared" si="163"/>
        <v>0.68</v>
      </c>
      <c r="T696" s="775">
        <f t="shared" si="164"/>
        <v>0.68</v>
      </c>
      <c r="AC696" s="112">
        <f t="shared" si="176"/>
        <v>9</v>
      </c>
      <c r="AD696" s="112">
        <f t="shared" si="177"/>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2">J687</f>
        <v>0.66</v>
      </c>
      <c r="K697" s="154">
        <f t="shared" si="192"/>
        <v>8.5000000000000006E-2</v>
      </c>
      <c r="L697" s="129">
        <f t="shared" si="192"/>
        <v>300</v>
      </c>
      <c r="M697" s="112"/>
      <c r="N697" s="380">
        <f t="shared" si="161"/>
        <v>0.70250000000000001</v>
      </c>
      <c r="P697" s="380">
        <f t="shared" si="162"/>
        <v>0.61750000000000005</v>
      </c>
      <c r="S697" s="775">
        <f t="shared" si="163"/>
        <v>0.70000000000000007</v>
      </c>
      <c r="T697" s="775">
        <f t="shared" si="164"/>
        <v>0.63</v>
      </c>
      <c r="AC697" s="112">
        <f t="shared" si="176"/>
        <v>9</v>
      </c>
      <c r="AD697" s="112">
        <f t="shared" si="177"/>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3">J688</f>
        <v>0.64</v>
      </c>
      <c r="K698" s="154">
        <f t="shared" si="193"/>
        <v>0.185</v>
      </c>
      <c r="L698" s="129">
        <f t="shared" si="193"/>
        <v>1000</v>
      </c>
      <c r="M698" s="112"/>
      <c r="N698" s="380">
        <f t="shared" si="161"/>
        <v>0.73250000000000004</v>
      </c>
      <c r="P698" s="380">
        <f t="shared" si="162"/>
        <v>0.54749999999999999</v>
      </c>
      <c r="S698" s="775">
        <f t="shared" si="163"/>
        <v>0.75</v>
      </c>
      <c r="T698" s="775">
        <f t="shared" si="164"/>
        <v>0.56999999999999995</v>
      </c>
      <c r="AC698" s="112">
        <f t="shared" si="176"/>
        <v>9</v>
      </c>
      <c r="AD698" s="112">
        <f t="shared" si="177"/>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4">K698</f>
        <v>0.185</v>
      </c>
      <c r="L699" s="129">
        <f t="shared" ref="L699" si="195">L698</f>
        <v>1000</v>
      </c>
      <c r="M699" s="112"/>
      <c r="N699" s="380">
        <f t="shared" si="161"/>
        <v>0.73250000000000004</v>
      </c>
      <c r="P699" s="380">
        <f t="shared" si="162"/>
        <v>0.54749999999999999</v>
      </c>
      <c r="S699" s="775">
        <f t="shared" si="163"/>
        <v>0.75</v>
      </c>
      <c r="T699" s="775">
        <f t="shared" si="164"/>
        <v>0.56999999999999995</v>
      </c>
      <c r="AC699" s="112">
        <f t="shared" si="176"/>
        <v>9</v>
      </c>
      <c r="AD699" s="112">
        <f t="shared" si="177"/>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6">AVERAGE(K689:K690)</f>
        <v>0.18486328125000001</v>
      </c>
      <c r="L700" s="129">
        <f t="shared" si="196"/>
        <v>1010.7421875</v>
      </c>
      <c r="M700" s="112"/>
      <c r="N700" s="380">
        <f t="shared" si="161"/>
        <v>0.73217729783447394</v>
      </c>
      <c r="P700" s="380">
        <f t="shared" si="162"/>
        <v>0.54731401658447398</v>
      </c>
      <c r="S700" s="775">
        <f t="shared" ref="S700:S703" si="197">MAX($J564:$Q564)+$T564</f>
        <v>0.55999999999999994</v>
      </c>
      <c r="T700" s="775">
        <f t="shared" ref="T700:T703" si="198">MIN($J564:$Q564)+$T564-INDEX(DigSpread,$AD700+1,1)</f>
        <v>0.55999999999999994</v>
      </c>
      <c r="AC700" s="112">
        <f t="shared" si="176"/>
        <v>9</v>
      </c>
      <c r="AD700" s="112">
        <f t="shared" si="177"/>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99">J691</f>
        <v>0.53593591918065975</v>
      </c>
      <c r="K701" s="154">
        <f t="shared" si="199"/>
        <v>0.105</v>
      </c>
      <c r="L701" s="129">
        <f t="shared" si="199"/>
        <v>2200</v>
      </c>
      <c r="M701" s="112"/>
      <c r="N701" s="380">
        <f t="shared" si="161"/>
        <v>0.58843591918065974</v>
      </c>
      <c r="P701" s="380">
        <f t="shared" si="162"/>
        <v>0.48343591918065976</v>
      </c>
      <c r="S701" s="775">
        <f t="shared" si="197"/>
        <v>0.54999999999999993</v>
      </c>
      <c r="T701" s="775">
        <f t="shared" si="198"/>
        <v>0.54999999999999993</v>
      </c>
      <c r="AC701" s="112">
        <f t="shared" si="176"/>
        <v>9</v>
      </c>
      <c r="AD701" s="112">
        <f t="shared" si="177"/>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0">J692</f>
        <v>0.51471523224725868</v>
      </c>
      <c r="K702" s="154">
        <f t="shared" si="200"/>
        <v>7.4999999999999997E-2</v>
      </c>
      <c r="L702" s="129">
        <f t="shared" si="200"/>
        <v>1200</v>
      </c>
      <c r="M702" s="112"/>
      <c r="N702" s="380">
        <f t="shared" si="161"/>
        <v>0.55221523224725866</v>
      </c>
      <c r="P702" s="380">
        <f t="shared" si="162"/>
        <v>0.4772152322472587</v>
      </c>
      <c r="S702" s="775">
        <f t="shared" si="197"/>
        <v>0.53</v>
      </c>
      <c r="T702" s="775">
        <f t="shared" si="198"/>
        <v>0.53</v>
      </c>
      <c r="AC702" s="112">
        <f t="shared" si="176"/>
        <v>9</v>
      </c>
      <c r="AD702" s="112">
        <f t="shared" si="177"/>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1">J693</f>
        <v>0.50337809367006381</v>
      </c>
      <c r="K703" s="154">
        <f t="shared" si="201"/>
        <v>5.5E-2</v>
      </c>
      <c r="L703" s="129">
        <f t="shared" si="201"/>
        <v>850</v>
      </c>
      <c r="M703" s="112"/>
      <c r="N703" s="380">
        <f t="shared" si="161"/>
        <v>0.53087809367006378</v>
      </c>
      <c r="P703" s="380">
        <f t="shared" si="162"/>
        <v>0.47587809367006378</v>
      </c>
      <c r="S703" s="775">
        <f t="shared" si="197"/>
        <v>0.5</v>
      </c>
      <c r="T703" s="775">
        <f t="shared" si="198"/>
        <v>0.5</v>
      </c>
      <c r="AC703" s="112">
        <f t="shared" si="176"/>
        <v>9</v>
      </c>
      <c r="AD703" s="112">
        <f t="shared" si="177"/>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hidden="1"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collapsed="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hidden="1"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hidden="1"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hidden="1"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hidden="1"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hidden="1"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hidden="1"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hidden="1"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hidden="1"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hidden="1"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hidden="1"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hidden="1"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7"/>
      <c r="AB719" s="757"/>
      <c r="AC719" s="757"/>
      <c r="AD719" s="194"/>
      <c r="AE719" s="90"/>
      <c r="AF719" s="127"/>
    </row>
    <row r="720" spans="1:62" ht="13.15" hidden="1"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hidden="1"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hidden="1"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hidden="1"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910</v>
      </c>
      <c r="S723" s="135" t="s">
        <v>911</v>
      </c>
      <c r="T723" s="135" t="s">
        <v>912</v>
      </c>
      <c r="U723" s="118"/>
      <c r="V723" s="118"/>
      <c r="W723" s="118"/>
      <c r="X723" s="118"/>
      <c r="Y723" s="118"/>
      <c r="Z723" s="118"/>
      <c r="AA723" s="110"/>
      <c r="AB723" s="110"/>
      <c r="AC723" s="110"/>
      <c r="AD723" s="110"/>
      <c r="AE723" s="90"/>
      <c r="AF723" s="127"/>
    </row>
    <row r="724" spans="1:58" ht="13.15" hidden="1" customHeight="1" outlineLevel="1" x14ac:dyDescent="0.25">
      <c r="A724" s="74"/>
      <c r="B724" s="126"/>
      <c r="C724" s="108"/>
      <c r="D724" s="108"/>
      <c r="E724" s="108"/>
      <c r="F724" s="110"/>
      <c r="H724" s="198"/>
      <c r="I724" s="198"/>
      <c r="K724" s="76" t="s">
        <v>848</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hidden="1"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hidden="1"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hidden="1"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hidden="1"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hidden="1"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hidden="1"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hidden="1"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hidden="1"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hidden="1"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2">INDEX(N$724:N$733,MATCH($L734,$L$724:$L$733,0))</f>
        <v>7.5</v>
      </c>
      <c r="O734" s="5">
        <f t="shared" si="202"/>
        <v>8</v>
      </c>
      <c r="P734" s="5">
        <f t="shared" si="202"/>
        <v>10</v>
      </c>
      <c r="Q734" s="5">
        <f t="shared" si="202"/>
        <v>10</v>
      </c>
      <c r="R734" s="5">
        <f t="shared" si="202"/>
        <v>0</v>
      </c>
      <c r="S734" s="5">
        <f t="shared" si="202"/>
        <v>0</v>
      </c>
      <c r="T734" s="5">
        <f t="shared" si="202"/>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3">INDEX(M$724:M$733,MATCH($L735,$L$724:$L$733,0))</f>
        <v>5.5</v>
      </c>
      <c r="N735" s="5">
        <f t="shared" si="202"/>
        <v>7.5</v>
      </c>
      <c r="O735" s="5">
        <f t="shared" si="202"/>
        <v>8</v>
      </c>
      <c r="P735" s="5">
        <f t="shared" si="202"/>
        <v>10</v>
      </c>
      <c r="Q735" s="5">
        <f t="shared" si="202"/>
        <v>10</v>
      </c>
      <c r="R735" s="5">
        <f t="shared" si="202"/>
        <v>0</v>
      </c>
      <c r="S735" s="5">
        <f t="shared" si="202"/>
        <v>0</v>
      </c>
      <c r="T735" s="5">
        <f t="shared" si="202"/>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hidden="1" customHeight="1" outlineLevel="2" x14ac:dyDescent="0.25">
      <c r="A736" s="136"/>
      <c r="B736" s="126"/>
      <c r="C736" s="108"/>
      <c r="D736" s="108"/>
      <c r="E736" s="108"/>
      <c r="F736" s="110"/>
      <c r="G736" s="112"/>
      <c r="H736" s="112"/>
      <c r="K736" s="133"/>
      <c r="L736" s="133" t="s">
        <v>144</v>
      </c>
      <c r="M736" s="5">
        <f t="shared" si="203"/>
        <v>5.5</v>
      </c>
      <c r="N736" s="5">
        <f t="shared" si="202"/>
        <v>7.5</v>
      </c>
      <c r="O736" s="5">
        <f t="shared" si="202"/>
        <v>8</v>
      </c>
      <c r="P736" s="5">
        <f t="shared" si="202"/>
        <v>10</v>
      </c>
      <c r="Q736" s="5">
        <f t="shared" si="202"/>
        <v>10</v>
      </c>
      <c r="R736" s="5">
        <f t="shared" si="202"/>
        <v>0</v>
      </c>
      <c r="S736" s="5">
        <f t="shared" si="202"/>
        <v>0</v>
      </c>
      <c r="T736" s="5">
        <f t="shared" si="202"/>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hidden="1" customHeight="1" outlineLevel="2" x14ac:dyDescent="0.25">
      <c r="A737" s="136"/>
      <c r="B737" s="126"/>
      <c r="C737" s="108"/>
      <c r="D737" s="108"/>
      <c r="E737" s="108"/>
      <c r="F737" s="110"/>
      <c r="G737" s="112"/>
      <c r="H737" s="112"/>
      <c r="K737" s="133"/>
      <c r="L737" s="133" t="s">
        <v>145</v>
      </c>
      <c r="M737" s="5">
        <f t="shared" si="203"/>
        <v>5.5</v>
      </c>
      <c r="N737" s="5">
        <f t="shared" si="202"/>
        <v>7.5</v>
      </c>
      <c r="O737" s="5">
        <f t="shared" si="202"/>
        <v>8</v>
      </c>
      <c r="P737" s="5">
        <f t="shared" si="202"/>
        <v>10</v>
      </c>
      <c r="Q737" s="5">
        <f t="shared" si="202"/>
        <v>10</v>
      </c>
      <c r="R737" s="5">
        <f t="shared" si="202"/>
        <v>0</v>
      </c>
      <c r="S737" s="5">
        <f t="shared" si="202"/>
        <v>0</v>
      </c>
      <c r="T737" s="5">
        <f t="shared" si="202"/>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hidden="1" customHeight="1" outlineLevel="2" x14ac:dyDescent="0.25">
      <c r="A738" s="136"/>
      <c r="B738" s="126"/>
      <c r="C738" s="108"/>
      <c r="D738" s="108"/>
      <c r="E738" s="108"/>
      <c r="F738" s="110"/>
      <c r="G738" s="112"/>
      <c r="H738" s="112"/>
      <c r="K738" s="133"/>
      <c r="L738" s="133" t="s">
        <v>146</v>
      </c>
      <c r="M738" s="5">
        <f t="shared" si="203"/>
        <v>5.5</v>
      </c>
      <c r="N738" s="5">
        <f t="shared" si="202"/>
        <v>7.5</v>
      </c>
      <c r="O738" s="5">
        <f t="shared" si="202"/>
        <v>8</v>
      </c>
      <c r="P738" s="5">
        <f t="shared" si="202"/>
        <v>10</v>
      </c>
      <c r="Q738" s="5">
        <f t="shared" si="202"/>
        <v>10</v>
      </c>
      <c r="R738" s="5">
        <f t="shared" si="202"/>
        <v>0</v>
      </c>
      <c r="S738" s="5">
        <f t="shared" si="202"/>
        <v>0</v>
      </c>
      <c r="T738" s="5">
        <f t="shared" si="202"/>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hidden="1" customHeight="1" outlineLevel="2" x14ac:dyDescent="0.25">
      <c r="A739" s="136"/>
      <c r="B739" s="126"/>
      <c r="C739" s="108"/>
      <c r="D739" s="108"/>
      <c r="E739" s="108"/>
      <c r="F739" s="110"/>
      <c r="G739" s="112"/>
      <c r="H739" s="112"/>
      <c r="K739" s="133"/>
      <c r="L739" s="133" t="s">
        <v>147</v>
      </c>
      <c r="M739" s="5">
        <f t="shared" si="203"/>
        <v>5.5</v>
      </c>
      <c r="N739" s="5">
        <f t="shared" si="202"/>
        <v>7.5</v>
      </c>
      <c r="O739" s="5">
        <f t="shared" si="202"/>
        <v>8</v>
      </c>
      <c r="P739" s="5">
        <f t="shared" si="202"/>
        <v>10</v>
      </c>
      <c r="Q739" s="5">
        <f t="shared" si="202"/>
        <v>10</v>
      </c>
      <c r="R739" s="5">
        <f t="shared" si="202"/>
        <v>0</v>
      </c>
      <c r="S739" s="5">
        <f t="shared" si="202"/>
        <v>0</v>
      </c>
      <c r="T739" s="5">
        <f t="shared" si="202"/>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hidden="1" customHeight="1" outlineLevel="2" x14ac:dyDescent="0.25">
      <c r="A740" s="136"/>
      <c r="B740" s="126"/>
      <c r="C740" s="108"/>
      <c r="D740" s="108"/>
      <c r="E740" s="108"/>
      <c r="F740" s="110"/>
      <c r="G740" s="112"/>
      <c r="H740" s="112"/>
      <c r="K740" s="133"/>
      <c r="L740" s="133" t="s">
        <v>148</v>
      </c>
      <c r="M740" s="5">
        <f t="shared" si="203"/>
        <v>5.5</v>
      </c>
      <c r="N740" s="5">
        <f t="shared" si="202"/>
        <v>7.5</v>
      </c>
      <c r="O740" s="5">
        <f t="shared" si="202"/>
        <v>8</v>
      </c>
      <c r="P740" s="5">
        <f t="shared" si="202"/>
        <v>10</v>
      </c>
      <c r="Q740" s="5">
        <f t="shared" si="202"/>
        <v>10</v>
      </c>
      <c r="R740" s="5">
        <f t="shared" si="202"/>
        <v>0</v>
      </c>
      <c r="S740" s="5">
        <f t="shared" si="202"/>
        <v>0</v>
      </c>
      <c r="T740" s="5">
        <f t="shared" si="202"/>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hidden="1" customHeight="1" outlineLevel="2" x14ac:dyDescent="0.25">
      <c r="A741" s="136"/>
      <c r="B741" s="126"/>
      <c r="C741" s="108"/>
      <c r="D741" s="108"/>
      <c r="E741" s="108"/>
      <c r="F741" s="110"/>
      <c r="G741" s="112"/>
      <c r="H741" s="112"/>
      <c r="K741" s="133"/>
      <c r="L741" s="133" t="s">
        <v>149</v>
      </c>
      <c r="M741" s="5">
        <f t="shared" si="203"/>
        <v>5.5</v>
      </c>
      <c r="N741" s="5">
        <f t="shared" si="202"/>
        <v>7.5</v>
      </c>
      <c r="O741" s="5">
        <f t="shared" si="202"/>
        <v>8</v>
      </c>
      <c r="P741" s="5">
        <f t="shared" si="202"/>
        <v>10</v>
      </c>
      <c r="Q741" s="5">
        <f t="shared" si="202"/>
        <v>10</v>
      </c>
      <c r="R741" s="5">
        <f t="shared" si="202"/>
        <v>0</v>
      </c>
      <c r="S741" s="5">
        <f t="shared" si="202"/>
        <v>0</v>
      </c>
      <c r="T741" s="5">
        <f t="shared" si="202"/>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hidden="1" customHeight="1" outlineLevel="2" x14ac:dyDescent="0.25">
      <c r="A742" s="136"/>
      <c r="B742" s="126"/>
      <c r="C742" s="108"/>
      <c r="D742" s="108"/>
      <c r="E742" s="108"/>
      <c r="F742" s="110"/>
      <c r="G742" s="112"/>
      <c r="H742" s="112"/>
      <c r="K742" s="133"/>
      <c r="L742" s="133" t="s">
        <v>150</v>
      </c>
      <c r="M742" s="5">
        <f t="shared" si="203"/>
        <v>5.5</v>
      </c>
      <c r="N742" s="5">
        <f t="shared" si="202"/>
        <v>7.5</v>
      </c>
      <c r="O742" s="5">
        <f t="shared" si="202"/>
        <v>8</v>
      </c>
      <c r="P742" s="5">
        <f t="shared" si="202"/>
        <v>10</v>
      </c>
      <c r="Q742" s="5">
        <f t="shared" si="202"/>
        <v>10</v>
      </c>
      <c r="R742" s="5">
        <f t="shared" si="202"/>
        <v>0</v>
      </c>
      <c r="S742" s="5">
        <f t="shared" si="202"/>
        <v>0</v>
      </c>
      <c r="T742" s="5">
        <f t="shared" si="202"/>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hidden="1" customHeight="1" outlineLevel="2" x14ac:dyDescent="0.25">
      <c r="A743" s="136"/>
      <c r="B743" s="126"/>
      <c r="C743" s="108"/>
      <c r="D743" s="108"/>
      <c r="E743" s="108"/>
      <c r="F743" s="110"/>
      <c r="G743" s="112"/>
      <c r="H743" s="112"/>
      <c r="K743" s="133"/>
      <c r="L743" s="133" t="s">
        <v>151</v>
      </c>
      <c r="M743" s="5">
        <f t="shared" si="203"/>
        <v>5.5</v>
      </c>
      <c r="N743" s="5">
        <f t="shared" si="202"/>
        <v>7.5</v>
      </c>
      <c r="O743" s="5">
        <f t="shared" si="202"/>
        <v>8</v>
      </c>
      <c r="P743" s="5">
        <f t="shared" si="202"/>
        <v>10</v>
      </c>
      <c r="Q743" s="5">
        <f t="shared" si="202"/>
        <v>10</v>
      </c>
      <c r="R743" s="5">
        <f t="shared" si="202"/>
        <v>0</v>
      </c>
      <c r="S743" s="5">
        <f t="shared" si="202"/>
        <v>0</v>
      </c>
      <c r="T743" s="5">
        <f t="shared" si="202"/>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hidden="1" customHeight="1" outlineLevel="2" x14ac:dyDescent="0.25">
      <c r="A744" s="136"/>
      <c r="B744" s="126"/>
      <c r="C744" s="108"/>
      <c r="D744" s="108"/>
      <c r="E744" s="108"/>
      <c r="F744" s="110"/>
      <c r="G744" s="112"/>
      <c r="H744" s="112"/>
      <c r="K744" s="133" t="s">
        <v>817</v>
      </c>
      <c r="L744" s="133" t="s">
        <v>404</v>
      </c>
      <c r="M744" s="5">
        <f t="shared" si="203"/>
        <v>5.5</v>
      </c>
      <c r="N744" s="5">
        <f t="shared" si="202"/>
        <v>7.5</v>
      </c>
      <c r="O744" s="5">
        <f t="shared" si="202"/>
        <v>8</v>
      </c>
      <c r="P744" s="5">
        <f t="shared" si="202"/>
        <v>10</v>
      </c>
      <c r="Q744" s="5">
        <f t="shared" si="202"/>
        <v>10</v>
      </c>
      <c r="R744" s="5">
        <f t="shared" si="202"/>
        <v>0</v>
      </c>
      <c r="S744" s="5">
        <f t="shared" si="202"/>
        <v>0</v>
      </c>
      <c r="T744" s="5">
        <f t="shared" si="202"/>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si="203"/>
        <v>5.5</v>
      </c>
      <c r="N745" s="5">
        <f t="shared" si="202"/>
        <v>7.5</v>
      </c>
      <c r="O745" s="5">
        <f t="shared" si="202"/>
        <v>8</v>
      </c>
      <c r="P745" s="5">
        <f t="shared" si="202"/>
        <v>10</v>
      </c>
      <c r="Q745" s="5">
        <f t="shared" si="202"/>
        <v>10</v>
      </c>
      <c r="R745" s="5">
        <f t="shared" si="202"/>
        <v>0</v>
      </c>
      <c r="S745" s="5">
        <f t="shared" si="202"/>
        <v>0</v>
      </c>
      <c r="T745" s="5">
        <f t="shared" si="202"/>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203"/>
        <v>5.5</v>
      </c>
      <c r="N746" s="5">
        <f t="shared" si="202"/>
        <v>7.5</v>
      </c>
      <c r="O746" s="5">
        <f t="shared" si="202"/>
        <v>8</v>
      </c>
      <c r="P746" s="5">
        <f t="shared" si="202"/>
        <v>10</v>
      </c>
      <c r="Q746" s="5">
        <f t="shared" si="202"/>
        <v>10</v>
      </c>
      <c r="R746" s="5">
        <f t="shared" si="202"/>
        <v>0</v>
      </c>
      <c r="S746" s="5">
        <f t="shared" si="202"/>
        <v>0</v>
      </c>
      <c r="T746" s="5">
        <f t="shared" si="202"/>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203"/>
        <v>5.5</v>
      </c>
      <c r="N747" s="5">
        <f t="shared" si="202"/>
        <v>7.5</v>
      </c>
      <c r="O747" s="5">
        <f t="shared" si="202"/>
        <v>8</v>
      </c>
      <c r="P747" s="5">
        <f t="shared" si="202"/>
        <v>10</v>
      </c>
      <c r="Q747" s="5">
        <f t="shared" si="202"/>
        <v>10</v>
      </c>
      <c r="R747" s="5">
        <f t="shared" si="202"/>
        <v>0</v>
      </c>
      <c r="S747" s="5">
        <f t="shared" si="202"/>
        <v>0</v>
      </c>
      <c r="T747" s="5">
        <f t="shared" si="202"/>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203"/>
        <v>5.5</v>
      </c>
      <c r="N748" s="5">
        <f t="shared" si="202"/>
        <v>7.5</v>
      </c>
      <c r="O748" s="5">
        <f t="shared" si="202"/>
        <v>8</v>
      </c>
      <c r="P748" s="5">
        <f t="shared" si="202"/>
        <v>10</v>
      </c>
      <c r="Q748" s="5">
        <f t="shared" si="202"/>
        <v>10</v>
      </c>
      <c r="R748" s="5">
        <f t="shared" si="202"/>
        <v>0</v>
      </c>
      <c r="S748" s="5">
        <f t="shared" si="202"/>
        <v>0</v>
      </c>
      <c r="T748" s="5">
        <f t="shared" si="202"/>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203"/>
        <v>5.5</v>
      </c>
      <c r="N749" s="5">
        <f t="shared" si="202"/>
        <v>7.5</v>
      </c>
      <c r="O749" s="5">
        <f t="shared" si="202"/>
        <v>8</v>
      </c>
      <c r="P749" s="5">
        <f t="shared" si="202"/>
        <v>10</v>
      </c>
      <c r="Q749" s="5">
        <f t="shared" si="202"/>
        <v>10</v>
      </c>
      <c r="R749" s="5">
        <f t="shared" si="202"/>
        <v>0</v>
      </c>
      <c r="S749" s="5">
        <f t="shared" si="202"/>
        <v>0</v>
      </c>
      <c r="T749" s="5">
        <f t="shared" si="202"/>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203"/>
        <v>5.5</v>
      </c>
      <c r="N750" s="5">
        <f t="shared" si="203"/>
        <v>7.5</v>
      </c>
      <c r="O750" s="5">
        <f t="shared" si="203"/>
        <v>8</v>
      </c>
      <c r="P750" s="5">
        <f t="shared" si="203"/>
        <v>10</v>
      </c>
      <c r="Q750" s="5">
        <f t="shared" si="203"/>
        <v>10</v>
      </c>
      <c r="R750" s="5">
        <f t="shared" si="203"/>
        <v>0</v>
      </c>
      <c r="S750" s="5">
        <f t="shared" si="203"/>
        <v>0</v>
      </c>
      <c r="T750" s="5">
        <f t="shared" si="203"/>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203"/>
        <v>5.5</v>
      </c>
      <c r="N751" s="5">
        <f t="shared" si="203"/>
        <v>7.5</v>
      </c>
      <c r="O751" s="5">
        <f t="shared" si="203"/>
        <v>8</v>
      </c>
      <c r="P751" s="5">
        <f t="shared" si="203"/>
        <v>10</v>
      </c>
      <c r="Q751" s="5">
        <f t="shared" si="203"/>
        <v>10</v>
      </c>
      <c r="R751" s="5">
        <f t="shared" si="203"/>
        <v>0</v>
      </c>
      <c r="S751" s="5">
        <f t="shared" si="203"/>
        <v>0</v>
      </c>
      <c r="T751" s="5">
        <f t="shared" si="203"/>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203"/>
        <v>5.5</v>
      </c>
      <c r="N752" s="5">
        <f t="shared" si="203"/>
        <v>7.5</v>
      </c>
      <c r="O752" s="5">
        <f t="shared" si="203"/>
        <v>8</v>
      </c>
      <c r="P752" s="5">
        <f t="shared" si="203"/>
        <v>10</v>
      </c>
      <c r="Q752" s="5">
        <f t="shared" si="203"/>
        <v>10</v>
      </c>
      <c r="R752" s="5">
        <f t="shared" si="203"/>
        <v>0</v>
      </c>
      <c r="S752" s="5">
        <f t="shared" si="203"/>
        <v>0</v>
      </c>
      <c r="T752" s="5">
        <f t="shared" si="203"/>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203"/>
        <v>5.5</v>
      </c>
      <c r="N753" s="5">
        <f t="shared" si="203"/>
        <v>7.5</v>
      </c>
      <c r="O753" s="5">
        <f t="shared" si="203"/>
        <v>8</v>
      </c>
      <c r="P753" s="5">
        <f t="shared" si="203"/>
        <v>10</v>
      </c>
      <c r="Q753" s="5">
        <f t="shared" si="203"/>
        <v>10</v>
      </c>
      <c r="R753" s="5">
        <f t="shared" si="203"/>
        <v>0</v>
      </c>
      <c r="S753" s="5">
        <f t="shared" si="203"/>
        <v>0</v>
      </c>
      <c r="T753" s="5">
        <f t="shared" si="203"/>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818</v>
      </c>
      <c r="L754" s="133" t="s">
        <v>404</v>
      </c>
      <c r="M754" s="5">
        <f t="shared" si="203"/>
        <v>5.5</v>
      </c>
      <c r="N754" s="5">
        <f t="shared" si="203"/>
        <v>7.5</v>
      </c>
      <c r="O754" s="5">
        <f t="shared" si="203"/>
        <v>8</v>
      </c>
      <c r="P754" s="5">
        <f t="shared" si="203"/>
        <v>10</v>
      </c>
      <c r="Q754" s="5">
        <f t="shared" si="203"/>
        <v>10</v>
      </c>
      <c r="R754" s="5">
        <f t="shared" si="203"/>
        <v>0</v>
      </c>
      <c r="S754" s="5">
        <f t="shared" si="203"/>
        <v>0</v>
      </c>
      <c r="T754" s="5">
        <f t="shared" si="203"/>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203"/>
        <v>5.5</v>
      </c>
      <c r="N755" s="5">
        <f t="shared" si="203"/>
        <v>7.5</v>
      </c>
      <c r="O755" s="5">
        <f t="shared" si="203"/>
        <v>8</v>
      </c>
      <c r="P755" s="5">
        <f t="shared" si="203"/>
        <v>10</v>
      </c>
      <c r="Q755" s="5">
        <f t="shared" si="203"/>
        <v>10</v>
      </c>
      <c r="R755" s="5">
        <f t="shared" si="203"/>
        <v>0</v>
      </c>
      <c r="S755" s="5">
        <f t="shared" si="203"/>
        <v>0</v>
      </c>
      <c r="T755" s="5">
        <f t="shared" si="203"/>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203"/>
        <v>5.5</v>
      </c>
      <c r="N756" s="5">
        <f t="shared" si="203"/>
        <v>7.5</v>
      </c>
      <c r="O756" s="5">
        <f t="shared" si="203"/>
        <v>8</v>
      </c>
      <c r="P756" s="5">
        <f t="shared" si="203"/>
        <v>10</v>
      </c>
      <c r="Q756" s="5">
        <f t="shared" si="203"/>
        <v>10</v>
      </c>
      <c r="R756" s="5">
        <f t="shared" si="203"/>
        <v>0</v>
      </c>
      <c r="S756" s="5">
        <f t="shared" si="203"/>
        <v>0</v>
      </c>
      <c r="T756" s="5">
        <f t="shared" si="203"/>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203"/>
        <v>5.5</v>
      </c>
      <c r="N757" s="5">
        <f t="shared" si="203"/>
        <v>7.5</v>
      </c>
      <c r="O757" s="5">
        <f t="shared" si="203"/>
        <v>8</v>
      </c>
      <c r="P757" s="5">
        <f t="shared" si="203"/>
        <v>10</v>
      </c>
      <c r="Q757" s="5">
        <f t="shared" si="203"/>
        <v>10</v>
      </c>
      <c r="R757" s="5">
        <f t="shared" si="203"/>
        <v>0</v>
      </c>
      <c r="S757" s="5">
        <f t="shared" si="203"/>
        <v>0</v>
      </c>
      <c r="T757" s="5">
        <f t="shared" si="203"/>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203"/>
        <v>5.5</v>
      </c>
      <c r="N758" s="5">
        <f t="shared" si="203"/>
        <v>7.5</v>
      </c>
      <c r="O758" s="5">
        <f t="shared" si="203"/>
        <v>8</v>
      </c>
      <c r="P758" s="5">
        <f t="shared" si="203"/>
        <v>10</v>
      </c>
      <c r="Q758" s="5">
        <f t="shared" si="203"/>
        <v>10</v>
      </c>
      <c r="R758" s="5">
        <f t="shared" si="203"/>
        <v>0</v>
      </c>
      <c r="S758" s="5">
        <f t="shared" si="203"/>
        <v>0</v>
      </c>
      <c r="T758" s="5">
        <f t="shared" si="203"/>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3"/>
        <v>7.5</v>
      </c>
      <c r="O759" s="5">
        <f t="shared" si="203"/>
        <v>8</v>
      </c>
      <c r="P759" s="5">
        <f t="shared" si="203"/>
        <v>10</v>
      </c>
      <c r="Q759" s="5">
        <f t="shared" si="203"/>
        <v>10</v>
      </c>
      <c r="R759" s="5">
        <f t="shared" si="203"/>
        <v>0</v>
      </c>
      <c r="S759" s="5">
        <f t="shared" si="203"/>
        <v>0</v>
      </c>
      <c r="T759" s="5">
        <f t="shared" si="203"/>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203"/>
        <v>5.5</v>
      </c>
      <c r="N760" s="5">
        <f t="shared" si="203"/>
        <v>7.5</v>
      </c>
      <c r="O760" s="5">
        <f>INDEX(O$724:O$733,MATCH($L760,$L$724:$L$733,0))</f>
        <v>8</v>
      </c>
      <c r="P760" s="5">
        <f t="shared" si="203"/>
        <v>10</v>
      </c>
      <c r="Q760" s="5">
        <f t="shared" si="203"/>
        <v>10</v>
      </c>
      <c r="R760" s="5">
        <f t="shared" si="203"/>
        <v>0</v>
      </c>
      <c r="S760" s="5">
        <f t="shared" si="203"/>
        <v>0</v>
      </c>
      <c r="T760" s="5">
        <f t="shared" si="203"/>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203"/>
        <v>5.5</v>
      </c>
      <c r="N761" s="5">
        <f t="shared" si="203"/>
        <v>7.5</v>
      </c>
      <c r="O761" s="5">
        <f t="shared" si="203"/>
        <v>8</v>
      </c>
      <c r="P761" s="5">
        <f t="shared" si="203"/>
        <v>10</v>
      </c>
      <c r="Q761" s="5">
        <f t="shared" si="203"/>
        <v>10</v>
      </c>
      <c r="R761" s="5">
        <f t="shared" si="203"/>
        <v>0</v>
      </c>
      <c r="S761" s="5">
        <f t="shared" si="203"/>
        <v>0</v>
      </c>
      <c r="T761" s="5">
        <f t="shared" si="203"/>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203"/>
        <v>5.5</v>
      </c>
      <c r="N762" s="5">
        <f t="shared" si="203"/>
        <v>7.5</v>
      </c>
      <c r="O762" s="5">
        <f t="shared" si="203"/>
        <v>8</v>
      </c>
      <c r="P762" s="5">
        <f t="shared" si="203"/>
        <v>10</v>
      </c>
      <c r="Q762" s="5">
        <f t="shared" si="203"/>
        <v>10</v>
      </c>
      <c r="R762" s="5">
        <f t="shared" si="203"/>
        <v>0</v>
      </c>
      <c r="S762" s="5">
        <f t="shared" si="203"/>
        <v>0</v>
      </c>
      <c r="T762" s="5">
        <f t="shared" si="203"/>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203"/>
        <v>5.5</v>
      </c>
      <c r="N763" s="5">
        <f t="shared" si="203"/>
        <v>7.5</v>
      </c>
      <c r="O763" s="5">
        <f t="shared" si="203"/>
        <v>8</v>
      </c>
      <c r="P763" s="5">
        <f t="shared" si="203"/>
        <v>10</v>
      </c>
      <c r="Q763" s="5">
        <f t="shared" si="203"/>
        <v>10</v>
      </c>
      <c r="R763" s="5">
        <f t="shared" si="203"/>
        <v>0</v>
      </c>
      <c r="S763" s="5">
        <f t="shared" si="203"/>
        <v>0</v>
      </c>
      <c r="T763" s="5">
        <f t="shared" si="203"/>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819</v>
      </c>
      <c r="L764" s="133" t="s">
        <v>404</v>
      </c>
      <c r="M764" s="5">
        <f t="shared" si="203"/>
        <v>5.5</v>
      </c>
      <c r="N764" s="5">
        <f t="shared" si="203"/>
        <v>7.5</v>
      </c>
      <c r="O764" s="5">
        <f t="shared" si="203"/>
        <v>8</v>
      </c>
      <c r="P764" s="5">
        <f t="shared" si="203"/>
        <v>10</v>
      </c>
      <c r="Q764" s="5">
        <f t="shared" si="203"/>
        <v>10</v>
      </c>
      <c r="R764" s="5">
        <f t="shared" si="203"/>
        <v>0</v>
      </c>
      <c r="S764" s="5">
        <f t="shared" si="203"/>
        <v>0</v>
      </c>
      <c r="T764" s="5">
        <f t="shared" si="203"/>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203"/>
        <v>5.5</v>
      </c>
      <c r="N765" s="5">
        <f t="shared" si="203"/>
        <v>7.5</v>
      </c>
      <c r="O765" s="5">
        <f t="shared" si="203"/>
        <v>8</v>
      </c>
      <c r="P765" s="5">
        <f t="shared" si="203"/>
        <v>10</v>
      </c>
      <c r="Q765" s="5">
        <f t="shared" si="203"/>
        <v>10</v>
      </c>
      <c r="R765" s="5">
        <f t="shared" si="203"/>
        <v>0</v>
      </c>
      <c r="S765" s="5">
        <f t="shared" si="203"/>
        <v>0</v>
      </c>
      <c r="T765" s="5">
        <f t="shared" si="203"/>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203"/>
        <v>5.5</v>
      </c>
      <c r="N766" s="5">
        <f t="shared" si="203"/>
        <v>7.5</v>
      </c>
      <c r="O766" s="5">
        <f t="shared" si="203"/>
        <v>8</v>
      </c>
      <c r="P766" s="5">
        <f t="shared" si="203"/>
        <v>10</v>
      </c>
      <c r="Q766" s="5">
        <f t="shared" si="203"/>
        <v>10</v>
      </c>
      <c r="R766" s="5">
        <f t="shared" si="203"/>
        <v>0</v>
      </c>
      <c r="S766" s="5">
        <f t="shared" si="203"/>
        <v>0</v>
      </c>
      <c r="T766" s="5">
        <f t="shared" si="203"/>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4">INDEX(M$724:M$733,MATCH($L767,$L$724:$L$733,0))</f>
        <v>5.5</v>
      </c>
      <c r="N767" s="5">
        <f t="shared" si="204"/>
        <v>7.5</v>
      </c>
      <c r="O767" s="5">
        <f t="shared" si="204"/>
        <v>8</v>
      </c>
      <c r="P767" s="5">
        <f t="shared" si="204"/>
        <v>10</v>
      </c>
      <c r="Q767" s="5">
        <f t="shared" si="204"/>
        <v>10</v>
      </c>
      <c r="R767" s="5">
        <f t="shared" si="204"/>
        <v>0</v>
      </c>
      <c r="S767" s="5">
        <f t="shared" si="204"/>
        <v>0</v>
      </c>
      <c r="T767" s="5">
        <f t="shared" si="204"/>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204"/>
        <v>5.5</v>
      </c>
      <c r="N768" s="5">
        <f t="shared" si="204"/>
        <v>7.5</v>
      </c>
      <c r="O768" s="5">
        <f t="shared" si="204"/>
        <v>8</v>
      </c>
      <c r="P768" s="5">
        <f t="shared" si="204"/>
        <v>10</v>
      </c>
      <c r="Q768" s="5">
        <f t="shared" si="204"/>
        <v>10</v>
      </c>
      <c r="R768" s="5">
        <f t="shared" si="204"/>
        <v>0</v>
      </c>
      <c r="S768" s="5">
        <f t="shared" si="204"/>
        <v>0</v>
      </c>
      <c r="T768" s="5">
        <f t="shared" si="204"/>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 t="shared" si="204"/>
        <v>5.5</v>
      </c>
      <c r="N769" s="5">
        <f t="shared" si="204"/>
        <v>7.5</v>
      </c>
      <c r="O769" s="5">
        <f t="shared" si="204"/>
        <v>8</v>
      </c>
      <c r="P769" s="5">
        <f t="shared" si="204"/>
        <v>10</v>
      </c>
      <c r="Q769" s="5">
        <f t="shared" si="204"/>
        <v>10</v>
      </c>
      <c r="R769" s="5">
        <f t="shared" si="204"/>
        <v>0</v>
      </c>
      <c r="S769" s="5">
        <f t="shared" si="204"/>
        <v>0</v>
      </c>
      <c r="T769" s="5">
        <f t="shared" si="204"/>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204"/>
        <v>5.5</v>
      </c>
      <c r="N770" s="5">
        <f t="shared" si="204"/>
        <v>7.5</v>
      </c>
      <c r="O770" s="5">
        <f t="shared" si="204"/>
        <v>8</v>
      </c>
      <c r="P770" s="5">
        <f t="shared" si="204"/>
        <v>10</v>
      </c>
      <c r="Q770" s="5">
        <f t="shared" si="204"/>
        <v>10</v>
      </c>
      <c r="R770" s="5">
        <f t="shared" si="204"/>
        <v>0</v>
      </c>
      <c r="S770" s="5">
        <f t="shared" si="204"/>
        <v>0</v>
      </c>
      <c r="T770" s="5">
        <f t="shared" si="204"/>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204"/>
        <v>5.5</v>
      </c>
      <c r="N771" s="5">
        <f t="shared" si="204"/>
        <v>7.5</v>
      </c>
      <c r="O771" s="5">
        <f t="shared" si="204"/>
        <v>8</v>
      </c>
      <c r="P771" s="5">
        <f t="shared" si="204"/>
        <v>10</v>
      </c>
      <c r="Q771" s="5">
        <f t="shared" si="204"/>
        <v>10</v>
      </c>
      <c r="R771" s="5">
        <f t="shared" si="204"/>
        <v>0</v>
      </c>
      <c r="S771" s="5">
        <f t="shared" si="204"/>
        <v>0</v>
      </c>
      <c r="T771" s="5">
        <f t="shared" si="204"/>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204"/>
        <v>5.5</v>
      </c>
      <c r="N772" s="5">
        <f t="shared" si="204"/>
        <v>7.5</v>
      </c>
      <c r="O772" s="5">
        <f t="shared" si="204"/>
        <v>8</v>
      </c>
      <c r="P772" s="5">
        <f t="shared" si="204"/>
        <v>10</v>
      </c>
      <c r="Q772" s="5">
        <f t="shared" si="204"/>
        <v>10</v>
      </c>
      <c r="R772" s="5">
        <f t="shared" si="204"/>
        <v>0</v>
      </c>
      <c r="S772" s="5">
        <f t="shared" si="204"/>
        <v>0</v>
      </c>
      <c r="T772" s="5">
        <f t="shared" si="204"/>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204"/>
        <v>5.5</v>
      </c>
      <c r="N773" s="5">
        <f t="shared" si="204"/>
        <v>7.5</v>
      </c>
      <c r="O773" s="5">
        <f t="shared" si="204"/>
        <v>8</v>
      </c>
      <c r="P773" s="5">
        <f t="shared" si="204"/>
        <v>10</v>
      </c>
      <c r="Q773" s="5">
        <f t="shared" si="204"/>
        <v>10</v>
      </c>
      <c r="R773" s="5">
        <f t="shared" si="204"/>
        <v>0</v>
      </c>
      <c r="S773" s="5">
        <f t="shared" si="204"/>
        <v>0</v>
      </c>
      <c r="T773" s="5">
        <f t="shared" si="204"/>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820</v>
      </c>
      <c r="L774" s="133" t="s">
        <v>404</v>
      </c>
      <c r="M774" s="1051">
        <v>0</v>
      </c>
      <c r="N774" s="1051">
        <v>0</v>
      </c>
      <c r="O774" s="1051">
        <v>0</v>
      </c>
      <c r="P774" s="1051">
        <v>0</v>
      </c>
      <c r="Q774" s="1051">
        <v>0</v>
      </c>
      <c r="R774" s="1051">
        <v>0</v>
      </c>
      <c r="S774" s="1051">
        <v>0</v>
      </c>
      <c r="T774" s="105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204"/>
        <v>5.5</v>
      </c>
      <c r="N775" s="5">
        <f t="shared" si="204"/>
        <v>7.5</v>
      </c>
      <c r="O775" s="5">
        <f t="shared" si="204"/>
        <v>8</v>
      </c>
      <c r="P775" s="5">
        <f t="shared" si="204"/>
        <v>10</v>
      </c>
      <c r="Q775" s="5">
        <f t="shared" si="204"/>
        <v>10</v>
      </c>
      <c r="R775" s="5">
        <f t="shared" si="204"/>
        <v>0</v>
      </c>
      <c r="S775" s="5">
        <f t="shared" si="204"/>
        <v>0</v>
      </c>
      <c r="T775" s="5">
        <f t="shared" si="204"/>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204"/>
        <v>5.5</v>
      </c>
      <c r="N776" s="5">
        <f t="shared" si="204"/>
        <v>7.5</v>
      </c>
      <c r="O776" s="5">
        <f t="shared" si="204"/>
        <v>8</v>
      </c>
      <c r="P776" s="5">
        <f t="shared" si="204"/>
        <v>10</v>
      </c>
      <c r="Q776" s="5">
        <f t="shared" si="204"/>
        <v>10</v>
      </c>
      <c r="R776" s="5">
        <f t="shared" si="204"/>
        <v>0</v>
      </c>
      <c r="S776" s="5">
        <f t="shared" si="204"/>
        <v>0</v>
      </c>
      <c r="T776" s="5">
        <f t="shared" si="204"/>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si="204"/>
        <v>5.5</v>
      </c>
      <c r="N777" s="5">
        <f t="shared" si="204"/>
        <v>7.5</v>
      </c>
      <c r="O777" s="5">
        <f t="shared" si="204"/>
        <v>8</v>
      </c>
      <c r="P777" s="5">
        <f t="shared" si="204"/>
        <v>10</v>
      </c>
      <c r="Q777" s="5">
        <f t="shared" si="204"/>
        <v>10</v>
      </c>
      <c r="R777" s="5">
        <f t="shared" si="204"/>
        <v>0</v>
      </c>
      <c r="S777" s="5">
        <f t="shared" si="204"/>
        <v>0</v>
      </c>
      <c r="T777" s="5">
        <f t="shared" si="204"/>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204"/>
        <v>5.5</v>
      </c>
      <c r="N778" s="5">
        <f t="shared" si="204"/>
        <v>7.5</v>
      </c>
      <c r="O778" s="5">
        <f t="shared" si="204"/>
        <v>8</v>
      </c>
      <c r="P778" s="5">
        <f t="shared" si="204"/>
        <v>10</v>
      </c>
      <c r="Q778" s="5">
        <f t="shared" si="204"/>
        <v>10</v>
      </c>
      <c r="R778" s="5">
        <f t="shared" si="204"/>
        <v>0</v>
      </c>
      <c r="S778" s="5">
        <f t="shared" si="204"/>
        <v>0</v>
      </c>
      <c r="T778" s="5">
        <f t="shared" si="204"/>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204"/>
        <v>5.5</v>
      </c>
      <c r="N779" s="5">
        <f t="shared" si="204"/>
        <v>7.5</v>
      </c>
      <c r="O779" s="5">
        <f t="shared" si="204"/>
        <v>8</v>
      </c>
      <c r="P779" s="5">
        <f t="shared" si="204"/>
        <v>10</v>
      </c>
      <c r="Q779" s="5">
        <f t="shared" si="204"/>
        <v>10</v>
      </c>
      <c r="R779" s="5">
        <f t="shared" si="204"/>
        <v>0</v>
      </c>
      <c r="S779" s="5">
        <f t="shared" si="204"/>
        <v>0</v>
      </c>
      <c r="T779" s="5">
        <f t="shared" si="204"/>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204"/>
        <v>5.5</v>
      </c>
      <c r="N780" s="5">
        <f t="shared" si="204"/>
        <v>7.5</v>
      </c>
      <c r="O780" s="5">
        <f t="shared" si="204"/>
        <v>8</v>
      </c>
      <c r="P780" s="5">
        <f t="shared" si="204"/>
        <v>10</v>
      </c>
      <c r="Q780" s="5">
        <f t="shared" si="204"/>
        <v>10</v>
      </c>
      <c r="R780" s="5">
        <f t="shared" si="204"/>
        <v>0</v>
      </c>
      <c r="S780" s="5">
        <f t="shared" si="204"/>
        <v>0</v>
      </c>
      <c r="T780" s="5">
        <f t="shared" si="204"/>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204"/>
        <v>5.5</v>
      </c>
      <c r="N781" s="5">
        <f t="shared" si="204"/>
        <v>7.5</v>
      </c>
      <c r="O781" s="5">
        <f t="shared" si="204"/>
        <v>8</v>
      </c>
      <c r="P781" s="5">
        <f t="shared" si="204"/>
        <v>10</v>
      </c>
      <c r="Q781" s="5">
        <f t="shared" si="204"/>
        <v>10</v>
      </c>
      <c r="R781" s="5">
        <f t="shared" si="204"/>
        <v>0</v>
      </c>
      <c r="S781" s="5">
        <f t="shared" si="204"/>
        <v>0</v>
      </c>
      <c r="T781" s="5">
        <f t="shared" si="204"/>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204"/>
        <v>5.5</v>
      </c>
      <c r="N782" s="5">
        <f t="shared" si="204"/>
        <v>7.5</v>
      </c>
      <c r="O782" s="5">
        <f t="shared" si="204"/>
        <v>8</v>
      </c>
      <c r="P782" s="5">
        <f t="shared" si="204"/>
        <v>10</v>
      </c>
      <c r="Q782" s="5">
        <f t="shared" si="204"/>
        <v>10</v>
      </c>
      <c r="R782" s="5">
        <f t="shared" si="204"/>
        <v>0</v>
      </c>
      <c r="S782" s="5">
        <f t="shared" si="204"/>
        <v>0</v>
      </c>
      <c r="T782" s="5">
        <f t="shared" si="204"/>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204"/>
        <v>5.5</v>
      </c>
      <c r="N783" s="5">
        <f t="shared" si="204"/>
        <v>7.5</v>
      </c>
      <c r="O783" s="5">
        <f t="shared" si="204"/>
        <v>8</v>
      </c>
      <c r="P783" s="5">
        <f t="shared" si="204"/>
        <v>10</v>
      </c>
      <c r="Q783" s="5">
        <f t="shared" si="204"/>
        <v>10</v>
      </c>
      <c r="R783" s="5">
        <f t="shared" si="204"/>
        <v>0</v>
      </c>
      <c r="S783" s="5">
        <f t="shared" si="204"/>
        <v>0</v>
      </c>
      <c r="T783" s="5">
        <f t="shared" si="204"/>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821</v>
      </c>
      <c r="L784" s="133" t="s">
        <v>404</v>
      </c>
      <c r="M784" s="1051">
        <v>0</v>
      </c>
      <c r="N784" s="1051">
        <v>0</v>
      </c>
      <c r="O784" s="1051">
        <v>0</v>
      </c>
      <c r="P784" s="1051">
        <v>0</v>
      </c>
      <c r="Q784" s="1051">
        <v>0</v>
      </c>
      <c r="R784" s="1051">
        <v>0</v>
      </c>
      <c r="S784" s="1051">
        <v>0</v>
      </c>
      <c r="T784" s="105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204"/>
        <v>5.5</v>
      </c>
      <c r="N785" s="5">
        <f t="shared" si="204"/>
        <v>7.5</v>
      </c>
      <c r="O785" s="5">
        <f t="shared" si="204"/>
        <v>8</v>
      </c>
      <c r="P785" s="5">
        <f t="shared" si="204"/>
        <v>10</v>
      </c>
      <c r="Q785" s="5">
        <f t="shared" si="204"/>
        <v>10</v>
      </c>
      <c r="R785" s="5">
        <f t="shared" si="204"/>
        <v>0</v>
      </c>
      <c r="S785" s="5">
        <f t="shared" si="204"/>
        <v>0</v>
      </c>
      <c r="T785" s="5">
        <f t="shared" si="204"/>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204"/>
        <v>5.5</v>
      </c>
      <c r="N786" s="5">
        <f t="shared" si="204"/>
        <v>7.5</v>
      </c>
      <c r="O786" s="5">
        <f t="shared" si="204"/>
        <v>8</v>
      </c>
      <c r="P786" s="5">
        <f t="shared" si="204"/>
        <v>10</v>
      </c>
      <c r="Q786" s="5">
        <f t="shared" si="204"/>
        <v>10</v>
      </c>
      <c r="R786" s="5">
        <f t="shared" si="204"/>
        <v>0</v>
      </c>
      <c r="S786" s="5">
        <f t="shared" si="204"/>
        <v>0</v>
      </c>
      <c r="T786" s="5">
        <f t="shared" si="204"/>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204"/>
        <v>5.5</v>
      </c>
      <c r="N787" s="5">
        <f t="shared" si="204"/>
        <v>7.5</v>
      </c>
      <c r="O787" s="5">
        <f t="shared" si="204"/>
        <v>8</v>
      </c>
      <c r="P787" s="5">
        <f t="shared" si="204"/>
        <v>10</v>
      </c>
      <c r="Q787" s="5">
        <f t="shared" si="204"/>
        <v>10</v>
      </c>
      <c r="R787" s="5">
        <f t="shared" si="204"/>
        <v>0</v>
      </c>
      <c r="S787" s="5">
        <f t="shared" si="204"/>
        <v>0</v>
      </c>
      <c r="T787" s="5">
        <f t="shared" si="204"/>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204"/>
        <v>5.5</v>
      </c>
      <c r="N788" s="5">
        <f t="shared" si="204"/>
        <v>7.5</v>
      </c>
      <c r="O788" s="5">
        <f t="shared" si="204"/>
        <v>8</v>
      </c>
      <c r="P788" s="5">
        <f t="shared" si="204"/>
        <v>10</v>
      </c>
      <c r="Q788" s="5">
        <f t="shared" si="204"/>
        <v>10</v>
      </c>
      <c r="R788" s="5">
        <f t="shared" si="204"/>
        <v>0</v>
      </c>
      <c r="S788" s="5">
        <f t="shared" si="204"/>
        <v>0</v>
      </c>
      <c r="T788" s="5">
        <f t="shared" si="204"/>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204"/>
        <v>5.5</v>
      </c>
      <c r="N789" s="5">
        <f t="shared" si="204"/>
        <v>7.5</v>
      </c>
      <c r="O789" s="5">
        <f t="shared" si="204"/>
        <v>8</v>
      </c>
      <c r="P789" s="5">
        <f t="shared" si="204"/>
        <v>10</v>
      </c>
      <c r="Q789" s="5">
        <f t="shared" si="204"/>
        <v>10</v>
      </c>
      <c r="R789" s="5">
        <f t="shared" si="204"/>
        <v>0</v>
      </c>
      <c r="S789" s="5">
        <f t="shared" si="204"/>
        <v>0</v>
      </c>
      <c r="T789" s="5">
        <f t="shared" si="204"/>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204"/>
        <v>5.5</v>
      </c>
      <c r="N790" s="5">
        <f t="shared" si="204"/>
        <v>7.5</v>
      </c>
      <c r="O790" s="5">
        <f t="shared" si="204"/>
        <v>8</v>
      </c>
      <c r="P790" s="5">
        <f t="shared" si="204"/>
        <v>10</v>
      </c>
      <c r="Q790" s="5">
        <f t="shared" si="204"/>
        <v>10</v>
      </c>
      <c r="R790" s="5">
        <f t="shared" si="204"/>
        <v>0</v>
      </c>
      <c r="S790" s="5">
        <f t="shared" si="204"/>
        <v>0</v>
      </c>
      <c r="T790" s="5">
        <f t="shared" si="204"/>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204"/>
        <v>5.5</v>
      </c>
      <c r="N791" s="5">
        <f t="shared" si="204"/>
        <v>7.5</v>
      </c>
      <c r="O791" s="5">
        <f t="shared" si="204"/>
        <v>8</v>
      </c>
      <c r="P791" s="5">
        <f t="shared" si="204"/>
        <v>10</v>
      </c>
      <c r="Q791" s="5">
        <f t="shared" si="204"/>
        <v>10</v>
      </c>
      <c r="R791" s="5">
        <f t="shared" si="204"/>
        <v>0</v>
      </c>
      <c r="S791" s="5">
        <f t="shared" si="204"/>
        <v>0</v>
      </c>
      <c r="T791" s="5">
        <f t="shared" si="204"/>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204"/>
        <v>5.5</v>
      </c>
      <c r="N792" s="5">
        <f t="shared" si="204"/>
        <v>7.5</v>
      </c>
      <c r="O792" s="5">
        <f t="shared" si="204"/>
        <v>8</v>
      </c>
      <c r="P792" s="5">
        <f t="shared" si="204"/>
        <v>10</v>
      </c>
      <c r="Q792" s="5">
        <f t="shared" si="204"/>
        <v>10</v>
      </c>
      <c r="R792" s="5">
        <f t="shared" si="204"/>
        <v>0</v>
      </c>
      <c r="S792" s="5">
        <f t="shared" si="204"/>
        <v>0</v>
      </c>
      <c r="T792" s="5">
        <f t="shared" si="204"/>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204"/>
        <v>5.5</v>
      </c>
      <c r="N793" s="5">
        <f t="shared" si="204"/>
        <v>7.5</v>
      </c>
      <c r="O793" s="5">
        <f t="shared" si="204"/>
        <v>8</v>
      </c>
      <c r="P793" s="5">
        <f t="shared" si="204"/>
        <v>10</v>
      </c>
      <c r="Q793" s="5">
        <f t="shared" si="204"/>
        <v>10</v>
      </c>
      <c r="R793" s="5">
        <f t="shared" si="204"/>
        <v>0</v>
      </c>
      <c r="S793" s="5">
        <f t="shared" si="204"/>
        <v>0</v>
      </c>
      <c r="T793" s="5">
        <f t="shared" si="204"/>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822</v>
      </c>
      <c r="L794" s="133" t="s">
        <v>404</v>
      </c>
      <c r="M794" s="1051">
        <v>0</v>
      </c>
      <c r="N794" s="1051">
        <v>0</v>
      </c>
      <c r="O794" s="1051">
        <v>0</v>
      </c>
      <c r="P794" s="1051">
        <v>0</v>
      </c>
      <c r="Q794" s="1051">
        <v>0</v>
      </c>
      <c r="R794" s="1051">
        <v>0</v>
      </c>
      <c r="S794" s="1051">
        <v>0</v>
      </c>
      <c r="T794" s="1051">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1051">
        <v>0</v>
      </c>
      <c r="N795" s="1051">
        <v>0</v>
      </c>
      <c r="O795" s="1051">
        <v>0</v>
      </c>
      <c r="P795" s="1051">
        <v>0</v>
      </c>
      <c r="Q795" s="1051">
        <v>0</v>
      </c>
      <c r="R795" s="1051">
        <v>0</v>
      </c>
      <c r="S795" s="1051">
        <v>0</v>
      </c>
      <c r="T795" s="1051">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204"/>
        <v>5.5</v>
      </c>
      <c r="N796" s="5">
        <f t="shared" si="204"/>
        <v>7.5</v>
      </c>
      <c r="O796" s="5">
        <f t="shared" si="204"/>
        <v>8</v>
      </c>
      <c r="P796" s="5">
        <f t="shared" si="204"/>
        <v>10</v>
      </c>
      <c r="Q796" s="5">
        <f t="shared" si="204"/>
        <v>10</v>
      </c>
      <c r="R796" s="5">
        <f t="shared" si="204"/>
        <v>0</v>
      </c>
      <c r="S796" s="5">
        <f t="shared" si="204"/>
        <v>0</v>
      </c>
      <c r="T796" s="5">
        <f t="shared" si="204"/>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204"/>
        <v>5.5</v>
      </c>
      <c r="N797" s="5">
        <f t="shared" si="204"/>
        <v>7.5</v>
      </c>
      <c r="O797" s="5">
        <f t="shared" si="204"/>
        <v>8</v>
      </c>
      <c r="P797" s="5">
        <f t="shared" si="204"/>
        <v>10</v>
      </c>
      <c r="Q797" s="5">
        <f t="shared" si="204"/>
        <v>10</v>
      </c>
      <c r="R797" s="5">
        <f t="shared" si="204"/>
        <v>0</v>
      </c>
      <c r="S797" s="5">
        <f t="shared" si="204"/>
        <v>0</v>
      </c>
      <c r="T797" s="5">
        <f t="shared" si="204"/>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204"/>
        <v>5.5</v>
      </c>
      <c r="N798" s="5">
        <f t="shared" si="204"/>
        <v>7.5</v>
      </c>
      <c r="O798" s="5">
        <f t="shared" si="204"/>
        <v>8</v>
      </c>
      <c r="P798" s="5">
        <f t="shared" si="204"/>
        <v>10</v>
      </c>
      <c r="Q798" s="5">
        <f t="shared" si="204"/>
        <v>10</v>
      </c>
      <c r="R798" s="5">
        <f t="shared" si="204"/>
        <v>0</v>
      </c>
      <c r="S798" s="5">
        <f t="shared" si="204"/>
        <v>0</v>
      </c>
      <c r="T798" s="5">
        <f t="shared" ref="N798:T823" si="205">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6">INDEX(M$724:M$733,MATCH($L799,$L$724:$L$733,0))</f>
        <v>5.5</v>
      </c>
      <c r="N799" s="5">
        <f t="shared" si="205"/>
        <v>7.5</v>
      </c>
      <c r="O799" s="5">
        <f t="shared" si="205"/>
        <v>8</v>
      </c>
      <c r="P799" s="5">
        <f t="shared" si="205"/>
        <v>10</v>
      </c>
      <c r="Q799" s="5">
        <f t="shared" si="205"/>
        <v>10</v>
      </c>
      <c r="R799" s="5">
        <f t="shared" si="205"/>
        <v>0</v>
      </c>
      <c r="S799" s="5">
        <f t="shared" si="205"/>
        <v>0</v>
      </c>
      <c r="T799" s="5">
        <f t="shared" si="205"/>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206"/>
        <v>5.5</v>
      </c>
      <c r="N800" s="5">
        <f t="shared" si="205"/>
        <v>7.5</v>
      </c>
      <c r="O800" s="5">
        <f t="shared" si="205"/>
        <v>8</v>
      </c>
      <c r="P800" s="5">
        <f t="shared" si="205"/>
        <v>10</v>
      </c>
      <c r="Q800" s="5">
        <f t="shared" si="205"/>
        <v>10</v>
      </c>
      <c r="R800" s="5">
        <f t="shared" si="205"/>
        <v>0</v>
      </c>
      <c r="S800" s="5">
        <f t="shared" si="205"/>
        <v>0</v>
      </c>
      <c r="T800" s="5">
        <f t="shared" si="205"/>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206"/>
        <v>5.5</v>
      </c>
      <c r="N801" s="5">
        <f t="shared" si="205"/>
        <v>7.5</v>
      </c>
      <c r="O801" s="5">
        <f t="shared" si="205"/>
        <v>8</v>
      </c>
      <c r="P801" s="5">
        <f t="shared" si="205"/>
        <v>10</v>
      </c>
      <c r="Q801" s="5">
        <f t="shared" si="205"/>
        <v>10</v>
      </c>
      <c r="R801" s="5">
        <f t="shared" si="205"/>
        <v>0</v>
      </c>
      <c r="S801" s="5">
        <f t="shared" si="205"/>
        <v>0</v>
      </c>
      <c r="T801" s="5">
        <f t="shared" si="205"/>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206"/>
        <v>5.5</v>
      </c>
      <c r="N802" s="5">
        <f t="shared" si="205"/>
        <v>7.5</v>
      </c>
      <c r="O802" s="5">
        <f t="shared" si="205"/>
        <v>8</v>
      </c>
      <c r="P802" s="5">
        <f t="shared" si="205"/>
        <v>10</v>
      </c>
      <c r="Q802" s="5">
        <f t="shared" si="205"/>
        <v>10</v>
      </c>
      <c r="R802" s="5">
        <f t="shared" si="205"/>
        <v>0</v>
      </c>
      <c r="S802" s="5">
        <f t="shared" si="205"/>
        <v>0</v>
      </c>
      <c r="T802" s="5">
        <f t="shared" si="205"/>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206"/>
        <v>5.5</v>
      </c>
      <c r="N803" s="5">
        <f t="shared" si="205"/>
        <v>7.5</v>
      </c>
      <c r="O803" s="5">
        <f t="shared" si="205"/>
        <v>8</v>
      </c>
      <c r="P803" s="5">
        <f t="shared" si="205"/>
        <v>10</v>
      </c>
      <c r="Q803" s="5">
        <f t="shared" si="205"/>
        <v>10</v>
      </c>
      <c r="R803" s="5">
        <f t="shared" si="205"/>
        <v>0</v>
      </c>
      <c r="S803" s="5">
        <f t="shared" si="205"/>
        <v>0</v>
      </c>
      <c r="T803" s="5">
        <f t="shared" si="205"/>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823</v>
      </c>
      <c r="L804" s="133" t="s">
        <v>404</v>
      </c>
      <c r="M804" s="1051">
        <v>0</v>
      </c>
      <c r="N804" s="1051">
        <v>0</v>
      </c>
      <c r="O804" s="1051">
        <v>0</v>
      </c>
      <c r="P804" s="1051">
        <v>0</v>
      </c>
      <c r="Q804" s="1051">
        <v>0</v>
      </c>
      <c r="R804" s="1051">
        <v>0</v>
      </c>
      <c r="S804" s="1051">
        <v>0</v>
      </c>
      <c r="T804" s="1051">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1">
        <v>0</v>
      </c>
      <c r="N805" s="1051">
        <v>0</v>
      </c>
      <c r="O805" s="1051">
        <v>0</v>
      </c>
      <c r="P805" s="1051">
        <v>0</v>
      </c>
      <c r="Q805" s="1051">
        <v>0</v>
      </c>
      <c r="R805" s="1051">
        <v>0</v>
      </c>
      <c r="S805" s="1051">
        <v>0</v>
      </c>
      <c r="T805" s="1051">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206"/>
        <v>5.5</v>
      </c>
      <c r="N806" s="5">
        <f t="shared" si="205"/>
        <v>7.5</v>
      </c>
      <c r="O806" s="5">
        <f t="shared" si="205"/>
        <v>8</v>
      </c>
      <c r="P806" s="5">
        <f t="shared" si="205"/>
        <v>10</v>
      </c>
      <c r="Q806" s="5">
        <f t="shared" si="205"/>
        <v>10</v>
      </c>
      <c r="R806" s="5">
        <f t="shared" si="205"/>
        <v>0</v>
      </c>
      <c r="S806" s="5">
        <f t="shared" si="205"/>
        <v>0</v>
      </c>
      <c r="T806" s="5">
        <f t="shared" si="205"/>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206"/>
        <v>5.5</v>
      </c>
      <c r="N807" s="5">
        <f t="shared" si="205"/>
        <v>7.5</v>
      </c>
      <c r="O807" s="5">
        <f t="shared" si="205"/>
        <v>8</v>
      </c>
      <c r="P807" s="5">
        <f t="shared" si="205"/>
        <v>10</v>
      </c>
      <c r="Q807" s="5">
        <f t="shared" si="205"/>
        <v>10</v>
      </c>
      <c r="R807" s="5">
        <f t="shared" si="205"/>
        <v>0</v>
      </c>
      <c r="S807" s="5">
        <f t="shared" si="205"/>
        <v>0</v>
      </c>
      <c r="T807" s="5">
        <f t="shared" si="205"/>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206"/>
        <v>5.5</v>
      </c>
      <c r="N808" s="5">
        <f t="shared" si="205"/>
        <v>7.5</v>
      </c>
      <c r="O808" s="5">
        <f t="shared" si="205"/>
        <v>8</v>
      </c>
      <c r="P808" s="5">
        <f t="shared" si="205"/>
        <v>10</v>
      </c>
      <c r="Q808" s="5">
        <f t="shared" si="205"/>
        <v>10</v>
      </c>
      <c r="R808" s="5">
        <f t="shared" si="205"/>
        <v>0</v>
      </c>
      <c r="S808" s="5">
        <f t="shared" si="205"/>
        <v>0</v>
      </c>
      <c r="T808" s="5">
        <f t="shared" si="205"/>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si="206"/>
        <v>5.5</v>
      </c>
      <c r="N809" s="5">
        <f t="shared" si="205"/>
        <v>7.5</v>
      </c>
      <c r="O809" s="5">
        <f t="shared" si="205"/>
        <v>8</v>
      </c>
      <c r="P809" s="5">
        <f t="shared" si="205"/>
        <v>10</v>
      </c>
      <c r="Q809" s="5">
        <f t="shared" si="205"/>
        <v>10</v>
      </c>
      <c r="R809" s="5">
        <f t="shared" si="205"/>
        <v>0</v>
      </c>
      <c r="S809" s="5">
        <f t="shared" si="205"/>
        <v>0</v>
      </c>
      <c r="T809" s="5">
        <f t="shared" si="205"/>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206"/>
        <v>5.5</v>
      </c>
      <c r="N810" s="5">
        <f t="shared" si="205"/>
        <v>7.5</v>
      </c>
      <c r="O810" s="5">
        <f t="shared" si="205"/>
        <v>8</v>
      </c>
      <c r="P810" s="5">
        <f t="shared" si="205"/>
        <v>10</v>
      </c>
      <c r="Q810" s="5">
        <f t="shared" si="205"/>
        <v>10</v>
      </c>
      <c r="R810" s="5">
        <f t="shared" si="205"/>
        <v>0</v>
      </c>
      <c r="S810" s="5">
        <f t="shared" si="205"/>
        <v>0</v>
      </c>
      <c r="T810" s="5">
        <f t="shared" si="205"/>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206"/>
        <v>5.5</v>
      </c>
      <c r="N811" s="5">
        <f t="shared" si="205"/>
        <v>7.5</v>
      </c>
      <c r="O811" s="5">
        <f t="shared" si="205"/>
        <v>8</v>
      </c>
      <c r="P811" s="5">
        <f t="shared" si="205"/>
        <v>10</v>
      </c>
      <c r="Q811" s="5">
        <f t="shared" si="205"/>
        <v>10</v>
      </c>
      <c r="R811" s="5">
        <f t="shared" si="205"/>
        <v>0</v>
      </c>
      <c r="S811" s="5">
        <f t="shared" si="205"/>
        <v>0</v>
      </c>
      <c r="T811" s="5">
        <f t="shared" si="205"/>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206"/>
        <v>5.5</v>
      </c>
      <c r="N812" s="5">
        <f t="shared" si="205"/>
        <v>7.5</v>
      </c>
      <c r="O812" s="5">
        <f t="shared" si="205"/>
        <v>8</v>
      </c>
      <c r="P812" s="5">
        <f t="shared" si="205"/>
        <v>10</v>
      </c>
      <c r="Q812" s="5">
        <f t="shared" si="205"/>
        <v>10</v>
      </c>
      <c r="R812" s="5">
        <f t="shared" si="205"/>
        <v>0</v>
      </c>
      <c r="S812" s="5">
        <f t="shared" si="205"/>
        <v>0</v>
      </c>
      <c r="T812" s="5">
        <f t="shared" si="205"/>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206"/>
        <v>5.5</v>
      </c>
      <c r="N813" s="5">
        <f t="shared" si="205"/>
        <v>7.5</v>
      </c>
      <c r="O813" s="5">
        <f t="shared" si="205"/>
        <v>8</v>
      </c>
      <c r="P813" s="5">
        <f t="shared" si="205"/>
        <v>10</v>
      </c>
      <c r="Q813" s="5">
        <f t="shared" si="205"/>
        <v>10</v>
      </c>
      <c r="R813" s="5">
        <f t="shared" si="205"/>
        <v>0</v>
      </c>
      <c r="S813" s="5">
        <f t="shared" si="205"/>
        <v>0</v>
      </c>
      <c r="T813" s="5">
        <f t="shared" si="205"/>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824</v>
      </c>
      <c r="L814" s="133" t="s">
        <v>404</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1">
        <v>0</v>
      </c>
      <c r="N815" s="1051">
        <v>0</v>
      </c>
      <c r="O815" s="1051">
        <v>0</v>
      </c>
      <c r="P815" s="1051">
        <v>0</v>
      </c>
      <c r="Q815" s="1051">
        <v>0</v>
      </c>
      <c r="R815" s="1051">
        <v>0</v>
      </c>
      <c r="S815" s="1051">
        <v>0</v>
      </c>
      <c r="T815" s="1051">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206"/>
        <v>5.5</v>
      </c>
      <c r="N816" s="5">
        <f t="shared" si="205"/>
        <v>7.5</v>
      </c>
      <c r="O816" s="5">
        <f t="shared" si="205"/>
        <v>8</v>
      </c>
      <c r="P816" s="5">
        <f t="shared" si="205"/>
        <v>10</v>
      </c>
      <c r="Q816" s="5">
        <f t="shared" si="205"/>
        <v>10</v>
      </c>
      <c r="R816" s="5">
        <f t="shared" si="205"/>
        <v>0</v>
      </c>
      <c r="S816" s="5">
        <f t="shared" si="205"/>
        <v>0</v>
      </c>
      <c r="T816" s="5">
        <f t="shared" si="205"/>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hidden="1" customHeight="1" outlineLevel="2" x14ac:dyDescent="0.25">
      <c r="A817" s="136"/>
      <c r="B817" s="126"/>
      <c r="C817" s="108"/>
      <c r="D817" s="108"/>
      <c r="E817" s="108"/>
      <c r="F817" s="110"/>
      <c r="G817" s="112"/>
      <c r="H817" s="112"/>
      <c r="K817" s="133"/>
      <c r="L817" s="133" t="s">
        <v>145</v>
      </c>
      <c r="M817" s="5">
        <f t="shared" si="206"/>
        <v>5.5</v>
      </c>
      <c r="N817" s="5">
        <f t="shared" si="205"/>
        <v>7.5</v>
      </c>
      <c r="O817" s="5">
        <f t="shared" si="205"/>
        <v>8</v>
      </c>
      <c r="P817" s="5">
        <f t="shared" si="205"/>
        <v>10</v>
      </c>
      <c r="Q817" s="5">
        <f t="shared" si="205"/>
        <v>10</v>
      </c>
      <c r="R817" s="5">
        <f t="shared" si="205"/>
        <v>0</v>
      </c>
      <c r="S817" s="5">
        <f t="shared" si="205"/>
        <v>0</v>
      </c>
      <c r="T817" s="5">
        <f t="shared" si="205"/>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hidden="1" customHeight="1" outlineLevel="2" x14ac:dyDescent="0.25">
      <c r="A818" s="136"/>
      <c r="B818" s="126"/>
      <c r="C818" s="108"/>
      <c r="D818" s="108"/>
      <c r="E818" s="108"/>
      <c r="F818" s="110"/>
      <c r="G818" s="112"/>
      <c r="H818" s="112"/>
      <c r="K818" s="133"/>
      <c r="L818" s="133" t="s">
        <v>146</v>
      </c>
      <c r="M818" s="5">
        <f t="shared" si="206"/>
        <v>5.5</v>
      </c>
      <c r="N818" s="5">
        <f t="shared" si="205"/>
        <v>7.5</v>
      </c>
      <c r="O818" s="5">
        <f t="shared" si="205"/>
        <v>8</v>
      </c>
      <c r="P818" s="5">
        <f t="shared" si="205"/>
        <v>10</v>
      </c>
      <c r="Q818" s="5">
        <f t="shared" si="205"/>
        <v>10</v>
      </c>
      <c r="R818" s="5">
        <f t="shared" si="205"/>
        <v>0</v>
      </c>
      <c r="S818" s="5">
        <f t="shared" si="205"/>
        <v>0</v>
      </c>
      <c r="T818" s="5">
        <f t="shared" si="205"/>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hidden="1" customHeight="1" outlineLevel="2" x14ac:dyDescent="0.25">
      <c r="A819" s="136"/>
      <c r="B819" s="126"/>
      <c r="C819" s="108"/>
      <c r="D819" s="108"/>
      <c r="E819" s="108"/>
      <c r="F819" s="110"/>
      <c r="G819" s="112"/>
      <c r="H819" s="112"/>
      <c r="K819" s="133"/>
      <c r="L819" s="133" t="s">
        <v>147</v>
      </c>
      <c r="M819" s="5">
        <f t="shared" si="206"/>
        <v>5.5</v>
      </c>
      <c r="N819" s="5">
        <f t="shared" si="205"/>
        <v>7.5</v>
      </c>
      <c r="O819" s="5">
        <f t="shared" si="205"/>
        <v>8</v>
      </c>
      <c r="P819" s="5">
        <f t="shared" si="205"/>
        <v>10</v>
      </c>
      <c r="Q819" s="5">
        <f t="shared" si="205"/>
        <v>10</v>
      </c>
      <c r="R819" s="5">
        <f t="shared" si="205"/>
        <v>0</v>
      </c>
      <c r="S819" s="5">
        <f t="shared" si="205"/>
        <v>0</v>
      </c>
      <c r="T819" s="5">
        <f t="shared" si="205"/>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hidden="1" customHeight="1" outlineLevel="2" x14ac:dyDescent="0.25">
      <c r="A820" s="136"/>
      <c r="B820" s="126"/>
      <c r="C820" s="108"/>
      <c r="D820" s="108"/>
      <c r="E820" s="108"/>
      <c r="F820" s="110"/>
      <c r="G820" s="112"/>
      <c r="H820" s="112"/>
      <c r="K820" s="133"/>
      <c r="L820" s="133" t="s">
        <v>148</v>
      </c>
      <c r="M820" s="5">
        <f t="shared" si="206"/>
        <v>5.5</v>
      </c>
      <c r="N820" s="5">
        <f t="shared" si="205"/>
        <v>7.5</v>
      </c>
      <c r="O820" s="5">
        <f t="shared" si="205"/>
        <v>8</v>
      </c>
      <c r="P820" s="5">
        <f t="shared" si="205"/>
        <v>10</v>
      </c>
      <c r="Q820" s="5">
        <f t="shared" si="205"/>
        <v>10</v>
      </c>
      <c r="R820" s="5">
        <f t="shared" si="205"/>
        <v>0</v>
      </c>
      <c r="S820" s="5">
        <f t="shared" si="205"/>
        <v>0</v>
      </c>
      <c r="T820" s="5">
        <f t="shared" si="205"/>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hidden="1" customHeight="1" outlineLevel="2" x14ac:dyDescent="0.25">
      <c r="A821" s="136"/>
      <c r="B821" s="126"/>
      <c r="C821" s="108"/>
      <c r="D821" s="108"/>
      <c r="E821" s="108"/>
      <c r="F821" s="110"/>
      <c r="G821" s="112"/>
      <c r="H821" s="112"/>
      <c r="K821" s="133"/>
      <c r="L821" s="133" t="s">
        <v>149</v>
      </c>
      <c r="M821" s="5">
        <f t="shared" si="206"/>
        <v>5.5</v>
      </c>
      <c r="N821" s="5">
        <f t="shared" si="205"/>
        <v>7.5</v>
      </c>
      <c r="O821" s="5">
        <f t="shared" si="205"/>
        <v>8</v>
      </c>
      <c r="P821" s="5">
        <f t="shared" si="205"/>
        <v>10</v>
      </c>
      <c r="Q821" s="5">
        <f t="shared" si="205"/>
        <v>10</v>
      </c>
      <c r="R821" s="5">
        <f t="shared" si="205"/>
        <v>0</v>
      </c>
      <c r="S821" s="5">
        <f t="shared" si="205"/>
        <v>0</v>
      </c>
      <c r="T821" s="5">
        <f t="shared" si="205"/>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hidden="1" customHeight="1" outlineLevel="2" x14ac:dyDescent="0.25">
      <c r="A822" s="136"/>
      <c r="B822" s="126"/>
      <c r="C822" s="108"/>
      <c r="D822" s="108"/>
      <c r="E822" s="108"/>
      <c r="F822" s="110"/>
      <c r="G822" s="112"/>
      <c r="H822" s="112"/>
      <c r="K822" s="133"/>
      <c r="L822" s="133" t="s">
        <v>150</v>
      </c>
      <c r="M822" s="5">
        <f t="shared" si="206"/>
        <v>5.5</v>
      </c>
      <c r="N822" s="5">
        <f t="shared" si="205"/>
        <v>7.5</v>
      </c>
      <c r="O822" s="5">
        <f t="shared" si="205"/>
        <v>8</v>
      </c>
      <c r="P822" s="5">
        <f t="shared" si="205"/>
        <v>10</v>
      </c>
      <c r="Q822" s="5">
        <f t="shared" si="205"/>
        <v>10</v>
      </c>
      <c r="R822" s="5">
        <f t="shared" si="205"/>
        <v>0</v>
      </c>
      <c r="S822" s="5">
        <f t="shared" si="205"/>
        <v>0</v>
      </c>
      <c r="T822" s="5">
        <f t="shared" si="205"/>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hidden="1" customHeight="1" outlineLevel="2" x14ac:dyDescent="0.25">
      <c r="A823" s="136"/>
      <c r="B823" s="126"/>
      <c r="C823" s="108"/>
      <c r="D823" s="108"/>
      <c r="E823" s="108"/>
      <c r="F823" s="110"/>
      <c r="G823" s="112"/>
      <c r="H823" s="112"/>
      <c r="K823" s="133"/>
      <c r="L823" s="133" t="s">
        <v>151</v>
      </c>
      <c r="M823" s="5">
        <f t="shared" si="206"/>
        <v>5.5</v>
      </c>
      <c r="N823" s="5">
        <f t="shared" si="205"/>
        <v>7.5</v>
      </c>
      <c r="O823" s="5">
        <f t="shared" si="205"/>
        <v>8</v>
      </c>
      <c r="P823" s="5">
        <f t="shared" si="205"/>
        <v>10</v>
      </c>
      <c r="Q823" s="5">
        <f t="shared" si="205"/>
        <v>10</v>
      </c>
      <c r="R823" s="5">
        <f t="shared" si="205"/>
        <v>0</v>
      </c>
      <c r="S823" s="5">
        <f t="shared" si="205"/>
        <v>0</v>
      </c>
      <c r="T823" s="5">
        <f t="shared" si="205"/>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hidden="1" outlineLevel="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hidden="1"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hidden="1"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hidden="1"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collapsed="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07">J$122</f>
        <v>typ</v>
      </c>
      <c r="J840" s="735" t="str">
        <f t="shared" si="207"/>
        <v>z0</v>
      </c>
      <c r="K840" s="735" t="str">
        <f t="shared" si="207"/>
        <v>z1</v>
      </c>
      <c r="L840" s="735" t="str">
        <f t="shared" si="207"/>
        <v>z2</v>
      </c>
      <c r="M840" s="735" t="str">
        <f t="shared" si="207"/>
        <v>z3</v>
      </c>
      <c r="N840" s="735" t="str">
        <f t="shared" si="207"/>
        <v>z4</v>
      </c>
      <c r="O840" s="735" t="str">
        <f t="shared" si="207"/>
        <v>z5</v>
      </c>
      <c r="P840" s="735" t="str">
        <f t="shared" si="207"/>
        <v>z6</v>
      </c>
      <c r="Q840" s="735" t="str">
        <f t="shared" si="207"/>
        <v>z7</v>
      </c>
      <c r="R840" s="735" t="str">
        <f t="shared" si="207"/>
        <v>z8</v>
      </c>
      <c r="S840" s="985"/>
      <c r="T840" s="735" t="str">
        <f>J$122</f>
        <v>typ</v>
      </c>
      <c r="U840" s="735" t="str">
        <f t="shared" ref="U840:AC840" si="208">K$122</f>
        <v>z0</v>
      </c>
      <c r="V840" s="735" t="str">
        <f t="shared" si="208"/>
        <v>z1</v>
      </c>
      <c r="W840" s="735" t="str">
        <f t="shared" si="208"/>
        <v>z2</v>
      </c>
      <c r="X840" s="735" t="str">
        <f t="shared" si="208"/>
        <v>z3</v>
      </c>
      <c r="Y840" s="735" t="str">
        <f t="shared" si="208"/>
        <v>z4</v>
      </c>
      <c r="Z840" s="735" t="str">
        <f t="shared" si="208"/>
        <v>z5</v>
      </c>
      <c r="AA840" s="735" t="str">
        <f t="shared" si="208"/>
        <v>z6</v>
      </c>
      <c r="AB840" s="735" t="str">
        <f t="shared" si="208"/>
        <v>z7</v>
      </c>
      <c r="AC840" s="735" t="str">
        <f t="shared" si="208"/>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300</v>
      </c>
      <c r="U843" s="153">
        <v>300</v>
      </c>
      <c r="V843" s="153">
        <v>300</v>
      </c>
      <c r="W843" s="153">
        <v>300</v>
      </c>
      <c r="X843" s="153">
        <v>300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400</v>
      </c>
      <c r="U844" s="153">
        <v>400</v>
      </c>
      <c r="V844" s="153">
        <v>400</v>
      </c>
      <c r="W844" s="153">
        <v>400</v>
      </c>
      <c r="X844" s="153">
        <v>400</v>
      </c>
      <c r="Y844" s="153">
        <v>300</v>
      </c>
      <c r="Z844" s="153">
        <v>300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500</v>
      </c>
      <c r="U845" s="153">
        <v>500</v>
      </c>
      <c r="V845" s="153">
        <v>500</v>
      </c>
      <c r="W845" s="153">
        <v>500</v>
      </c>
      <c r="X845" s="153">
        <v>500</v>
      </c>
      <c r="Y845" s="153">
        <v>400</v>
      </c>
      <c r="Z845" s="153">
        <v>400</v>
      </c>
      <c r="AA845" s="153">
        <v>300</v>
      </c>
      <c r="AB845" s="153">
        <v>300</v>
      </c>
      <c r="AC845" s="153">
        <v>300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500</v>
      </c>
      <c r="Z846" s="153">
        <v>500</v>
      </c>
      <c r="AA846" s="153">
        <v>400</v>
      </c>
      <c r="AB846" s="153">
        <v>400</v>
      </c>
      <c r="AC846" s="153">
        <v>400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v>50</v>
      </c>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hidden="1"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hidden="1"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hidden="1"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hidden="1"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hidden="1" customHeight="1" outlineLevel="1" collapsed="1" x14ac:dyDescent="0.25">
      <c r="A861" s="136"/>
      <c r="B861" s="137"/>
      <c r="C861" s="84"/>
      <c r="D861" s="84">
        <v>9535.2401303751758</v>
      </c>
      <c r="E861" s="84" t="s">
        <v>1</v>
      </c>
      <c r="F861" s="140"/>
      <c r="G861" s="141" t="s">
        <v>924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hidden="1"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hidden="1"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hidden="1"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hidden="1"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hidden="1"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hidden="1"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hidden="1"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910</v>
      </c>
      <c r="Q868" s="251" t="s">
        <v>911</v>
      </c>
      <c r="R868" s="251" t="s">
        <v>912</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hidden="1" customHeight="1" outlineLevel="1" x14ac:dyDescent="0.25">
      <c r="A869" s="136"/>
      <c r="B869" s="137"/>
      <c r="C869" s="108"/>
      <c r="D869" s="108"/>
      <c r="E869" s="108"/>
      <c r="F869" s="149"/>
      <c r="G869" s="116"/>
      <c r="H869" s="116"/>
      <c r="I869" s="116" t="s">
        <v>848</v>
      </c>
      <c r="J869" s="204" t="s">
        <v>406</v>
      </c>
      <c r="K869" s="132">
        <v>100</v>
      </c>
      <c r="L869" s="5">
        <f t="shared" ref="L869:R878" si="209">$K869</f>
        <v>100</v>
      </c>
      <c r="M869" s="5">
        <f t="shared" si="209"/>
        <v>100</v>
      </c>
      <c r="N869" s="5">
        <f t="shared" si="209"/>
        <v>100</v>
      </c>
      <c r="O869" s="5">
        <f t="shared" si="209"/>
        <v>100</v>
      </c>
      <c r="P869" s="5">
        <f t="shared" si="209"/>
        <v>100</v>
      </c>
      <c r="Q869" s="5">
        <f t="shared" si="209"/>
        <v>100</v>
      </c>
      <c r="R869" s="5">
        <f t="shared" si="209"/>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hidden="1" customHeight="1" outlineLevel="1" x14ac:dyDescent="0.25">
      <c r="A870" s="136"/>
      <c r="B870" s="137"/>
      <c r="C870" s="108"/>
      <c r="D870" s="108"/>
      <c r="E870" s="108"/>
      <c r="F870" s="149"/>
      <c r="G870" s="116"/>
      <c r="H870" s="116"/>
      <c r="I870" s="116"/>
      <c r="J870" s="204" t="s">
        <v>407</v>
      </c>
      <c r="K870" s="132">
        <v>100</v>
      </c>
      <c r="L870" s="5">
        <f t="shared" si="209"/>
        <v>100</v>
      </c>
      <c r="M870" s="5">
        <f t="shared" si="209"/>
        <v>100</v>
      </c>
      <c r="N870" s="5">
        <f t="shared" si="209"/>
        <v>100</v>
      </c>
      <c r="O870" s="5">
        <f t="shared" si="209"/>
        <v>100</v>
      </c>
      <c r="P870" s="5">
        <f t="shared" si="209"/>
        <v>100</v>
      </c>
      <c r="Q870" s="5">
        <f t="shared" si="209"/>
        <v>100</v>
      </c>
      <c r="R870" s="5">
        <f t="shared" si="209"/>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hidden="1" customHeight="1" outlineLevel="1" x14ac:dyDescent="0.25">
      <c r="A871" s="136"/>
      <c r="B871" s="137"/>
      <c r="C871" s="108"/>
      <c r="D871" s="108"/>
      <c r="E871" s="108"/>
      <c r="F871" s="149"/>
      <c r="G871" s="116"/>
      <c r="H871" s="116"/>
      <c r="I871" s="116"/>
      <c r="J871" s="204" t="s">
        <v>408</v>
      </c>
      <c r="K871" s="132">
        <v>100</v>
      </c>
      <c r="L871" s="5">
        <f t="shared" si="209"/>
        <v>100</v>
      </c>
      <c r="M871" s="5">
        <f t="shared" si="209"/>
        <v>100</v>
      </c>
      <c r="N871" s="5">
        <f t="shared" si="209"/>
        <v>100</v>
      </c>
      <c r="O871" s="5">
        <f t="shared" si="209"/>
        <v>100</v>
      </c>
      <c r="P871" s="5">
        <f t="shared" si="209"/>
        <v>100</v>
      </c>
      <c r="Q871" s="5">
        <f t="shared" si="209"/>
        <v>100</v>
      </c>
      <c r="R871" s="5">
        <f t="shared" si="209"/>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hidden="1" customHeight="1" outlineLevel="1" x14ac:dyDescent="0.25">
      <c r="A872" s="136"/>
      <c r="B872" s="137"/>
      <c r="C872" s="108"/>
      <c r="D872" s="108"/>
      <c r="E872" s="108"/>
      <c r="F872" s="149"/>
      <c r="G872" s="116"/>
      <c r="H872" s="116"/>
      <c r="I872" s="116"/>
      <c r="J872" s="204" t="s">
        <v>409</v>
      </c>
      <c r="K872" s="132">
        <v>100</v>
      </c>
      <c r="L872" s="5">
        <f t="shared" si="209"/>
        <v>100</v>
      </c>
      <c r="M872" s="5">
        <f t="shared" si="209"/>
        <v>100</v>
      </c>
      <c r="N872" s="5">
        <f t="shared" si="209"/>
        <v>100</v>
      </c>
      <c r="O872" s="5">
        <f t="shared" si="209"/>
        <v>100</v>
      </c>
      <c r="P872" s="5">
        <f t="shared" si="209"/>
        <v>100</v>
      </c>
      <c r="Q872" s="5">
        <f t="shared" si="209"/>
        <v>100</v>
      </c>
      <c r="R872" s="5">
        <f t="shared" si="209"/>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hidden="1" customHeight="1" outlineLevel="1" x14ac:dyDescent="0.25">
      <c r="A873" s="136"/>
      <c r="B873" s="137"/>
      <c r="C873" s="108"/>
      <c r="D873" s="108"/>
      <c r="E873" s="108"/>
      <c r="F873" s="149"/>
      <c r="G873" s="116"/>
      <c r="H873" s="116"/>
      <c r="I873" s="116"/>
      <c r="J873" s="204" t="s">
        <v>410</v>
      </c>
      <c r="K873" s="132">
        <v>1500</v>
      </c>
      <c r="L873" s="5">
        <f t="shared" si="209"/>
        <v>1500</v>
      </c>
      <c r="M873" s="5">
        <f t="shared" si="209"/>
        <v>1500</v>
      </c>
      <c r="N873" s="5">
        <f t="shared" si="209"/>
        <v>1500</v>
      </c>
      <c r="O873" s="5">
        <f t="shared" si="209"/>
        <v>1500</v>
      </c>
      <c r="P873" s="5">
        <f t="shared" si="209"/>
        <v>1500</v>
      </c>
      <c r="Q873" s="5">
        <f t="shared" si="209"/>
        <v>1500</v>
      </c>
      <c r="R873" s="5">
        <f t="shared" si="209"/>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hidden="1" customHeight="1" outlineLevel="1" x14ac:dyDescent="0.25">
      <c r="A874" s="136"/>
      <c r="B874" s="137"/>
      <c r="C874" s="108"/>
      <c r="D874" s="108"/>
      <c r="E874" s="108"/>
      <c r="F874" s="149"/>
      <c r="G874" s="116"/>
      <c r="H874" s="116"/>
      <c r="I874" s="116"/>
      <c r="J874" s="204" t="s">
        <v>411</v>
      </c>
      <c r="K874" s="132">
        <v>1500</v>
      </c>
      <c r="L874" s="5">
        <f t="shared" si="209"/>
        <v>1500</v>
      </c>
      <c r="M874" s="5">
        <f t="shared" si="209"/>
        <v>1500</v>
      </c>
      <c r="N874" s="5">
        <f t="shared" si="209"/>
        <v>1500</v>
      </c>
      <c r="O874" s="5">
        <f t="shared" si="209"/>
        <v>1500</v>
      </c>
      <c r="P874" s="5">
        <f t="shared" si="209"/>
        <v>1500</v>
      </c>
      <c r="Q874" s="5">
        <f t="shared" si="209"/>
        <v>1500</v>
      </c>
      <c r="R874" s="5">
        <f t="shared" si="209"/>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hidden="1" customHeight="1" outlineLevel="1" x14ac:dyDescent="0.25">
      <c r="A875" s="136"/>
      <c r="B875" s="137"/>
      <c r="C875" s="108"/>
      <c r="D875" s="108"/>
      <c r="E875" s="108"/>
      <c r="F875" s="149"/>
      <c r="G875" s="116"/>
      <c r="H875" s="116"/>
      <c r="I875" s="116"/>
      <c r="J875" s="204" t="s">
        <v>412</v>
      </c>
      <c r="K875" s="132">
        <v>1500</v>
      </c>
      <c r="L875" s="5">
        <f t="shared" si="209"/>
        <v>1500</v>
      </c>
      <c r="M875" s="5">
        <f t="shared" si="209"/>
        <v>1500</v>
      </c>
      <c r="N875" s="5">
        <f t="shared" si="209"/>
        <v>1500</v>
      </c>
      <c r="O875" s="5">
        <f t="shared" si="209"/>
        <v>1500</v>
      </c>
      <c r="P875" s="5">
        <f t="shared" si="209"/>
        <v>1500</v>
      </c>
      <c r="Q875" s="5">
        <f t="shared" si="209"/>
        <v>1500</v>
      </c>
      <c r="R875" s="5">
        <f t="shared" si="209"/>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hidden="1" customHeight="1" outlineLevel="1" x14ac:dyDescent="0.25">
      <c r="A876" s="136"/>
      <c r="B876" s="137"/>
      <c r="C876" s="108"/>
      <c r="D876" s="108"/>
      <c r="E876" s="108"/>
      <c r="F876" s="149"/>
      <c r="G876" s="116"/>
      <c r="H876" s="116"/>
      <c r="I876" s="116"/>
      <c r="J876" s="204" t="s">
        <v>413</v>
      </c>
      <c r="K876" s="132">
        <v>1500</v>
      </c>
      <c r="L876" s="5">
        <f t="shared" si="209"/>
        <v>1500</v>
      </c>
      <c r="M876" s="5">
        <f t="shared" si="209"/>
        <v>1500</v>
      </c>
      <c r="N876" s="5">
        <f t="shared" si="209"/>
        <v>1500</v>
      </c>
      <c r="O876" s="5">
        <f t="shared" si="209"/>
        <v>1500</v>
      </c>
      <c r="P876" s="5">
        <f t="shared" si="209"/>
        <v>1500</v>
      </c>
      <c r="Q876" s="5">
        <f t="shared" si="209"/>
        <v>1500</v>
      </c>
      <c r="R876" s="5">
        <f t="shared" si="209"/>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137"/>
      <c r="C877" s="108"/>
      <c r="D877" s="108"/>
      <c r="E877" s="108"/>
      <c r="F877" s="149"/>
      <c r="G877" s="116"/>
      <c r="H877" s="116"/>
      <c r="I877" s="116"/>
      <c r="J877" s="204" t="s">
        <v>414</v>
      </c>
      <c r="K877" s="132">
        <v>1250</v>
      </c>
      <c r="L877" s="5">
        <f t="shared" si="209"/>
        <v>1250</v>
      </c>
      <c r="M877" s="5">
        <f t="shared" si="209"/>
        <v>1250</v>
      </c>
      <c r="N877" s="5">
        <f t="shared" si="209"/>
        <v>1250</v>
      </c>
      <c r="O877" s="5">
        <f t="shared" si="209"/>
        <v>1250</v>
      </c>
      <c r="P877" s="5">
        <f t="shared" si="209"/>
        <v>1250</v>
      </c>
      <c r="Q877" s="5">
        <f t="shared" si="209"/>
        <v>1250</v>
      </c>
      <c r="R877" s="5">
        <f t="shared" si="209"/>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08"/>
      <c r="D878" s="108"/>
      <c r="E878" s="108"/>
      <c r="F878" s="149"/>
      <c r="G878" s="116"/>
      <c r="H878" s="116"/>
      <c r="I878" s="116"/>
      <c r="J878" s="204" t="s">
        <v>415</v>
      </c>
      <c r="K878" s="132">
        <v>1000</v>
      </c>
      <c r="L878" s="5">
        <f t="shared" si="209"/>
        <v>1000</v>
      </c>
      <c r="M878" s="5">
        <f t="shared" si="209"/>
        <v>1000</v>
      </c>
      <c r="N878" s="5">
        <f t="shared" si="209"/>
        <v>1000</v>
      </c>
      <c r="O878" s="5">
        <f t="shared" si="209"/>
        <v>1000</v>
      </c>
      <c r="P878" s="5">
        <f t="shared" si="209"/>
        <v>1000</v>
      </c>
      <c r="Q878" s="5">
        <f t="shared" si="209"/>
        <v>1000</v>
      </c>
      <c r="R878" s="5">
        <f t="shared" si="209"/>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0">$K879</f>
        <v>100</v>
      </c>
      <c r="N879" s="5">
        <f t="shared" si="210"/>
        <v>100</v>
      </c>
      <c r="O879" s="5">
        <f t="shared" si="210"/>
        <v>100</v>
      </c>
      <c r="P879" s="5">
        <f t="shared" si="210"/>
        <v>100</v>
      </c>
      <c r="Q879" s="5">
        <f t="shared" si="210"/>
        <v>100</v>
      </c>
      <c r="R879" s="5">
        <f t="shared" si="210"/>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1">$K880</f>
        <v>100</v>
      </c>
      <c r="M880" s="5">
        <f t="shared" si="210"/>
        <v>100</v>
      </c>
      <c r="N880" s="5">
        <f t="shared" si="210"/>
        <v>100</v>
      </c>
      <c r="O880" s="5">
        <f t="shared" si="210"/>
        <v>100</v>
      </c>
      <c r="P880" s="5">
        <f t="shared" si="210"/>
        <v>100</v>
      </c>
      <c r="Q880" s="5">
        <f t="shared" si="210"/>
        <v>100</v>
      </c>
      <c r="R880" s="5">
        <f t="shared" si="210"/>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1"/>
        <v>100</v>
      </c>
      <c r="M881" s="5">
        <f t="shared" si="210"/>
        <v>100</v>
      </c>
      <c r="N881" s="5">
        <f t="shared" si="210"/>
        <v>100</v>
      </c>
      <c r="O881" s="5">
        <f t="shared" si="210"/>
        <v>100</v>
      </c>
      <c r="P881" s="5">
        <f t="shared" si="210"/>
        <v>100</v>
      </c>
      <c r="Q881" s="5">
        <f t="shared" si="210"/>
        <v>100</v>
      </c>
      <c r="R881" s="5">
        <f t="shared" si="210"/>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1"/>
        <v>100</v>
      </c>
      <c r="M882" s="5">
        <f t="shared" si="210"/>
        <v>100</v>
      </c>
      <c r="N882" s="5">
        <f t="shared" si="210"/>
        <v>100</v>
      </c>
      <c r="O882" s="5">
        <f t="shared" si="210"/>
        <v>100</v>
      </c>
      <c r="P882" s="5">
        <f t="shared" si="210"/>
        <v>100</v>
      </c>
      <c r="Q882" s="5">
        <f t="shared" si="210"/>
        <v>100</v>
      </c>
      <c r="R882" s="5">
        <f t="shared" si="210"/>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1"/>
        <v>100</v>
      </c>
      <c r="M883" s="5">
        <f t="shared" si="210"/>
        <v>100</v>
      </c>
      <c r="N883" s="5">
        <f t="shared" si="210"/>
        <v>100</v>
      </c>
      <c r="O883" s="5">
        <f t="shared" si="210"/>
        <v>100</v>
      </c>
      <c r="P883" s="5">
        <f t="shared" si="210"/>
        <v>100</v>
      </c>
      <c r="Q883" s="5">
        <f t="shared" si="210"/>
        <v>100</v>
      </c>
      <c r="R883" s="5">
        <f t="shared" si="210"/>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1"/>
        <v>1500</v>
      </c>
      <c r="M884" s="5">
        <f t="shared" si="210"/>
        <v>1500</v>
      </c>
      <c r="N884" s="5">
        <f t="shared" si="210"/>
        <v>1500</v>
      </c>
      <c r="O884" s="5">
        <f t="shared" si="210"/>
        <v>1500</v>
      </c>
      <c r="P884" s="5">
        <f t="shared" si="210"/>
        <v>1500</v>
      </c>
      <c r="Q884" s="5">
        <f t="shared" si="210"/>
        <v>1500</v>
      </c>
      <c r="R884" s="5">
        <f t="shared" si="210"/>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1"/>
        <v>1500</v>
      </c>
      <c r="M885" s="5">
        <f t="shared" si="210"/>
        <v>1500</v>
      </c>
      <c r="N885" s="5">
        <f t="shared" si="210"/>
        <v>1500</v>
      </c>
      <c r="O885" s="5">
        <f t="shared" si="210"/>
        <v>1500</v>
      </c>
      <c r="P885" s="5">
        <f t="shared" si="210"/>
        <v>1500</v>
      </c>
      <c r="Q885" s="5">
        <f t="shared" si="210"/>
        <v>1500</v>
      </c>
      <c r="R885" s="5">
        <f t="shared" si="210"/>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1"/>
        <v>1500</v>
      </c>
      <c r="M886" s="5">
        <f t="shared" si="210"/>
        <v>1500</v>
      </c>
      <c r="N886" s="5">
        <f t="shared" si="210"/>
        <v>1500</v>
      </c>
      <c r="O886" s="5">
        <f t="shared" si="210"/>
        <v>1500</v>
      </c>
      <c r="P886" s="5">
        <f t="shared" si="210"/>
        <v>1500</v>
      </c>
      <c r="Q886" s="5">
        <f t="shared" si="210"/>
        <v>1500</v>
      </c>
      <c r="R886" s="5">
        <f t="shared" si="210"/>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1"/>
        <v>1250</v>
      </c>
      <c r="M887" s="5">
        <f t="shared" si="210"/>
        <v>1250</v>
      </c>
      <c r="N887" s="5">
        <f t="shared" si="210"/>
        <v>1250</v>
      </c>
      <c r="O887" s="5">
        <f t="shared" si="210"/>
        <v>1250</v>
      </c>
      <c r="P887" s="5">
        <f t="shared" si="210"/>
        <v>1250</v>
      </c>
      <c r="Q887" s="5">
        <f t="shared" si="210"/>
        <v>1250</v>
      </c>
      <c r="R887" s="5">
        <f t="shared" si="210"/>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1"/>
        <v>1000</v>
      </c>
      <c r="M888" s="5">
        <f t="shared" si="210"/>
        <v>1000</v>
      </c>
      <c r="N888" s="5">
        <f t="shared" si="210"/>
        <v>1000</v>
      </c>
      <c r="O888" s="5">
        <f t="shared" si="210"/>
        <v>1000</v>
      </c>
      <c r="P888" s="5">
        <f t="shared" si="210"/>
        <v>1000</v>
      </c>
      <c r="Q888" s="5">
        <f t="shared" si="210"/>
        <v>1000</v>
      </c>
      <c r="R888" s="5">
        <f t="shared" si="210"/>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817</v>
      </c>
      <c r="J889" s="133" t="s">
        <v>404</v>
      </c>
      <c r="K889" s="132">
        <v>100</v>
      </c>
      <c r="L889" s="5">
        <f t="shared" si="211"/>
        <v>100</v>
      </c>
      <c r="M889" s="5">
        <f t="shared" si="210"/>
        <v>100</v>
      </c>
      <c r="N889" s="5">
        <f t="shared" si="210"/>
        <v>100</v>
      </c>
      <c r="O889" s="5">
        <f t="shared" si="210"/>
        <v>100</v>
      </c>
      <c r="P889" s="5">
        <f t="shared" si="210"/>
        <v>100</v>
      </c>
      <c r="Q889" s="5">
        <f t="shared" si="210"/>
        <v>100</v>
      </c>
      <c r="R889" s="5">
        <f t="shared" si="210"/>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1"/>
        <v>100</v>
      </c>
      <c r="M890" s="5">
        <f t="shared" si="210"/>
        <v>100</v>
      </c>
      <c r="N890" s="5">
        <f t="shared" si="210"/>
        <v>100</v>
      </c>
      <c r="O890" s="5">
        <f t="shared" si="210"/>
        <v>100</v>
      </c>
      <c r="P890" s="5">
        <f t="shared" si="210"/>
        <v>100</v>
      </c>
      <c r="Q890" s="5">
        <f t="shared" si="210"/>
        <v>100</v>
      </c>
      <c r="R890" s="5">
        <f t="shared" si="210"/>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1"/>
        <v>100</v>
      </c>
      <c r="M891" s="5">
        <f t="shared" si="210"/>
        <v>100</v>
      </c>
      <c r="N891" s="5">
        <f t="shared" si="210"/>
        <v>100</v>
      </c>
      <c r="O891" s="5">
        <f t="shared" si="210"/>
        <v>100</v>
      </c>
      <c r="P891" s="5">
        <f t="shared" si="210"/>
        <v>100</v>
      </c>
      <c r="Q891" s="5">
        <f t="shared" si="210"/>
        <v>100</v>
      </c>
      <c r="R891" s="5">
        <f t="shared" si="210"/>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1"/>
        <v>100</v>
      </c>
      <c r="M892" s="5">
        <f t="shared" si="210"/>
        <v>100</v>
      </c>
      <c r="N892" s="5">
        <f t="shared" si="210"/>
        <v>100</v>
      </c>
      <c r="O892" s="5">
        <f t="shared" si="210"/>
        <v>100</v>
      </c>
      <c r="P892" s="5">
        <f t="shared" si="210"/>
        <v>100</v>
      </c>
      <c r="Q892" s="5">
        <f t="shared" si="210"/>
        <v>100</v>
      </c>
      <c r="R892" s="5">
        <f t="shared" si="210"/>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1"/>
        <v>100</v>
      </c>
      <c r="M893" s="5">
        <f t="shared" si="210"/>
        <v>100</v>
      </c>
      <c r="N893" s="5">
        <f t="shared" si="210"/>
        <v>100</v>
      </c>
      <c r="O893" s="5">
        <f t="shared" si="210"/>
        <v>100</v>
      </c>
      <c r="P893" s="5">
        <f t="shared" si="210"/>
        <v>100</v>
      </c>
      <c r="Q893" s="5">
        <f t="shared" si="210"/>
        <v>100</v>
      </c>
      <c r="R893" s="5">
        <f t="shared" si="210"/>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1"/>
        <v>1500</v>
      </c>
      <c r="M894" s="5">
        <f t="shared" si="210"/>
        <v>1500</v>
      </c>
      <c r="N894" s="5">
        <f t="shared" si="210"/>
        <v>1500</v>
      </c>
      <c r="O894" s="5">
        <f t="shared" si="210"/>
        <v>1500</v>
      </c>
      <c r="P894" s="5">
        <f t="shared" si="210"/>
        <v>1500</v>
      </c>
      <c r="Q894" s="5">
        <f t="shared" si="210"/>
        <v>1500</v>
      </c>
      <c r="R894" s="5">
        <f t="shared" si="210"/>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1"/>
        <v>1500</v>
      </c>
      <c r="M895" s="5">
        <f t="shared" si="211"/>
        <v>1500</v>
      </c>
      <c r="N895" s="5">
        <f t="shared" si="211"/>
        <v>1500</v>
      </c>
      <c r="O895" s="5">
        <f t="shared" si="211"/>
        <v>1500</v>
      </c>
      <c r="P895" s="5">
        <f t="shared" si="211"/>
        <v>1500</v>
      </c>
      <c r="Q895" s="5">
        <f t="shared" si="211"/>
        <v>1500</v>
      </c>
      <c r="R895" s="5">
        <f t="shared" si="211"/>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1"/>
        <v>1500</v>
      </c>
      <c r="M896" s="5">
        <f t="shared" si="211"/>
        <v>1500</v>
      </c>
      <c r="N896" s="5">
        <f t="shared" si="211"/>
        <v>1500</v>
      </c>
      <c r="O896" s="5">
        <f t="shared" si="211"/>
        <v>1500</v>
      </c>
      <c r="P896" s="5">
        <f t="shared" si="211"/>
        <v>1500</v>
      </c>
      <c r="Q896" s="5">
        <f t="shared" si="211"/>
        <v>1500</v>
      </c>
      <c r="R896" s="5">
        <f t="shared" si="211"/>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1"/>
        <v>1250</v>
      </c>
      <c r="M897" s="5">
        <f t="shared" si="211"/>
        <v>1250</v>
      </c>
      <c r="N897" s="5">
        <f t="shared" si="211"/>
        <v>1250</v>
      </c>
      <c r="O897" s="5">
        <f t="shared" si="211"/>
        <v>1250</v>
      </c>
      <c r="P897" s="5">
        <f t="shared" si="211"/>
        <v>1250</v>
      </c>
      <c r="Q897" s="5">
        <f t="shared" si="211"/>
        <v>1250</v>
      </c>
      <c r="R897" s="5">
        <f t="shared" si="211"/>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1"/>
        <v>1000</v>
      </c>
      <c r="M898" s="5">
        <f t="shared" si="211"/>
        <v>1000</v>
      </c>
      <c r="N898" s="5">
        <f t="shared" si="211"/>
        <v>1000</v>
      </c>
      <c r="O898" s="5">
        <f t="shared" si="211"/>
        <v>1000</v>
      </c>
      <c r="P898" s="5">
        <f t="shared" si="211"/>
        <v>1000</v>
      </c>
      <c r="Q898" s="5">
        <f t="shared" si="211"/>
        <v>1000</v>
      </c>
      <c r="R898" s="5">
        <f t="shared" si="211"/>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818</v>
      </c>
      <c r="J899" s="133" t="s">
        <v>404</v>
      </c>
      <c r="K899" s="132">
        <v>100</v>
      </c>
      <c r="L899" s="5">
        <f t="shared" si="211"/>
        <v>100</v>
      </c>
      <c r="M899" s="5">
        <f t="shared" si="211"/>
        <v>100</v>
      </c>
      <c r="N899" s="5">
        <f t="shared" si="211"/>
        <v>100</v>
      </c>
      <c r="O899" s="5">
        <f t="shared" si="211"/>
        <v>100</v>
      </c>
      <c r="P899" s="5">
        <f t="shared" si="211"/>
        <v>100</v>
      </c>
      <c r="Q899" s="5">
        <f t="shared" si="211"/>
        <v>100</v>
      </c>
      <c r="R899" s="5">
        <f t="shared" si="21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1"/>
        <v>100</v>
      </c>
      <c r="M900" s="5">
        <f t="shared" si="211"/>
        <v>100</v>
      </c>
      <c r="N900" s="5">
        <f t="shared" si="211"/>
        <v>100</v>
      </c>
      <c r="O900" s="5">
        <f t="shared" si="211"/>
        <v>100</v>
      </c>
      <c r="P900" s="5">
        <f t="shared" si="211"/>
        <v>100</v>
      </c>
      <c r="Q900" s="5">
        <f t="shared" si="211"/>
        <v>100</v>
      </c>
      <c r="R900" s="5">
        <f t="shared" si="21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1"/>
        <v>100</v>
      </c>
      <c r="M901" s="5">
        <f t="shared" si="211"/>
        <v>100</v>
      </c>
      <c r="N901" s="5">
        <f t="shared" si="211"/>
        <v>100</v>
      </c>
      <c r="O901" s="5">
        <f t="shared" si="211"/>
        <v>100</v>
      </c>
      <c r="P901" s="5">
        <f t="shared" si="211"/>
        <v>100</v>
      </c>
      <c r="Q901" s="5">
        <f t="shared" si="211"/>
        <v>100</v>
      </c>
      <c r="R901" s="5">
        <f t="shared" si="21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1"/>
        <v>100</v>
      </c>
      <c r="M902" s="5">
        <f t="shared" si="211"/>
        <v>100</v>
      </c>
      <c r="N902" s="5">
        <f t="shared" si="211"/>
        <v>100</v>
      </c>
      <c r="O902" s="5">
        <f t="shared" si="211"/>
        <v>100</v>
      </c>
      <c r="P902" s="5">
        <f t="shared" si="211"/>
        <v>100</v>
      </c>
      <c r="Q902" s="5">
        <f t="shared" si="211"/>
        <v>100</v>
      </c>
      <c r="R902" s="5">
        <f t="shared" si="21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1"/>
        <v>100</v>
      </c>
      <c r="M903" s="5">
        <f t="shared" si="211"/>
        <v>100</v>
      </c>
      <c r="N903" s="5">
        <f t="shared" si="211"/>
        <v>100</v>
      </c>
      <c r="O903" s="5">
        <f t="shared" si="211"/>
        <v>100</v>
      </c>
      <c r="P903" s="5">
        <f t="shared" si="211"/>
        <v>100</v>
      </c>
      <c r="Q903" s="5">
        <f t="shared" si="211"/>
        <v>100</v>
      </c>
      <c r="R903" s="5">
        <f t="shared" si="211"/>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1"/>
        <v>1500</v>
      </c>
      <c r="M904" s="5">
        <f t="shared" si="211"/>
        <v>1500</v>
      </c>
      <c r="N904" s="5">
        <f t="shared" si="211"/>
        <v>1500</v>
      </c>
      <c r="O904" s="5">
        <f t="shared" si="211"/>
        <v>1500</v>
      </c>
      <c r="P904" s="5">
        <f t="shared" si="211"/>
        <v>1500</v>
      </c>
      <c r="Q904" s="5">
        <f t="shared" si="211"/>
        <v>1500</v>
      </c>
      <c r="R904" s="5">
        <f t="shared" si="21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1"/>
        <v>1500</v>
      </c>
      <c r="M905" s="5">
        <f t="shared" si="211"/>
        <v>1500</v>
      </c>
      <c r="N905" s="5">
        <f t="shared" si="211"/>
        <v>1500</v>
      </c>
      <c r="O905" s="5">
        <f t="shared" si="211"/>
        <v>1500</v>
      </c>
      <c r="P905" s="5">
        <f t="shared" si="211"/>
        <v>1500</v>
      </c>
      <c r="Q905" s="5">
        <f t="shared" si="211"/>
        <v>1500</v>
      </c>
      <c r="R905" s="5">
        <f t="shared" si="21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1"/>
        <v>1500</v>
      </c>
      <c r="M906" s="5">
        <f t="shared" si="211"/>
        <v>1500</v>
      </c>
      <c r="N906" s="5">
        <f t="shared" si="211"/>
        <v>1500</v>
      </c>
      <c r="O906" s="5">
        <f t="shared" si="211"/>
        <v>1500</v>
      </c>
      <c r="P906" s="5">
        <f t="shared" si="211"/>
        <v>1500</v>
      </c>
      <c r="Q906" s="5">
        <f t="shared" si="211"/>
        <v>1500</v>
      </c>
      <c r="R906" s="5">
        <f t="shared" si="211"/>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1"/>
        <v>1250</v>
      </c>
      <c r="M907" s="5">
        <f t="shared" si="211"/>
        <v>1250</v>
      </c>
      <c r="N907" s="5">
        <f t="shared" si="211"/>
        <v>1250</v>
      </c>
      <c r="O907" s="5">
        <f t="shared" si="211"/>
        <v>1250</v>
      </c>
      <c r="P907" s="5">
        <f t="shared" si="211"/>
        <v>1250</v>
      </c>
      <c r="Q907" s="5">
        <f t="shared" si="211"/>
        <v>1250</v>
      </c>
      <c r="R907" s="5">
        <f t="shared" si="211"/>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1"/>
        <v>1000</v>
      </c>
      <c r="M908" s="5">
        <f t="shared" si="211"/>
        <v>1000</v>
      </c>
      <c r="N908" s="5">
        <f t="shared" si="211"/>
        <v>1000</v>
      </c>
      <c r="O908" s="5">
        <f t="shared" si="211"/>
        <v>1000</v>
      </c>
      <c r="P908" s="5">
        <f t="shared" si="211"/>
        <v>1000</v>
      </c>
      <c r="Q908" s="5">
        <f t="shared" si="211"/>
        <v>1000</v>
      </c>
      <c r="R908" s="5">
        <f t="shared" si="211"/>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819</v>
      </c>
      <c r="J909" s="133" t="s">
        <v>404</v>
      </c>
      <c r="K909" s="132">
        <v>100</v>
      </c>
      <c r="L909" s="5">
        <f t="shared" si="211"/>
        <v>100</v>
      </c>
      <c r="M909" s="5">
        <f t="shared" si="211"/>
        <v>100</v>
      </c>
      <c r="N909" s="5">
        <f t="shared" si="211"/>
        <v>100</v>
      </c>
      <c r="O909" s="5">
        <f t="shared" si="211"/>
        <v>100</v>
      </c>
      <c r="P909" s="5">
        <f t="shared" si="211"/>
        <v>100</v>
      </c>
      <c r="Q909" s="5">
        <f t="shared" si="211"/>
        <v>100</v>
      </c>
      <c r="R909" s="5">
        <f t="shared" si="21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1"/>
        <v>100</v>
      </c>
      <c r="M910" s="5">
        <f t="shared" si="211"/>
        <v>100</v>
      </c>
      <c r="N910" s="5">
        <f t="shared" si="211"/>
        <v>100</v>
      </c>
      <c r="O910" s="5">
        <f t="shared" si="211"/>
        <v>100</v>
      </c>
      <c r="P910" s="5">
        <f t="shared" si="211"/>
        <v>100</v>
      </c>
      <c r="Q910" s="5">
        <f t="shared" si="211"/>
        <v>100</v>
      </c>
      <c r="R910" s="5">
        <f t="shared" si="21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1"/>
        <v>100</v>
      </c>
      <c r="M911" s="5">
        <f t="shared" si="211"/>
        <v>100</v>
      </c>
      <c r="N911" s="5">
        <f t="shared" si="211"/>
        <v>100</v>
      </c>
      <c r="O911" s="5">
        <f t="shared" si="211"/>
        <v>100</v>
      </c>
      <c r="P911" s="5">
        <f t="shared" si="211"/>
        <v>100</v>
      </c>
      <c r="Q911" s="5">
        <f t="shared" si="211"/>
        <v>100</v>
      </c>
      <c r="R911" s="5">
        <f t="shared" si="21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2">$K912</f>
        <v>100</v>
      </c>
      <c r="M912" s="5">
        <f t="shared" si="212"/>
        <v>100</v>
      </c>
      <c r="N912" s="5">
        <f t="shared" si="212"/>
        <v>100</v>
      </c>
      <c r="O912" s="5">
        <f t="shared" si="212"/>
        <v>100</v>
      </c>
      <c r="P912" s="5">
        <f t="shared" si="212"/>
        <v>100</v>
      </c>
      <c r="Q912" s="5">
        <f t="shared" si="212"/>
        <v>100</v>
      </c>
      <c r="R912" s="5">
        <f t="shared" si="212"/>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2"/>
        <v>100</v>
      </c>
      <c r="M913" s="5">
        <f t="shared" si="212"/>
        <v>100</v>
      </c>
      <c r="N913" s="5">
        <f t="shared" si="212"/>
        <v>100</v>
      </c>
      <c r="O913" s="5">
        <f t="shared" si="212"/>
        <v>100</v>
      </c>
      <c r="P913" s="5">
        <f t="shared" si="212"/>
        <v>100</v>
      </c>
      <c r="Q913" s="5">
        <f t="shared" si="212"/>
        <v>100</v>
      </c>
      <c r="R913" s="5">
        <f t="shared" si="212"/>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2"/>
        <v>1500</v>
      </c>
      <c r="M914" s="5">
        <f t="shared" si="212"/>
        <v>1500</v>
      </c>
      <c r="N914" s="5">
        <f t="shared" si="212"/>
        <v>1500</v>
      </c>
      <c r="O914" s="5">
        <f t="shared" si="212"/>
        <v>1500</v>
      </c>
      <c r="P914" s="5">
        <f t="shared" si="212"/>
        <v>1500</v>
      </c>
      <c r="Q914" s="5">
        <f t="shared" si="212"/>
        <v>1500</v>
      </c>
      <c r="R914" s="5">
        <f t="shared" si="21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2"/>
        <v>1500</v>
      </c>
      <c r="M915" s="5">
        <f t="shared" si="212"/>
        <v>1500</v>
      </c>
      <c r="N915" s="5">
        <f t="shared" si="212"/>
        <v>1500</v>
      </c>
      <c r="O915" s="5">
        <f t="shared" si="212"/>
        <v>1500</v>
      </c>
      <c r="P915" s="5">
        <f t="shared" si="212"/>
        <v>1500</v>
      </c>
      <c r="Q915" s="5">
        <f t="shared" si="212"/>
        <v>1500</v>
      </c>
      <c r="R915" s="5">
        <f t="shared" si="21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2"/>
        <v>1500</v>
      </c>
      <c r="M916" s="5">
        <f t="shared" si="212"/>
        <v>1500</v>
      </c>
      <c r="N916" s="5">
        <f t="shared" si="212"/>
        <v>1500</v>
      </c>
      <c r="O916" s="5">
        <f t="shared" si="212"/>
        <v>1500</v>
      </c>
      <c r="P916" s="5">
        <f t="shared" si="212"/>
        <v>1500</v>
      </c>
      <c r="Q916" s="5">
        <f t="shared" si="212"/>
        <v>1500</v>
      </c>
      <c r="R916" s="5">
        <f t="shared" si="212"/>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2"/>
        <v>1250</v>
      </c>
      <c r="M917" s="5">
        <f t="shared" si="212"/>
        <v>1250</v>
      </c>
      <c r="N917" s="5">
        <f t="shared" si="212"/>
        <v>1250</v>
      </c>
      <c r="O917" s="5">
        <f t="shared" si="212"/>
        <v>1250</v>
      </c>
      <c r="P917" s="5">
        <f t="shared" si="212"/>
        <v>1250</v>
      </c>
      <c r="Q917" s="5">
        <f t="shared" si="212"/>
        <v>1250</v>
      </c>
      <c r="R917" s="5">
        <f t="shared" si="212"/>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2"/>
        <v>1000</v>
      </c>
      <c r="M918" s="5">
        <f t="shared" si="212"/>
        <v>1000</v>
      </c>
      <c r="N918" s="5">
        <f t="shared" si="212"/>
        <v>1000</v>
      </c>
      <c r="O918" s="5">
        <f t="shared" si="212"/>
        <v>1000</v>
      </c>
      <c r="P918" s="5">
        <f t="shared" si="212"/>
        <v>1000</v>
      </c>
      <c r="Q918" s="5">
        <f t="shared" si="212"/>
        <v>1000</v>
      </c>
      <c r="R918" s="5">
        <f t="shared" si="212"/>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820</v>
      </c>
      <c r="J919" s="133" t="s">
        <v>404</v>
      </c>
      <c r="K919" s="132">
        <v>1000</v>
      </c>
      <c r="L919" s="5">
        <f t="shared" si="212"/>
        <v>1000</v>
      </c>
      <c r="M919" s="5">
        <f t="shared" si="212"/>
        <v>1000</v>
      </c>
      <c r="N919" s="5">
        <f t="shared" si="212"/>
        <v>1000</v>
      </c>
      <c r="O919" s="5">
        <f t="shared" si="212"/>
        <v>1000</v>
      </c>
      <c r="P919" s="5">
        <f t="shared" si="212"/>
        <v>1000</v>
      </c>
      <c r="Q919" s="5">
        <f t="shared" si="212"/>
        <v>1000</v>
      </c>
      <c r="R919" s="5">
        <f t="shared" si="212"/>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2"/>
        <v>100</v>
      </c>
      <c r="M920" s="5">
        <f t="shared" si="212"/>
        <v>100</v>
      </c>
      <c r="N920" s="5">
        <f t="shared" si="212"/>
        <v>100</v>
      </c>
      <c r="O920" s="5">
        <f t="shared" si="212"/>
        <v>100</v>
      </c>
      <c r="P920" s="5">
        <f t="shared" si="212"/>
        <v>100</v>
      </c>
      <c r="Q920" s="5">
        <f t="shared" si="212"/>
        <v>100</v>
      </c>
      <c r="R920" s="5">
        <f t="shared" si="21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2"/>
        <v>100</v>
      </c>
      <c r="M921" s="5">
        <f t="shared" si="212"/>
        <v>100</v>
      </c>
      <c r="N921" s="5">
        <f t="shared" si="212"/>
        <v>100</v>
      </c>
      <c r="O921" s="5">
        <f t="shared" si="212"/>
        <v>100</v>
      </c>
      <c r="P921" s="5">
        <f t="shared" si="212"/>
        <v>100</v>
      </c>
      <c r="Q921" s="5">
        <f t="shared" si="212"/>
        <v>100</v>
      </c>
      <c r="R921" s="5">
        <f t="shared" si="21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2"/>
        <v>100</v>
      </c>
      <c r="M922" s="5">
        <f t="shared" si="212"/>
        <v>100</v>
      </c>
      <c r="N922" s="5">
        <f t="shared" si="212"/>
        <v>100</v>
      </c>
      <c r="O922" s="5">
        <f t="shared" si="212"/>
        <v>100</v>
      </c>
      <c r="P922" s="5">
        <f t="shared" si="212"/>
        <v>100</v>
      </c>
      <c r="Q922" s="5">
        <f t="shared" si="212"/>
        <v>100</v>
      </c>
      <c r="R922" s="5">
        <f t="shared" si="21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2"/>
        <v>100</v>
      </c>
      <c r="M923" s="5">
        <f t="shared" si="212"/>
        <v>100</v>
      </c>
      <c r="N923" s="5">
        <f t="shared" si="212"/>
        <v>100</v>
      </c>
      <c r="O923" s="5">
        <f t="shared" si="212"/>
        <v>100</v>
      </c>
      <c r="P923" s="5">
        <f t="shared" si="212"/>
        <v>100</v>
      </c>
      <c r="Q923" s="5">
        <f t="shared" si="212"/>
        <v>100</v>
      </c>
      <c r="R923" s="5">
        <f t="shared" si="212"/>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2"/>
        <v>1500</v>
      </c>
      <c r="M924" s="5">
        <f t="shared" si="212"/>
        <v>1500</v>
      </c>
      <c r="N924" s="5">
        <f t="shared" si="212"/>
        <v>1500</v>
      </c>
      <c r="O924" s="5">
        <f t="shared" si="212"/>
        <v>1500</v>
      </c>
      <c r="P924" s="5">
        <f t="shared" si="212"/>
        <v>1500</v>
      </c>
      <c r="Q924" s="5">
        <f t="shared" si="212"/>
        <v>1500</v>
      </c>
      <c r="R924" s="5">
        <f t="shared" si="21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2"/>
        <v>1500</v>
      </c>
      <c r="M925" s="5">
        <f t="shared" si="212"/>
        <v>1500</v>
      </c>
      <c r="N925" s="5">
        <f t="shared" si="212"/>
        <v>1500</v>
      </c>
      <c r="O925" s="5">
        <f t="shared" si="212"/>
        <v>1500</v>
      </c>
      <c r="P925" s="5">
        <f t="shared" si="212"/>
        <v>1500</v>
      </c>
      <c r="Q925" s="5">
        <f t="shared" si="212"/>
        <v>1500</v>
      </c>
      <c r="R925" s="5">
        <f t="shared" si="21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2"/>
        <v>1500</v>
      </c>
      <c r="M926" s="5">
        <f t="shared" si="212"/>
        <v>1500</v>
      </c>
      <c r="N926" s="5">
        <f t="shared" si="212"/>
        <v>1500</v>
      </c>
      <c r="O926" s="5">
        <f t="shared" si="212"/>
        <v>1500</v>
      </c>
      <c r="P926" s="5">
        <f t="shared" si="212"/>
        <v>1500</v>
      </c>
      <c r="Q926" s="5">
        <f t="shared" si="212"/>
        <v>1500</v>
      </c>
      <c r="R926" s="5">
        <f t="shared" si="212"/>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2"/>
        <v>1250</v>
      </c>
      <c r="M927" s="5">
        <f t="shared" si="212"/>
        <v>1250</v>
      </c>
      <c r="N927" s="5">
        <f t="shared" si="212"/>
        <v>1250</v>
      </c>
      <c r="O927" s="5">
        <f t="shared" si="212"/>
        <v>1250</v>
      </c>
      <c r="P927" s="5">
        <f t="shared" si="212"/>
        <v>1250</v>
      </c>
      <c r="Q927" s="5">
        <f t="shared" si="212"/>
        <v>1250</v>
      </c>
      <c r="R927" s="5">
        <f t="shared" si="212"/>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2"/>
        <v>1000</v>
      </c>
      <c r="M928" s="5">
        <f t="shared" si="212"/>
        <v>1000</v>
      </c>
      <c r="N928" s="5">
        <f t="shared" si="212"/>
        <v>1000</v>
      </c>
      <c r="O928" s="5">
        <f t="shared" si="212"/>
        <v>1000</v>
      </c>
      <c r="P928" s="5">
        <f t="shared" si="212"/>
        <v>1000</v>
      </c>
      <c r="Q928" s="5">
        <f t="shared" si="212"/>
        <v>1000</v>
      </c>
      <c r="R928" s="5">
        <f t="shared" si="212"/>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821</v>
      </c>
      <c r="J929" s="133" t="s">
        <v>404</v>
      </c>
      <c r="K929" s="132">
        <v>1000</v>
      </c>
      <c r="L929" s="5">
        <f t="shared" si="212"/>
        <v>1000</v>
      </c>
      <c r="M929" s="5">
        <f t="shared" si="212"/>
        <v>1000</v>
      </c>
      <c r="N929" s="5">
        <f t="shared" si="212"/>
        <v>1000</v>
      </c>
      <c r="O929" s="5">
        <f t="shared" si="212"/>
        <v>1000</v>
      </c>
      <c r="P929" s="5">
        <f t="shared" si="212"/>
        <v>1000</v>
      </c>
      <c r="Q929" s="5">
        <f t="shared" si="212"/>
        <v>1000</v>
      </c>
      <c r="R929" s="5">
        <f t="shared" si="212"/>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2"/>
        <v>100</v>
      </c>
      <c r="M930" s="5">
        <f t="shared" si="212"/>
        <v>100</v>
      </c>
      <c r="N930" s="5">
        <f t="shared" si="212"/>
        <v>100</v>
      </c>
      <c r="O930" s="5">
        <f t="shared" si="212"/>
        <v>100</v>
      </c>
      <c r="P930" s="5">
        <f t="shared" si="212"/>
        <v>100</v>
      </c>
      <c r="Q930" s="5">
        <f t="shared" si="212"/>
        <v>100</v>
      </c>
      <c r="R930" s="5">
        <f t="shared" si="21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2"/>
        <v>100</v>
      </c>
      <c r="M931" s="5">
        <f t="shared" si="212"/>
        <v>100</v>
      </c>
      <c r="N931" s="5">
        <f t="shared" si="212"/>
        <v>100</v>
      </c>
      <c r="O931" s="5">
        <f t="shared" si="212"/>
        <v>100</v>
      </c>
      <c r="P931" s="5">
        <f t="shared" si="212"/>
        <v>100</v>
      </c>
      <c r="Q931" s="5">
        <f t="shared" si="212"/>
        <v>100</v>
      </c>
      <c r="R931" s="5">
        <f t="shared" si="212"/>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2"/>
        <v>100</v>
      </c>
      <c r="M932" s="5">
        <f t="shared" si="212"/>
        <v>100</v>
      </c>
      <c r="N932" s="5">
        <f t="shared" si="212"/>
        <v>100</v>
      </c>
      <c r="O932" s="5">
        <f t="shared" si="212"/>
        <v>100</v>
      </c>
      <c r="P932" s="5">
        <f t="shared" si="212"/>
        <v>100</v>
      </c>
      <c r="Q932" s="5">
        <f t="shared" si="212"/>
        <v>100</v>
      </c>
      <c r="R932" s="5">
        <f t="shared" si="212"/>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2"/>
        <v>100</v>
      </c>
      <c r="M933" s="5">
        <f t="shared" si="212"/>
        <v>100</v>
      </c>
      <c r="N933" s="5">
        <f t="shared" si="212"/>
        <v>100</v>
      </c>
      <c r="O933" s="5">
        <f t="shared" si="212"/>
        <v>100</v>
      </c>
      <c r="P933" s="5">
        <f t="shared" si="212"/>
        <v>100</v>
      </c>
      <c r="Q933" s="5">
        <f t="shared" si="212"/>
        <v>100</v>
      </c>
      <c r="R933" s="5">
        <f t="shared" si="212"/>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2"/>
        <v>1500</v>
      </c>
      <c r="M934" s="5">
        <f t="shared" si="212"/>
        <v>1500</v>
      </c>
      <c r="N934" s="5">
        <f t="shared" si="212"/>
        <v>1500</v>
      </c>
      <c r="O934" s="5">
        <f t="shared" si="212"/>
        <v>1500</v>
      </c>
      <c r="P934" s="5">
        <f t="shared" si="212"/>
        <v>1500</v>
      </c>
      <c r="Q934" s="5">
        <f t="shared" si="212"/>
        <v>1500</v>
      </c>
      <c r="R934" s="5">
        <f t="shared" si="212"/>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2"/>
        <v>1500</v>
      </c>
      <c r="M935" s="5">
        <f t="shared" si="212"/>
        <v>1500</v>
      </c>
      <c r="N935" s="5">
        <f t="shared" si="212"/>
        <v>1500</v>
      </c>
      <c r="O935" s="5">
        <f t="shared" si="212"/>
        <v>1500</v>
      </c>
      <c r="P935" s="5">
        <f t="shared" si="212"/>
        <v>1500</v>
      </c>
      <c r="Q935" s="5">
        <f t="shared" si="212"/>
        <v>1500</v>
      </c>
      <c r="R935" s="5">
        <f t="shared" si="212"/>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2"/>
        <v>1500</v>
      </c>
      <c r="M936" s="5">
        <f t="shared" si="212"/>
        <v>1500</v>
      </c>
      <c r="N936" s="5">
        <f t="shared" si="212"/>
        <v>1500</v>
      </c>
      <c r="O936" s="5">
        <f t="shared" si="212"/>
        <v>1500</v>
      </c>
      <c r="P936" s="5">
        <f t="shared" si="212"/>
        <v>1500</v>
      </c>
      <c r="Q936" s="5">
        <f t="shared" si="212"/>
        <v>1500</v>
      </c>
      <c r="R936" s="5">
        <f t="shared" si="212"/>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2"/>
        <v>1250</v>
      </c>
      <c r="M937" s="5">
        <f t="shared" si="212"/>
        <v>1250</v>
      </c>
      <c r="N937" s="5">
        <f t="shared" si="212"/>
        <v>1250</v>
      </c>
      <c r="O937" s="5">
        <f t="shared" si="212"/>
        <v>1250</v>
      </c>
      <c r="P937" s="5">
        <f t="shared" si="212"/>
        <v>1250</v>
      </c>
      <c r="Q937" s="5">
        <f t="shared" si="212"/>
        <v>1250</v>
      </c>
      <c r="R937" s="5">
        <f t="shared" si="212"/>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2"/>
        <v>1000</v>
      </c>
      <c r="M938" s="5">
        <f t="shared" si="212"/>
        <v>1000</v>
      </c>
      <c r="N938" s="5">
        <f t="shared" si="212"/>
        <v>1000</v>
      </c>
      <c r="O938" s="5">
        <f t="shared" si="212"/>
        <v>1000</v>
      </c>
      <c r="P938" s="5">
        <f t="shared" si="212"/>
        <v>1000</v>
      </c>
      <c r="Q938" s="5">
        <f t="shared" si="212"/>
        <v>1000</v>
      </c>
      <c r="R938" s="5">
        <f t="shared" si="212"/>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822</v>
      </c>
      <c r="J939" s="133" t="s">
        <v>404</v>
      </c>
      <c r="K939" s="132">
        <v>1000</v>
      </c>
      <c r="L939" s="5">
        <f t="shared" si="212"/>
        <v>1000</v>
      </c>
      <c r="M939" s="5">
        <f t="shared" si="212"/>
        <v>1000</v>
      </c>
      <c r="N939" s="5">
        <f t="shared" si="212"/>
        <v>1000</v>
      </c>
      <c r="O939" s="5">
        <f t="shared" si="212"/>
        <v>1000</v>
      </c>
      <c r="P939" s="5">
        <f t="shared" si="212"/>
        <v>1000</v>
      </c>
      <c r="Q939" s="5">
        <f t="shared" si="212"/>
        <v>1000</v>
      </c>
      <c r="R939" s="5">
        <f t="shared" si="212"/>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2"/>
        <v>1000</v>
      </c>
      <c r="M940" s="5">
        <f t="shared" si="212"/>
        <v>1000</v>
      </c>
      <c r="N940" s="5">
        <f t="shared" si="212"/>
        <v>1000</v>
      </c>
      <c r="O940" s="5">
        <f t="shared" si="212"/>
        <v>1000</v>
      </c>
      <c r="P940" s="5">
        <f t="shared" si="212"/>
        <v>1000</v>
      </c>
      <c r="Q940" s="5">
        <f t="shared" si="212"/>
        <v>1000</v>
      </c>
      <c r="R940" s="5">
        <f t="shared" si="212"/>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2"/>
        <v>100</v>
      </c>
      <c r="M941" s="5">
        <f t="shared" si="212"/>
        <v>100</v>
      </c>
      <c r="N941" s="5">
        <f t="shared" si="212"/>
        <v>100</v>
      </c>
      <c r="O941" s="5">
        <f t="shared" si="212"/>
        <v>100</v>
      </c>
      <c r="P941" s="5">
        <f t="shared" si="212"/>
        <v>100</v>
      </c>
      <c r="Q941" s="5">
        <f t="shared" si="212"/>
        <v>100</v>
      </c>
      <c r="R941" s="5">
        <f t="shared" si="212"/>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2"/>
        <v>100</v>
      </c>
      <c r="M942" s="5">
        <f t="shared" si="212"/>
        <v>100</v>
      </c>
      <c r="N942" s="5">
        <f t="shared" si="212"/>
        <v>100</v>
      </c>
      <c r="O942" s="5">
        <f t="shared" si="212"/>
        <v>100</v>
      </c>
      <c r="P942" s="5">
        <f t="shared" si="212"/>
        <v>100</v>
      </c>
      <c r="Q942" s="5">
        <f t="shared" si="212"/>
        <v>100</v>
      </c>
      <c r="R942" s="5">
        <f t="shared" si="212"/>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2"/>
        <v>100</v>
      </c>
      <c r="M943" s="5">
        <f t="shared" si="212"/>
        <v>100</v>
      </c>
      <c r="N943" s="5">
        <f t="shared" si="212"/>
        <v>100</v>
      </c>
      <c r="O943" s="5">
        <f t="shared" si="212"/>
        <v>100</v>
      </c>
      <c r="P943" s="5">
        <f t="shared" si="212"/>
        <v>100</v>
      </c>
      <c r="Q943" s="5">
        <f t="shared" si="212"/>
        <v>100</v>
      </c>
      <c r="R943" s="5">
        <f t="shared" si="212"/>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3">$K944</f>
        <v>1500</v>
      </c>
      <c r="M944" s="5">
        <f t="shared" si="213"/>
        <v>1500</v>
      </c>
      <c r="N944" s="5">
        <f t="shared" si="213"/>
        <v>1500</v>
      </c>
      <c r="O944" s="5">
        <f t="shared" si="213"/>
        <v>1500</v>
      </c>
      <c r="P944" s="5">
        <f t="shared" si="213"/>
        <v>1500</v>
      </c>
      <c r="Q944" s="5">
        <f t="shared" si="213"/>
        <v>1500</v>
      </c>
      <c r="R944" s="5">
        <f t="shared" si="21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3"/>
        <v>1500</v>
      </c>
      <c r="M945" s="5">
        <f t="shared" si="213"/>
        <v>1500</v>
      </c>
      <c r="N945" s="5">
        <f t="shared" si="213"/>
        <v>1500</v>
      </c>
      <c r="O945" s="5">
        <f t="shared" si="213"/>
        <v>1500</v>
      </c>
      <c r="P945" s="5">
        <f t="shared" si="213"/>
        <v>1500</v>
      </c>
      <c r="Q945" s="5">
        <f t="shared" si="213"/>
        <v>1500</v>
      </c>
      <c r="R945" s="5">
        <f t="shared" si="21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3"/>
        <v>1500</v>
      </c>
      <c r="M946" s="5">
        <f t="shared" si="213"/>
        <v>1500</v>
      </c>
      <c r="N946" s="5">
        <f t="shared" si="213"/>
        <v>1500</v>
      </c>
      <c r="O946" s="5">
        <f t="shared" si="213"/>
        <v>1500</v>
      </c>
      <c r="P946" s="5">
        <f t="shared" si="213"/>
        <v>1500</v>
      </c>
      <c r="Q946" s="5">
        <f t="shared" si="213"/>
        <v>1500</v>
      </c>
      <c r="R946" s="5">
        <f t="shared" si="213"/>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3"/>
        <v>1250</v>
      </c>
      <c r="M947" s="5">
        <f t="shared" si="213"/>
        <v>1250</v>
      </c>
      <c r="N947" s="5">
        <f t="shared" si="213"/>
        <v>1250</v>
      </c>
      <c r="O947" s="5">
        <f t="shared" si="213"/>
        <v>1250</v>
      </c>
      <c r="P947" s="5">
        <f t="shared" si="213"/>
        <v>1250</v>
      </c>
      <c r="Q947" s="5">
        <f t="shared" si="213"/>
        <v>1250</v>
      </c>
      <c r="R947" s="5">
        <f t="shared" si="213"/>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3"/>
        <v>1000</v>
      </c>
      <c r="M948" s="5">
        <f t="shared" si="213"/>
        <v>1000</v>
      </c>
      <c r="N948" s="5">
        <f t="shared" si="213"/>
        <v>1000</v>
      </c>
      <c r="O948" s="5">
        <f t="shared" si="213"/>
        <v>1000</v>
      </c>
      <c r="P948" s="5">
        <f t="shared" si="213"/>
        <v>1000</v>
      </c>
      <c r="Q948" s="5">
        <f t="shared" si="213"/>
        <v>1000</v>
      </c>
      <c r="R948" s="5">
        <f t="shared" si="21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823</v>
      </c>
      <c r="J949" s="133" t="s">
        <v>404</v>
      </c>
      <c r="K949" s="132">
        <v>1000</v>
      </c>
      <c r="L949" s="5">
        <f t="shared" si="213"/>
        <v>1000</v>
      </c>
      <c r="M949" s="5">
        <f t="shared" si="213"/>
        <v>1000</v>
      </c>
      <c r="N949" s="5">
        <f t="shared" si="213"/>
        <v>1000</v>
      </c>
      <c r="O949" s="5">
        <f t="shared" si="213"/>
        <v>1000</v>
      </c>
      <c r="P949" s="5">
        <f t="shared" si="213"/>
        <v>1000</v>
      </c>
      <c r="Q949" s="5">
        <f t="shared" si="213"/>
        <v>1000</v>
      </c>
      <c r="R949" s="5">
        <f t="shared" si="213"/>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3"/>
        <v>1000</v>
      </c>
      <c r="M950" s="5">
        <f t="shared" si="213"/>
        <v>1000</v>
      </c>
      <c r="N950" s="5">
        <f t="shared" si="213"/>
        <v>1000</v>
      </c>
      <c r="O950" s="5">
        <f t="shared" si="213"/>
        <v>1000</v>
      </c>
      <c r="P950" s="5">
        <f t="shared" si="213"/>
        <v>1000</v>
      </c>
      <c r="Q950" s="5">
        <f t="shared" si="213"/>
        <v>1000</v>
      </c>
      <c r="R950" s="5">
        <f t="shared" si="213"/>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3"/>
        <v>100</v>
      </c>
      <c r="M951" s="5">
        <f t="shared" si="213"/>
        <v>100</v>
      </c>
      <c r="N951" s="5">
        <f t="shared" si="213"/>
        <v>100</v>
      </c>
      <c r="O951" s="5">
        <f t="shared" si="213"/>
        <v>100</v>
      </c>
      <c r="P951" s="5">
        <f t="shared" si="213"/>
        <v>100</v>
      </c>
      <c r="Q951" s="5">
        <f t="shared" si="213"/>
        <v>100</v>
      </c>
      <c r="R951" s="5">
        <f t="shared" si="21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3"/>
        <v>100</v>
      </c>
      <c r="M952" s="5">
        <f t="shared" si="213"/>
        <v>100</v>
      </c>
      <c r="N952" s="5">
        <f t="shared" si="213"/>
        <v>100</v>
      </c>
      <c r="O952" s="5">
        <f t="shared" si="213"/>
        <v>100</v>
      </c>
      <c r="P952" s="5">
        <f t="shared" si="213"/>
        <v>100</v>
      </c>
      <c r="Q952" s="5">
        <f t="shared" si="213"/>
        <v>100</v>
      </c>
      <c r="R952" s="5">
        <f t="shared" si="21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3"/>
        <v>100</v>
      </c>
      <c r="M953" s="5">
        <f t="shared" si="213"/>
        <v>100</v>
      </c>
      <c r="N953" s="5">
        <f t="shared" si="213"/>
        <v>100</v>
      </c>
      <c r="O953" s="5">
        <f t="shared" si="213"/>
        <v>100</v>
      </c>
      <c r="P953" s="5">
        <f t="shared" si="213"/>
        <v>100</v>
      </c>
      <c r="Q953" s="5">
        <f t="shared" si="213"/>
        <v>100</v>
      </c>
      <c r="R953" s="5">
        <f t="shared" si="213"/>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3"/>
        <v>1500</v>
      </c>
      <c r="M954" s="5">
        <f t="shared" si="213"/>
        <v>1500</v>
      </c>
      <c r="N954" s="5">
        <f t="shared" si="213"/>
        <v>1500</v>
      </c>
      <c r="O954" s="5">
        <f t="shared" si="213"/>
        <v>1500</v>
      </c>
      <c r="P954" s="5">
        <f t="shared" si="213"/>
        <v>1500</v>
      </c>
      <c r="Q954" s="5">
        <f t="shared" si="213"/>
        <v>1500</v>
      </c>
      <c r="R954" s="5">
        <f t="shared" si="21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3"/>
        <v>1500</v>
      </c>
      <c r="M955" s="5">
        <f t="shared" si="213"/>
        <v>1500</v>
      </c>
      <c r="N955" s="5">
        <f t="shared" si="213"/>
        <v>1500</v>
      </c>
      <c r="O955" s="5">
        <f t="shared" si="213"/>
        <v>1500</v>
      </c>
      <c r="P955" s="5">
        <f t="shared" si="213"/>
        <v>1500</v>
      </c>
      <c r="Q955" s="5">
        <f t="shared" si="213"/>
        <v>1500</v>
      </c>
      <c r="R955" s="5">
        <f t="shared" si="21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3"/>
        <v>1500</v>
      </c>
      <c r="M956" s="5">
        <f t="shared" si="213"/>
        <v>1500</v>
      </c>
      <c r="N956" s="5">
        <f t="shared" si="213"/>
        <v>1500</v>
      </c>
      <c r="O956" s="5">
        <f t="shared" si="213"/>
        <v>1500</v>
      </c>
      <c r="P956" s="5">
        <f t="shared" si="213"/>
        <v>1500</v>
      </c>
      <c r="Q956" s="5">
        <f t="shared" si="213"/>
        <v>1500</v>
      </c>
      <c r="R956" s="5">
        <f t="shared" si="213"/>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3"/>
        <v>1250</v>
      </c>
      <c r="M957" s="5">
        <f t="shared" si="213"/>
        <v>1250</v>
      </c>
      <c r="N957" s="5">
        <f t="shared" si="213"/>
        <v>1250</v>
      </c>
      <c r="O957" s="5">
        <f t="shared" si="213"/>
        <v>1250</v>
      </c>
      <c r="P957" s="5">
        <f t="shared" si="213"/>
        <v>1250</v>
      </c>
      <c r="Q957" s="5">
        <f t="shared" si="213"/>
        <v>1250</v>
      </c>
      <c r="R957" s="5">
        <f t="shared" si="213"/>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3"/>
        <v>1000</v>
      </c>
      <c r="M958" s="5">
        <f t="shared" si="213"/>
        <v>1000</v>
      </c>
      <c r="N958" s="5">
        <f t="shared" si="213"/>
        <v>1000</v>
      </c>
      <c r="O958" s="5">
        <f t="shared" si="213"/>
        <v>1000</v>
      </c>
      <c r="P958" s="5">
        <f t="shared" si="213"/>
        <v>1000</v>
      </c>
      <c r="Q958" s="5">
        <f t="shared" si="213"/>
        <v>1000</v>
      </c>
      <c r="R958" s="5">
        <f t="shared" si="21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824</v>
      </c>
      <c r="J959" s="133" t="s">
        <v>404</v>
      </c>
      <c r="K959" s="132">
        <v>1000</v>
      </c>
      <c r="L959" s="5">
        <f t="shared" si="213"/>
        <v>1000</v>
      </c>
      <c r="M959" s="5">
        <f t="shared" si="213"/>
        <v>1000</v>
      </c>
      <c r="N959" s="5">
        <f t="shared" si="213"/>
        <v>1000</v>
      </c>
      <c r="O959" s="5">
        <f t="shared" si="213"/>
        <v>1000</v>
      </c>
      <c r="P959" s="5">
        <f t="shared" si="213"/>
        <v>1000</v>
      </c>
      <c r="Q959" s="5">
        <f t="shared" si="213"/>
        <v>1000</v>
      </c>
      <c r="R959" s="5">
        <f t="shared" si="21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3"/>
        <v>1000</v>
      </c>
      <c r="M960" s="5">
        <f t="shared" si="213"/>
        <v>1000</v>
      </c>
      <c r="N960" s="5">
        <f t="shared" si="213"/>
        <v>1000</v>
      </c>
      <c r="O960" s="5">
        <f t="shared" si="213"/>
        <v>1000</v>
      </c>
      <c r="P960" s="5">
        <f t="shared" si="213"/>
        <v>1000</v>
      </c>
      <c r="Q960" s="5">
        <f t="shared" si="213"/>
        <v>1000</v>
      </c>
      <c r="R960" s="5">
        <f t="shared" si="213"/>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3"/>
        <v>100</v>
      </c>
      <c r="M961" s="5">
        <f t="shared" si="213"/>
        <v>100</v>
      </c>
      <c r="N961" s="5">
        <f t="shared" si="213"/>
        <v>100</v>
      </c>
      <c r="O961" s="5">
        <f t="shared" si="213"/>
        <v>100</v>
      </c>
      <c r="P961" s="5">
        <f t="shared" si="213"/>
        <v>100</v>
      </c>
      <c r="Q961" s="5">
        <f t="shared" si="213"/>
        <v>100</v>
      </c>
      <c r="R961" s="5">
        <f t="shared" si="21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3"/>
        <v>100</v>
      </c>
      <c r="M962" s="5">
        <f t="shared" si="213"/>
        <v>100</v>
      </c>
      <c r="N962" s="5">
        <f t="shared" si="213"/>
        <v>100</v>
      </c>
      <c r="O962" s="5">
        <f t="shared" si="213"/>
        <v>100</v>
      </c>
      <c r="P962" s="5">
        <f t="shared" si="213"/>
        <v>100</v>
      </c>
      <c r="Q962" s="5">
        <f t="shared" si="213"/>
        <v>100</v>
      </c>
      <c r="R962" s="5">
        <f t="shared" si="21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3"/>
        <v>100</v>
      </c>
      <c r="M963" s="5">
        <f t="shared" si="213"/>
        <v>100</v>
      </c>
      <c r="N963" s="5">
        <f t="shared" si="213"/>
        <v>100</v>
      </c>
      <c r="O963" s="5">
        <f t="shared" si="213"/>
        <v>100</v>
      </c>
      <c r="P963" s="5">
        <f t="shared" si="213"/>
        <v>100</v>
      </c>
      <c r="Q963" s="5">
        <f t="shared" si="213"/>
        <v>100</v>
      </c>
      <c r="R963" s="5">
        <f t="shared" si="213"/>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3"/>
        <v>1500</v>
      </c>
      <c r="M964" s="5">
        <f t="shared" si="213"/>
        <v>1500</v>
      </c>
      <c r="N964" s="5">
        <f t="shared" si="213"/>
        <v>1500</v>
      </c>
      <c r="O964" s="5">
        <f t="shared" si="213"/>
        <v>1500</v>
      </c>
      <c r="P964" s="5">
        <f t="shared" si="213"/>
        <v>1500</v>
      </c>
      <c r="Q964" s="5">
        <f t="shared" si="213"/>
        <v>1500</v>
      </c>
      <c r="R964" s="5">
        <f t="shared" si="213"/>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3"/>
        <v>1500</v>
      </c>
      <c r="M965" s="5">
        <f t="shared" si="213"/>
        <v>1500</v>
      </c>
      <c r="N965" s="5">
        <f t="shared" si="213"/>
        <v>1500</v>
      </c>
      <c r="O965" s="5">
        <f t="shared" si="213"/>
        <v>1500</v>
      </c>
      <c r="P965" s="5">
        <f t="shared" si="213"/>
        <v>1500</v>
      </c>
      <c r="Q965" s="5">
        <f t="shared" si="213"/>
        <v>1500</v>
      </c>
      <c r="R965" s="5">
        <f t="shared" si="213"/>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3"/>
        <v>1500</v>
      </c>
      <c r="M966" s="5">
        <f t="shared" si="213"/>
        <v>1500</v>
      </c>
      <c r="N966" s="5">
        <f t="shared" si="213"/>
        <v>1500</v>
      </c>
      <c r="O966" s="5">
        <f t="shared" si="213"/>
        <v>1500</v>
      </c>
      <c r="P966" s="5">
        <f t="shared" si="213"/>
        <v>1500</v>
      </c>
      <c r="Q966" s="5">
        <f t="shared" si="213"/>
        <v>1500</v>
      </c>
      <c r="R966" s="5">
        <f t="shared" si="213"/>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3"/>
        <v>1250</v>
      </c>
      <c r="M967" s="5">
        <f t="shared" si="213"/>
        <v>1250</v>
      </c>
      <c r="N967" s="5">
        <f t="shared" si="213"/>
        <v>1250</v>
      </c>
      <c r="O967" s="5">
        <f t="shared" si="213"/>
        <v>1250</v>
      </c>
      <c r="P967" s="5">
        <f t="shared" si="213"/>
        <v>1250</v>
      </c>
      <c r="Q967" s="5">
        <f t="shared" si="213"/>
        <v>1250</v>
      </c>
      <c r="R967" s="5">
        <f t="shared" si="213"/>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3"/>
        <v>1000</v>
      </c>
      <c r="M968" s="5">
        <f t="shared" si="213"/>
        <v>1000</v>
      </c>
      <c r="N968" s="5">
        <f t="shared" si="213"/>
        <v>1000</v>
      </c>
      <c r="O968" s="5">
        <f t="shared" si="213"/>
        <v>1000</v>
      </c>
      <c r="P968" s="5">
        <f t="shared" si="213"/>
        <v>1000</v>
      </c>
      <c r="Q968" s="5">
        <f t="shared" si="213"/>
        <v>1000</v>
      </c>
      <c r="R968" s="5">
        <f t="shared" si="213"/>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hidden="1"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hidden="1"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hidden="1"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collapsed="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hidden="1"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hidden="1"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hidden="1"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hidden="1"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hidden="1" customHeight="1" outlineLevel="1" collapsed="1" x14ac:dyDescent="0.25">
      <c r="A977" s="136"/>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hidden="1" customHeight="1" outlineLevel="1" x14ac:dyDescent="0.25">
      <c r="A978" s="136"/>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hidden="1"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hidden="1" customHeight="1" outlineLevel="1" x14ac:dyDescent="0.25">
      <c r="A980" s="136"/>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hidden="1" customHeight="1" outlineLevel="1" x14ac:dyDescent="0.25">
      <c r="A981" s="136"/>
      <c r="B981" s="126"/>
      <c r="C981" s="92"/>
      <c r="D981" s="92"/>
      <c r="E981" s="92"/>
      <c r="F981" s="92"/>
      <c r="G981" s="106"/>
      <c r="H981" s="106"/>
      <c r="I981" s="106"/>
      <c r="J981" s="106"/>
      <c r="K981" s="106"/>
      <c r="L981" s="106"/>
      <c r="M981" s="620" t="s">
        <v>773</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hidden="1" customHeight="1" outlineLevel="1" x14ac:dyDescent="0.25">
      <c r="A982" s="136"/>
      <c r="B982" s="126"/>
      <c r="C982" s="245"/>
      <c r="D982" s="245"/>
      <c r="E982" s="245"/>
      <c r="F982" s="245"/>
      <c r="G982" s="245"/>
      <c r="H982" s="245"/>
      <c r="I982" s="245"/>
      <c r="J982" s="245"/>
      <c r="K982" s="245"/>
      <c r="L982" s="606"/>
      <c r="M982" s="620" t="s">
        <v>772</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hidden="1" customHeight="1" outlineLevel="1" x14ac:dyDescent="0.25">
      <c r="A983" s="136"/>
      <c r="B983" s="126"/>
      <c r="C983" s="92"/>
      <c r="D983" s="92"/>
      <c r="E983" s="92"/>
      <c r="F983" s="92"/>
      <c r="G983" s="92"/>
      <c r="H983" s="92"/>
      <c r="I983" s="92"/>
      <c r="J983" s="92"/>
      <c r="K983" s="92"/>
      <c r="L983" s="106"/>
      <c r="M983" s="131" t="s">
        <v>942</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hidden="1"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hidden="1"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770</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hidden="1"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hidden="1"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hidden="1"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hidden="1"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hidden="1"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hidden="1"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hidden="1"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hidden="1"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hidden="1"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hidden="1"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hidden="1"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x14ac:dyDescent="0.25">
      <c r="A997" s="136"/>
      <c r="B997" s="126"/>
      <c r="C997" s="108"/>
      <c r="D997" s="108"/>
      <c r="E997" s="108"/>
      <c r="F997" s="110"/>
      <c r="G997" s="118" t="s">
        <v>943</v>
      </c>
      <c r="H997" s="111"/>
      <c r="I997" s="111"/>
      <c r="J997" s="111"/>
      <c r="K997" s="111"/>
      <c r="L997" s="621">
        <v>6.5</v>
      </c>
      <c r="M997" s="111" t="s">
        <v>776</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hidden="1"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collapsed="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hidden="1"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collapsed="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183" activePane="bottomRight" state="frozen"/>
      <selection activeCell="A6" sqref="A6"/>
      <selection pane="topRight" activeCell="J6" sqref="J6"/>
      <selection pane="bottomLeft" activeCell="A22" sqref="A22"/>
      <selection pane="bottomRight" activeCell="S206" sqref="S20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425</v>
      </c>
      <c r="F6" s="461">
        <v>2</v>
      </c>
      <c r="G6" s="397"/>
      <c r="H6" s="868" t="s">
        <v>426</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427</v>
      </c>
      <c r="F7" s="467">
        <v>1</v>
      </c>
      <c r="G7" s="401"/>
      <c r="H7" s="402" t="s">
        <v>428</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429</v>
      </c>
      <c r="J12" s="409" t="s">
        <v>430</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431</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432</v>
      </c>
      <c r="C15" s="385">
        <f>INT(MAX($C$16:$C$31))+1</f>
        <v>5</v>
      </c>
      <c r="D15" s="410" t="s">
        <v>433</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434</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435</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436</v>
      </c>
      <c r="I18" s="626">
        <v>44674.448414814797</v>
      </c>
      <c r="J18" s="1071" t="s">
        <v>1152</v>
      </c>
      <c r="K18" s="1072"/>
      <c r="L18" s="1072"/>
      <c r="M18" s="1072"/>
      <c r="N18" s="1072"/>
      <c r="O18" s="1072"/>
      <c r="P18" s="1072"/>
      <c r="Q18" s="1072"/>
      <c r="R18" s="1072"/>
      <c r="S18" s="1072"/>
      <c r="T18" s="1072"/>
      <c r="U18" s="1072"/>
      <c r="V18" s="1072"/>
      <c r="W18" s="1072"/>
      <c r="X18" s="107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437</v>
      </c>
      <c r="I21" s="511">
        <v>44654.751766203699</v>
      </c>
      <c r="J21" s="1074" t="s">
        <v>1101</v>
      </c>
      <c r="K21" s="1074"/>
      <c r="L21" s="1074"/>
      <c r="M21" s="1074"/>
      <c r="N21" s="1074"/>
      <c r="O21" s="1074"/>
      <c r="P21" s="1074"/>
      <c r="Q21" s="1074"/>
      <c r="R21" s="1074"/>
      <c r="S21" s="1074"/>
      <c r="T21" s="1074"/>
      <c r="U21" s="1074"/>
      <c r="V21" s="1074"/>
      <c r="W21" s="1074"/>
      <c r="X21" s="107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438</v>
      </c>
      <c r="AP24" s="395"/>
      <c r="AQ24" s="383"/>
      <c r="AR24" s="383"/>
      <c r="AS24" s="383"/>
    </row>
    <row r="25" spans="1:45" ht="5.0999999999999996" customHeight="1" outlineLevel="3" x14ac:dyDescent="0.25">
      <c r="A25" s="383"/>
      <c r="B25" s="392"/>
      <c r="C25" s="385">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439</v>
      </c>
      <c r="I26" s="417" t="s">
        <v>440</v>
      </c>
      <c r="J26" s="418">
        <v>15</v>
      </c>
      <c r="K26" s="417" t="s">
        <v>441</v>
      </c>
      <c r="L26" s="418">
        <v>8.43</v>
      </c>
      <c r="M26" s="415" t="s">
        <v>442</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443</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444</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445</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446</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438</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425</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427</v>
      </c>
      <c r="F41" s="467">
        <v>1</v>
      </c>
      <c r="G41" s="401"/>
      <c r="H41" s="402" t="s">
        <v>447</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431</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432</v>
      </c>
      <c r="C49" s="385">
        <f>INT(MAX($C$51:$C$179))+1</f>
        <v>5</v>
      </c>
      <c r="D49" s="410" t="s">
        <v>433</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448</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434</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449</v>
      </c>
      <c r="I52" s="431"/>
      <c r="J52" s="432">
        <v>2</v>
      </c>
      <c r="K52" s="415"/>
      <c r="L52" s="415" t="s">
        <v>922</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450</v>
      </c>
      <c r="I53" s="431"/>
      <c r="J53" s="432">
        <v>0</v>
      </c>
      <c r="K53" s="415"/>
      <c r="L53" s="415" t="s">
        <v>451</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452</v>
      </c>
      <c r="I54" s="431" t="s">
        <v>453</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454</v>
      </c>
      <c r="I55" s="431" t="s">
        <v>453</v>
      </c>
      <c r="J55" s="432">
        <v>15</v>
      </c>
      <c r="K55" s="415"/>
      <c r="L55" s="415" t="s">
        <v>455</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456</v>
      </c>
      <c r="I56" s="431"/>
      <c r="J56" s="432">
        <v>0</v>
      </c>
      <c r="K56" s="415"/>
      <c r="L56" s="415" t="s">
        <v>457</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458</v>
      </c>
      <c r="I57" s="434" t="s">
        <v>459</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460</v>
      </c>
      <c r="I58" s="431"/>
      <c r="J58" s="432">
        <v>1</v>
      </c>
      <c r="K58" s="415"/>
      <c r="L58" s="415" t="s">
        <v>461</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462</v>
      </c>
      <c r="I59" s="431" t="s">
        <v>463</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464</v>
      </c>
      <c r="I60" s="415"/>
      <c r="J60" s="418">
        <v>35</v>
      </c>
      <c r="K60" s="415"/>
      <c r="L60" s="415" t="s">
        <v>994</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465</v>
      </c>
      <c r="I61" s="431" t="s">
        <v>459</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466</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467</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468</v>
      </c>
      <c r="J65" s="438"/>
      <c r="K65" s="438" t="s">
        <v>469</v>
      </c>
      <c r="L65" s="438"/>
      <c r="M65" s="438" t="s">
        <v>470</v>
      </c>
      <c r="N65" s="438"/>
      <c r="O65" s="438" t="s">
        <v>471</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472</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472</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438</v>
      </c>
      <c r="AP68" s="395"/>
      <c r="AQ68" s="383"/>
      <c r="AR68" s="383"/>
      <c r="AS68" s="383"/>
    </row>
    <row r="69" spans="1:45" outlineLevel="1" x14ac:dyDescent="0.25">
      <c r="A69" s="383"/>
      <c r="B69" s="392"/>
      <c r="C69" s="385">
        <f>INT($C$40)+1</f>
        <v>2</v>
      </c>
      <c r="D69" s="410"/>
      <c r="E69" s="467"/>
      <c r="F69" s="467"/>
      <c r="G69" s="410"/>
      <c r="H69" s="427" t="s">
        <v>473</v>
      </c>
      <c r="I69" s="428"/>
      <c r="J69" s="429"/>
      <c r="K69" s="441" t="s">
        <v>474</v>
      </c>
      <c r="L69" s="441" t="s">
        <v>475</v>
      </c>
      <c r="M69" s="442"/>
      <c r="N69" s="443"/>
      <c r="O69" s="398" t="s">
        <v>476</v>
      </c>
      <c r="P69" s="398"/>
      <c r="Q69" s="398" t="s">
        <v>477</v>
      </c>
      <c r="R69" s="398"/>
      <c r="S69" s="444" t="s">
        <v>22</v>
      </c>
      <c r="T69" s="429"/>
      <c r="U69" s="875" t="s">
        <v>478</v>
      </c>
      <c r="V69" s="398" t="s">
        <v>999</v>
      </c>
      <c r="W69" s="429"/>
      <c r="X69" s="443" t="s">
        <v>480</v>
      </c>
      <c r="Y69" s="445" t="s">
        <v>479</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481</v>
      </c>
      <c r="I70" s="444" t="s">
        <v>482</v>
      </c>
      <c r="J70" s="443"/>
      <c r="K70" s="441"/>
      <c r="L70" s="441" t="s">
        <v>483</v>
      </c>
      <c r="M70" s="442"/>
      <c r="N70" s="443"/>
      <c r="O70" s="444" t="s">
        <v>485</v>
      </c>
      <c r="P70" s="444" t="s">
        <v>486</v>
      </c>
      <c r="Q70" s="444" t="s">
        <v>485</v>
      </c>
      <c r="R70" s="444" t="s">
        <v>486</v>
      </c>
      <c r="S70" s="444" t="s">
        <v>484</v>
      </c>
      <c r="T70" s="443" t="s">
        <v>487</v>
      </c>
      <c r="U70" s="443" t="s">
        <v>488</v>
      </c>
      <c r="V70" s="444" t="s">
        <v>1000</v>
      </c>
      <c r="W70" s="443"/>
      <c r="X70" s="443" t="s">
        <v>489</v>
      </c>
      <c r="Y70" s="791" t="s">
        <v>468</v>
      </c>
      <c r="Z70" s="791"/>
      <c r="AA70" s="791"/>
      <c r="AB70" s="791" t="s">
        <v>469</v>
      </c>
      <c r="AC70" s="791"/>
      <c r="AD70" s="791"/>
      <c r="AE70" s="791" t="s">
        <v>471</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434</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769</v>
      </c>
      <c r="Y72" s="415"/>
      <c r="Z72" s="415"/>
      <c r="AA72" s="415"/>
      <c r="AB72" s="415"/>
      <c r="AC72" s="415"/>
      <c r="AD72" s="415"/>
      <c r="AE72" s="415"/>
      <c r="AF72" s="415"/>
      <c r="AG72" s="415"/>
      <c r="AH72" s="415" t="s">
        <v>1149</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768</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482</v>
      </c>
      <c r="J74" s="431" t="s">
        <v>165</v>
      </c>
      <c r="K74" s="431" t="s">
        <v>164</v>
      </c>
      <c r="L74" s="431" t="s">
        <v>475</v>
      </c>
      <c r="M74" s="415"/>
      <c r="N74" s="685" t="s">
        <v>852</v>
      </c>
      <c r="O74" s="975" t="s">
        <v>851</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848</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848</v>
      </c>
      <c r="AJ82" s="415" t="s">
        <v>848</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1153</v>
      </c>
      <c r="AJ83" s="415" t="s">
        <v>1176</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1154</v>
      </c>
      <c r="AI84" s="415" t="s">
        <v>1155</v>
      </c>
      <c r="AJ84" s="415" t="s">
        <v>1155</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789</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781</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782</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783</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784</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785</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786</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787</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788</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438</v>
      </c>
      <c r="AP176" s="395"/>
      <c r="AQ176" s="383"/>
      <c r="AR176" s="383"/>
      <c r="AS176" s="383"/>
    </row>
    <row r="177" spans="1:45" ht="5.0999999999999996" customHeight="1" outlineLevel="3" x14ac:dyDescent="0.25">
      <c r="A177" s="383"/>
      <c r="B177" s="392"/>
      <c r="C177" s="385">
        <f>INT($C$40)+3.005</f>
        <v>4.0049999999999999</v>
      </c>
      <c r="D177" s="410" t="s">
        <v>434</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490</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438</v>
      </c>
      <c r="AP179" s="395"/>
      <c r="AQ179" s="383"/>
      <c r="AR179" s="383"/>
      <c r="AS179" s="383"/>
    </row>
    <row r="180" spans="1:45" outlineLevel="1" x14ac:dyDescent="0.25">
      <c r="A180" s="383"/>
      <c r="B180" s="392"/>
      <c r="C180" s="385">
        <f>INT($C$40)+1</f>
        <v>2</v>
      </c>
      <c r="D180" s="410"/>
      <c r="E180" s="467"/>
      <c r="F180" s="467"/>
      <c r="G180" s="410"/>
      <c r="H180" s="427" t="s">
        <v>491</v>
      </c>
      <c r="I180" s="451"/>
      <c r="J180" s="444" t="s">
        <v>492</v>
      </c>
      <c r="K180" s="398" t="s">
        <v>493</v>
      </c>
      <c r="L180" s="398"/>
      <c r="M180" s="398"/>
      <c r="N180" s="444"/>
      <c r="O180" s="398" t="s">
        <v>494</v>
      </c>
      <c r="P180" s="398"/>
      <c r="Q180" s="398"/>
      <c r="R180" s="398"/>
      <c r="S180" s="398"/>
      <c r="T180" s="398"/>
      <c r="U180" s="398" t="s">
        <v>495</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496</v>
      </c>
      <c r="P181" s="444" t="s">
        <v>497</v>
      </c>
      <c r="Q181" s="444" t="s">
        <v>498</v>
      </c>
      <c r="R181" s="444" t="s">
        <v>921</v>
      </c>
      <c r="S181" s="444" t="s">
        <v>499</v>
      </c>
      <c r="T181" s="444" t="s">
        <v>500</v>
      </c>
      <c r="U181" s="398" t="s">
        <v>501</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434</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502</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503</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504</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505</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506</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507</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508</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509</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510</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511</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512</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513</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438</v>
      </c>
      <c r="AP195" s="395"/>
      <c r="AQ195" s="383"/>
      <c r="AR195" s="383"/>
      <c r="AS195" s="383"/>
    </row>
    <row r="196" spans="1:45" ht="5.0999999999999996" customHeight="1" outlineLevel="3" x14ac:dyDescent="0.25">
      <c r="A196" s="383"/>
      <c r="B196" s="392"/>
      <c r="C196" s="385">
        <f>INT($C$40)+3.005</f>
        <v>4.0049999999999999</v>
      </c>
      <c r="D196" s="410" t="s">
        <v>434</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923</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438</v>
      </c>
      <c r="AP198" s="395"/>
      <c r="AQ198" s="383"/>
      <c r="AR198" s="383"/>
      <c r="AS198" s="383"/>
    </row>
    <row r="199" spans="1:45" outlineLevel="1" x14ac:dyDescent="0.25">
      <c r="A199" s="383"/>
      <c r="B199" s="392"/>
      <c r="C199" s="385">
        <f>INT($C$40)+1</f>
        <v>2</v>
      </c>
      <c r="D199" s="410"/>
      <c r="E199" s="467"/>
      <c r="F199" s="467"/>
      <c r="G199" s="410"/>
      <c r="H199" s="427" t="s">
        <v>514</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434</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516</v>
      </c>
      <c r="I201" s="431"/>
      <c r="J201" s="456">
        <v>50</v>
      </c>
      <c r="K201" s="415"/>
      <c r="L201" s="415"/>
      <c r="M201" s="415" t="s">
        <v>517</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518</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519</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520</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521</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522</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523</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524</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525</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526</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527</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438</v>
      </c>
      <c r="AP213" s="395"/>
      <c r="AQ213" s="383"/>
      <c r="AR213" s="383"/>
      <c r="AS213" s="383"/>
    </row>
    <row r="214" spans="1:45" outlineLevel="1" x14ac:dyDescent="0.25">
      <c r="A214" s="383"/>
      <c r="B214" s="392"/>
      <c r="C214" s="385">
        <f>INT($C$40)+1</f>
        <v>2</v>
      </c>
      <c r="D214" s="410"/>
      <c r="E214" s="467"/>
      <c r="F214" s="467"/>
      <c r="G214" s="410"/>
      <c r="H214" s="427" t="s">
        <v>528</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434</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529</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438</v>
      </c>
      <c r="AP217" s="395"/>
      <c r="AQ217" s="383"/>
      <c r="AR217" s="383"/>
      <c r="AS217" s="383"/>
    </row>
    <row r="218" spans="1:45" outlineLevel="1" x14ac:dyDescent="0.25">
      <c r="A218" s="383"/>
      <c r="B218" s="392"/>
      <c r="C218" s="385">
        <f>INT($C$40)+1</f>
        <v>2</v>
      </c>
      <c r="D218" s="410"/>
      <c r="E218" s="467"/>
      <c r="F218" s="467"/>
      <c r="G218" s="410"/>
      <c r="H218" s="427" t="s">
        <v>530</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434</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531</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532</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533</v>
      </c>
      <c r="J223" s="431" t="s">
        <v>534</v>
      </c>
      <c r="K223" s="431" t="s">
        <v>779</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438</v>
      </c>
      <c r="AP225" s="395"/>
      <c r="AQ225" s="383"/>
      <c r="AR225" s="383"/>
      <c r="AS225" s="383"/>
    </row>
    <row r="226" spans="1:45" s="697" customFormat="1" ht="30" customHeight="1" outlineLevel="1" x14ac:dyDescent="0.25">
      <c r="A226" s="383"/>
      <c r="B226" s="392"/>
      <c r="C226" s="385">
        <f>INT($C$40)+1</f>
        <v>2</v>
      </c>
      <c r="D226" s="410"/>
      <c r="E226" s="467"/>
      <c r="F226" s="467"/>
      <c r="G226" s="410"/>
      <c r="H226" s="427" t="s">
        <v>984</v>
      </c>
      <c r="I226" s="428"/>
      <c r="J226" s="1108" t="s">
        <v>986</v>
      </c>
      <c r="K226" s="1108"/>
      <c r="L226" s="1108" t="s">
        <v>985</v>
      </c>
      <c r="M226" s="1108"/>
      <c r="N226" s="444"/>
      <c r="O226" s="444" t="s">
        <v>1011</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434</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438</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425</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427</v>
      </c>
      <c r="F243" s="464">
        <v>1</v>
      </c>
      <c r="G243" s="401"/>
      <c r="H243" s="402" t="s">
        <v>536</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468</v>
      </c>
      <c r="L247" s="468"/>
      <c r="M247" s="468"/>
      <c r="N247" s="468" t="s">
        <v>469</v>
      </c>
      <c r="O247" s="468"/>
      <c r="P247" s="468"/>
      <c r="Q247" s="468"/>
      <c r="R247" s="468" t="s">
        <v>471</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537</v>
      </c>
      <c r="M248" s="457" t="s">
        <v>4</v>
      </c>
      <c r="N248" s="457" t="s">
        <v>538</v>
      </c>
      <c r="O248" s="457" t="s">
        <v>539</v>
      </c>
      <c r="P248" s="457" t="s">
        <v>540</v>
      </c>
      <c r="Q248" s="457" t="s">
        <v>541</v>
      </c>
      <c r="R248" s="457" t="s">
        <v>538</v>
      </c>
      <c r="S248" s="457" t="s">
        <v>539</v>
      </c>
      <c r="T248" s="457" t="s">
        <v>540</v>
      </c>
      <c r="U248" s="457" t="s">
        <v>541</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431</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542</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432</v>
      </c>
      <c r="C251" s="385">
        <f>INT(MAX($C$254:$C$367))+1</f>
        <v>5</v>
      </c>
      <c r="D251" s="410" t="s">
        <v>433</v>
      </c>
      <c r="E251" s="467"/>
      <c r="F251" s="467"/>
      <c r="G251" s="410"/>
      <c r="H251" s="467" t="s">
        <v>543</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432</v>
      </c>
      <c r="C252" s="385">
        <f>INT(MAX($C$254:$C$367))+1</f>
        <v>5</v>
      </c>
      <c r="D252" s="410" t="s">
        <v>433</v>
      </c>
      <c r="E252" s="467"/>
      <c r="F252" s="467"/>
      <c r="G252" s="410"/>
      <c r="H252" s="467" t="s">
        <v>1098</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544</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434</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545</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546</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438</v>
      </c>
      <c r="AP258" s="395"/>
      <c r="AQ258" s="383"/>
      <c r="AR258" s="383"/>
      <c r="AS258" s="383"/>
    </row>
    <row r="259" spans="1:45" outlineLevel="1" x14ac:dyDescent="0.25">
      <c r="A259" s="383"/>
      <c r="B259" s="392"/>
      <c r="C259" s="385">
        <f>INT($C$242)+1</f>
        <v>2</v>
      </c>
      <c r="D259" s="410"/>
      <c r="E259" s="467"/>
      <c r="F259" s="467"/>
      <c r="G259" s="410"/>
      <c r="H259" s="470" t="s">
        <v>547</v>
      </c>
      <c r="I259" s="398" t="s">
        <v>548</v>
      </c>
      <c r="J259" s="473"/>
      <c r="K259" s="398" t="s">
        <v>549</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434</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878</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5" t="s">
        <v>551</v>
      </c>
      <c r="AD261" s="1076"/>
      <c r="AE261" s="1076"/>
      <c r="AF261" s="1077"/>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877</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8"/>
      <c r="AD262" s="1079"/>
      <c r="AE262" s="1079"/>
      <c r="AF262" s="1080"/>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876</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1"/>
      <c r="AD263" s="1082"/>
      <c r="AE263" s="1082"/>
      <c r="AF263" s="1083"/>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552</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5" t="s">
        <v>1165</v>
      </c>
      <c r="AD264" s="1076"/>
      <c r="AE264" s="1076"/>
      <c r="AF264" s="1077"/>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553</v>
      </c>
      <c r="I265" s="415">
        <f>YEAR(MIN(N261:Q263)+MIN(R364:U366))</f>
        <v>2019</v>
      </c>
      <c r="J265" s="415"/>
      <c r="K265" s="415"/>
      <c r="L265" s="415"/>
      <c r="M265" s="415"/>
      <c r="N265" s="415"/>
      <c r="O265" s="415"/>
      <c r="P265" s="415"/>
      <c r="Q265" s="415"/>
      <c r="R265" s="415"/>
      <c r="S265" s="415"/>
      <c r="T265" s="415"/>
      <c r="U265" s="415"/>
      <c r="V265" s="415"/>
      <c r="W265" s="1007" t="s">
        <v>550</v>
      </c>
      <c r="X265" s="415"/>
      <c r="Y265" s="415"/>
      <c r="Z265" s="415"/>
      <c r="AA265" s="415"/>
      <c r="AB265" s="415"/>
      <c r="AC265" s="1081"/>
      <c r="AD265" s="1082"/>
      <c r="AE265" s="1082"/>
      <c r="AF265" s="1083"/>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554</v>
      </c>
      <c r="F266" s="467"/>
      <c r="G266" s="410"/>
      <c r="H266" s="480" t="s">
        <v>555</v>
      </c>
      <c r="I266" s="438" t="s">
        <v>556</v>
      </c>
      <c r="J266" s="481"/>
      <c r="K266" s="418">
        <f>COUNTA($H$267:$H$322)</f>
        <v>3</v>
      </c>
      <c r="L266" s="418">
        <f>COUNTA($I$267:$I$322)/K266</f>
        <v>8</v>
      </c>
      <c r="M266" s="482">
        <v>-8</v>
      </c>
      <c r="N266" s="438" t="s">
        <v>838</v>
      </c>
      <c r="O266" s="438"/>
      <c r="P266" s="438"/>
      <c r="Q266" s="438"/>
      <c r="R266" s="438" t="s">
        <v>557</v>
      </c>
      <c r="S266" s="438"/>
      <c r="T266" s="438"/>
      <c r="U266" s="438"/>
      <c r="V266" s="415"/>
      <c r="W266" s="483" t="s">
        <v>558</v>
      </c>
      <c r="X266" s="483" t="s">
        <v>559</v>
      </c>
      <c r="Y266" s="483" t="s">
        <v>560</v>
      </c>
      <c r="Z266" s="483" t="s">
        <v>561</v>
      </c>
      <c r="AA266" s="484"/>
      <c r="AB266" s="415"/>
      <c r="AC266" s="483" t="s">
        <v>558</v>
      </c>
      <c r="AD266" s="483" t="s">
        <v>559</v>
      </c>
      <c r="AE266" s="483" t="s">
        <v>560</v>
      </c>
      <c r="AF266" s="483" t="s">
        <v>561</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562</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563</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564</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565</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566</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567</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568</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569</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562</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563</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570</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571</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572</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573</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574</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575</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562</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563</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570</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571</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572</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573</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574</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575</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1166</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438</v>
      </c>
      <c r="AP322" s="395"/>
      <c r="AQ322" s="383"/>
      <c r="AR322" s="383"/>
      <c r="AS322" s="383"/>
    </row>
    <row r="323" spans="1:45" outlineLevel="2" x14ac:dyDescent="0.25">
      <c r="A323" s="383"/>
      <c r="B323" s="392"/>
      <c r="C323" s="385">
        <f>INT($C$242)+2</f>
        <v>3</v>
      </c>
      <c r="D323" s="410"/>
      <c r="E323" s="467" t="s">
        <v>554</v>
      </c>
      <c r="F323" s="467"/>
      <c r="G323" s="410"/>
      <c r="H323" s="480" t="s">
        <v>555</v>
      </c>
      <c r="I323" s="438" t="s">
        <v>556</v>
      </c>
      <c r="J323" s="438"/>
      <c r="K323" s="415"/>
      <c r="L323" s="415"/>
      <c r="M323" s="415"/>
      <c r="N323" s="438" t="s">
        <v>576</v>
      </c>
      <c r="O323" s="438"/>
      <c r="P323" s="438"/>
      <c r="Q323" s="438"/>
      <c r="R323" s="415" t="s">
        <v>577</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578</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579</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580</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565</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566</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567</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568</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569</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578</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579</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580</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565</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566</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567</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568</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569</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578</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579</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580</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565</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566</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567</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568</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569</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438</v>
      </c>
      <c r="AP348" s="395"/>
      <c r="AQ348" s="383"/>
      <c r="AR348" s="383"/>
      <c r="AS348" s="383"/>
    </row>
    <row r="349" spans="1:45" outlineLevel="2" x14ac:dyDescent="0.25">
      <c r="A349" s="383"/>
      <c r="B349" s="392"/>
      <c r="C349" s="385">
        <f>INT($C$242+3)</f>
        <v>4</v>
      </c>
      <c r="D349" s="410"/>
      <c r="E349" s="467"/>
      <c r="F349" s="467"/>
      <c r="G349" s="410"/>
      <c r="H349" s="480" t="s">
        <v>581</v>
      </c>
      <c r="I349" s="438" t="s">
        <v>582</v>
      </c>
      <c r="J349" s="437"/>
      <c r="K349" s="415"/>
      <c r="L349" s="415"/>
      <c r="M349" s="415"/>
      <c r="N349" s="415"/>
      <c r="O349" s="1084" t="s">
        <v>1092</v>
      </c>
      <c r="P349" s="1085"/>
      <c r="Q349" s="1085"/>
      <c r="R349" s="1085"/>
      <c r="S349" s="1085"/>
      <c r="T349" s="1085"/>
      <c r="U349" s="1085"/>
      <c r="V349" s="1085"/>
      <c r="W349" s="1085"/>
      <c r="X349" s="1086"/>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7"/>
      <c r="P350" s="1088"/>
      <c r="Q350" s="1088"/>
      <c r="R350" s="1088"/>
      <c r="S350" s="1088"/>
      <c r="T350" s="1088"/>
      <c r="U350" s="1088"/>
      <c r="V350" s="1088"/>
      <c r="W350" s="1088"/>
      <c r="X350" s="1089"/>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1179</v>
      </c>
      <c r="I351" s="415">
        <v>1</v>
      </c>
      <c r="J351" s="415" t="b">
        <f>COUNTA(K351:M351)&gt;0</f>
        <v>0</v>
      </c>
      <c r="K351" s="432"/>
      <c r="L351" s="432"/>
      <c r="M351" s="432"/>
      <c r="N351" s="415"/>
      <c r="O351" s="1087"/>
      <c r="P351" s="1088"/>
      <c r="Q351" s="1088"/>
      <c r="R351" s="1088"/>
      <c r="S351" s="1088"/>
      <c r="T351" s="1088"/>
      <c r="U351" s="1088"/>
      <c r="V351" s="1088"/>
      <c r="W351" s="1088"/>
      <c r="X351" s="108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90"/>
      <c r="P352" s="1091"/>
      <c r="Q352" s="1091"/>
      <c r="R352" s="1091"/>
      <c r="S352" s="1091"/>
      <c r="T352" s="1091"/>
      <c r="U352" s="1091"/>
      <c r="V352" s="1091"/>
      <c r="W352" s="1091"/>
      <c r="X352" s="1092"/>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1171</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438</v>
      </c>
      <c r="AP357" s="395"/>
      <c r="AQ357" s="383"/>
      <c r="AR357" s="383"/>
      <c r="AS357" s="383"/>
    </row>
    <row r="358" spans="1:45" outlineLevel="2" x14ac:dyDescent="0.25">
      <c r="A358" s="383"/>
      <c r="B358" s="392"/>
      <c r="C358" s="385">
        <f>INT($C$242+3)</f>
        <v>4</v>
      </c>
      <c r="D358" s="410"/>
      <c r="E358" s="467"/>
      <c r="F358" s="467"/>
      <c r="G358" s="410"/>
      <c r="H358" s="480" t="s">
        <v>555</v>
      </c>
      <c r="I358" s="415" t="s">
        <v>583</v>
      </c>
      <c r="J358" s="415"/>
      <c r="K358" s="415"/>
      <c r="L358" s="415"/>
      <c r="M358" s="415"/>
      <c r="N358" s="438" t="s">
        <v>584</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585</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438</v>
      </c>
      <c r="AP362" s="395"/>
      <c r="AQ362" s="383"/>
      <c r="AR362" s="383"/>
      <c r="AS362" s="383"/>
    </row>
    <row r="363" spans="1:45" outlineLevel="2" x14ac:dyDescent="0.25">
      <c r="A363" s="383"/>
      <c r="B363" s="392"/>
      <c r="C363" s="385">
        <f>INT($C$242+3)</f>
        <v>4</v>
      </c>
      <c r="D363" s="410"/>
      <c r="E363" s="467"/>
      <c r="F363" s="467"/>
      <c r="G363" s="410"/>
      <c r="H363" s="513" t="s">
        <v>586</v>
      </c>
      <c r="I363" s="431" t="s">
        <v>535</v>
      </c>
      <c r="J363" s="415"/>
      <c r="K363" s="417" t="s">
        <v>587</v>
      </c>
      <c r="L363" s="431">
        <f>COUNTA($H$364:$H$367)</f>
        <v>3</v>
      </c>
      <c r="M363" s="418">
        <v>-6</v>
      </c>
      <c r="N363" s="415"/>
      <c r="O363" s="415"/>
      <c r="P363" s="415"/>
      <c r="Q363" s="415"/>
      <c r="R363" s="438" t="s">
        <v>588</v>
      </c>
      <c r="S363" s="437"/>
      <c r="T363" s="437"/>
      <c r="U363" s="437"/>
      <c r="V363" s="415"/>
      <c r="W363" s="415" t="s">
        <v>589</v>
      </c>
      <c r="X363" s="415" t="s">
        <v>590</v>
      </c>
      <c r="Y363" s="415" t="s">
        <v>591</v>
      </c>
      <c r="Z363" s="415" t="s">
        <v>592</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593</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849</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850</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438</v>
      </c>
      <c r="AP367" s="395"/>
      <c r="AQ367" s="383"/>
      <c r="AR367" s="383"/>
      <c r="AS367" s="383"/>
    </row>
    <row r="368" spans="1:45" outlineLevel="1" x14ac:dyDescent="0.25">
      <c r="A368" s="383"/>
      <c r="B368" s="392"/>
      <c r="C368" s="385">
        <f>INT($C$242)+1</f>
        <v>2</v>
      </c>
      <c r="D368" s="410"/>
      <c r="E368" s="467"/>
      <c r="F368" s="467"/>
      <c r="G368" s="410"/>
      <c r="H368" s="470" t="s">
        <v>594</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434</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556</v>
      </c>
      <c r="J370" s="438"/>
      <c r="K370" s="415"/>
      <c r="L370" s="415"/>
      <c r="M370" s="415"/>
      <c r="N370" s="438" t="s">
        <v>595</v>
      </c>
      <c r="O370" s="438"/>
      <c r="P370" s="438"/>
      <c r="Q370" s="438"/>
      <c r="R370" s="415"/>
      <c r="S370" s="415"/>
      <c r="T370" s="415"/>
      <c r="U370" s="415"/>
      <c r="V370" s="415" t="s">
        <v>596</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578</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579</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580</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565</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566</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567</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568</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569</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438</v>
      </c>
      <c r="AP379" s="395"/>
      <c r="AQ379" s="383"/>
      <c r="AR379" s="383"/>
      <c r="AS379" s="383"/>
    </row>
    <row r="380" spans="1:45" outlineLevel="2" x14ac:dyDescent="0.25">
      <c r="A380" s="383"/>
      <c r="B380" s="392"/>
      <c r="C380" s="385">
        <f>INT($C$242+3)</f>
        <v>4</v>
      </c>
      <c r="D380" s="410"/>
      <c r="E380" s="467"/>
      <c r="F380" s="467"/>
      <c r="G380" s="410"/>
      <c r="H380" s="480"/>
      <c r="I380" s="438" t="s">
        <v>556</v>
      </c>
      <c r="J380" s="438"/>
      <c r="K380" s="415"/>
      <c r="L380" s="415"/>
      <c r="M380" s="415"/>
      <c r="N380" s="438" t="s">
        <v>853</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578</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579</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580</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565</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566</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567</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568</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569</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438</v>
      </c>
      <c r="AP389" s="395"/>
      <c r="AQ389" s="383"/>
      <c r="AR389" s="383"/>
      <c r="AS389" s="383"/>
    </row>
    <row r="390" spans="1:45" outlineLevel="2" x14ac:dyDescent="0.25">
      <c r="A390" s="383"/>
      <c r="B390" s="392"/>
      <c r="C390" s="385">
        <f>INT($C$242+3)</f>
        <v>4</v>
      </c>
      <c r="D390" s="410"/>
      <c r="E390" s="467"/>
      <c r="F390" s="467"/>
      <c r="G390" s="410"/>
      <c r="H390" s="480"/>
      <c r="I390" s="438" t="s">
        <v>556</v>
      </c>
      <c r="J390" s="438"/>
      <c r="K390" s="415"/>
      <c r="L390" s="415"/>
      <c r="M390" s="415"/>
      <c r="N390" s="438" t="s">
        <v>597</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578</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579</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580</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565</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566</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567</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568</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569</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438</v>
      </c>
      <c r="AP399" s="395"/>
      <c r="AQ399" s="383"/>
      <c r="AR399" s="383"/>
      <c r="AS399" s="383"/>
    </row>
    <row r="400" spans="1:45" outlineLevel="2" x14ac:dyDescent="0.25">
      <c r="A400" s="383"/>
      <c r="B400" s="392"/>
      <c r="C400" s="385">
        <f t="shared" ref="C400:C405" si="62">INT($C$242)+3</f>
        <v>4</v>
      </c>
      <c r="D400" s="410"/>
      <c r="E400" s="467"/>
      <c r="F400" s="467"/>
      <c r="G400" s="410"/>
      <c r="H400" s="415" t="s">
        <v>1167</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598</v>
      </c>
      <c r="I401" s="454">
        <v>55</v>
      </c>
      <c r="J401" s="415" t="s">
        <v>599</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600</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601</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602</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603</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1093</v>
      </c>
      <c r="I407" s="415"/>
      <c r="J407" s="415"/>
      <c r="K407" s="415"/>
      <c r="L407" s="415" t="s">
        <v>604</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1085</v>
      </c>
      <c r="J408" s="415" t="s">
        <v>1086</v>
      </c>
      <c r="K408" s="974"/>
      <c r="L408" s="431" t="s">
        <v>605</v>
      </c>
      <c r="M408" s="431" t="s">
        <v>1088</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1087</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579</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580</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565</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566</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567</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568</v>
      </c>
      <c r="I415" s="518" t="b">
        <v>0</v>
      </c>
      <c r="J415" s="432" t="b">
        <v>0</v>
      </c>
      <c r="K415" s="415"/>
      <c r="L415" s="448">
        <f t="shared" si="65"/>
        <v>1</v>
      </c>
      <c r="M415" s="448">
        <f t="shared" si="64"/>
        <v>1</v>
      </c>
      <c r="N415" s="485"/>
      <c r="O415" s="807"/>
      <c r="P415" s="1093" t="s">
        <v>953</v>
      </c>
      <c r="Q415" s="1093"/>
      <c r="R415" s="1093"/>
      <c r="S415" s="1093"/>
      <c r="T415" s="1093"/>
      <c r="U415" s="1093"/>
      <c r="V415" s="1093"/>
      <c r="W415" s="1093"/>
      <c r="X415" s="1093"/>
      <c r="Y415" s="1093"/>
      <c r="Z415" s="1094"/>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569</v>
      </c>
      <c r="I416" s="518" t="b">
        <v>0</v>
      </c>
      <c r="J416" s="432" t="b">
        <v>0</v>
      </c>
      <c r="K416" s="415"/>
      <c r="L416" s="448">
        <f t="shared" si="65"/>
        <v>1</v>
      </c>
      <c r="M416" s="448">
        <f t="shared" si="64"/>
        <v>1</v>
      </c>
      <c r="N416" s="485"/>
      <c r="O416" s="807"/>
      <c r="P416" s="1095"/>
      <c r="Q416" s="1095"/>
      <c r="R416" s="1095"/>
      <c r="S416" s="1095"/>
      <c r="T416" s="1095"/>
      <c r="U416" s="1095"/>
      <c r="V416" s="1095"/>
      <c r="W416" s="1095"/>
      <c r="X416" s="1095"/>
      <c r="Y416" s="1095"/>
      <c r="Z416" s="1096"/>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5"/>
      <c r="Q417" s="1095"/>
      <c r="R417" s="1095"/>
      <c r="S417" s="1095"/>
      <c r="T417" s="1095"/>
      <c r="U417" s="1095"/>
      <c r="V417" s="1095"/>
      <c r="W417" s="1095"/>
      <c r="X417" s="1095"/>
      <c r="Y417" s="1095"/>
      <c r="Z417" s="109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606</v>
      </c>
      <c r="I418" s="568"/>
      <c r="J418" s="568"/>
      <c r="K418" s="568"/>
      <c r="L418" s="568"/>
      <c r="M418" s="568"/>
      <c r="N418" s="568"/>
      <c r="O418" s="806"/>
      <c r="P418" s="1095"/>
      <c r="Q418" s="1095"/>
      <c r="R418" s="1095"/>
      <c r="S418" s="1095"/>
      <c r="T418" s="1095"/>
      <c r="U418" s="1095"/>
      <c r="V418" s="1095"/>
      <c r="W418" s="1095"/>
      <c r="X418" s="1095"/>
      <c r="Y418" s="1095"/>
      <c r="Z418" s="109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607</v>
      </c>
      <c r="L419" s="437"/>
      <c r="M419" s="437"/>
      <c r="N419" s="521"/>
      <c r="O419" s="804"/>
      <c r="P419" s="1095"/>
      <c r="Q419" s="1095"/>
      <c r="R419" s="1095"/>
      <c r="S419" s="1095"/>
      <c r="T419" s="1095"/>
      <c r="U419" s="1095"/>
      <c r="V419" s="1095"/>
      <c r="W419" s="1095"/>
      <c r="X419" s="1095"/>
      <c r="Y419" s="1095"/>
      <c r="Z419" s="109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586</v>
      </c>
      <c r="J420" s="522" t="s">
        <v>608</v>
      </c>
      <c r="K420" s="523" t="s">
        <v>609</v>
      </c>
      <c r="L420" s="431" t="s">
        <v>610</v>
      </c>
      <c r="M420" s="431" t="s">
        <v>611</v>
      </c>
      <c r="N420" s="524" t="s">
        <v>586</v>
      </c>
      <c r="O420" s="805"/>
      <c r="P420" s="1095"/>
      <c r="Q420" s="1095"/>
      <c r="R420" s="1095"/>
      <c r="S420" s="1095"/>
      <c r="T420" s="1095"/>
      <c r="U420" s="1095"/>
      <c r="V420" s="1095"/>
      <c r="W420" s="1095"/>
      <c r="X420" s="1095"/>
      <c r="Y420" s="1095"/>
      <c r="Z420" s="109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469</v>
      </c>
      <c r="I421" s="518" t="b">
        <v>1</v>
      </c>
      <c r="J421" s="518" t="b">
        <v>1</v>
      </c>
      <c r="K421" s="523" t="b">
        <v>0</v>
      </c>
      <c r="L421" s="432" t="b">
        <v>1</v>
      </c>
      <c r="M421" s="432" t="b">
        <v>1</v>
      </c>
      <c r="N421" s="526" t="b">
        <v>1</v>
      </c>
      <c r="O421" s="805"/>
      <c r="P421" s="1095"/>
      <c r="Q421" s="1095"/>
      <c r="R421" s="1095"/>
      <c r="S421" s="1095"/>
      <c r="T421" s="1095"/>
      <c r="U421" s="1095"/>
      <c r="V421" s="1095"/>
      <c r="W421" s="1095"/>
      <c r="X421" s="1095"/>
      <c r="Y421" s="1095"/>
      <c r="Z421" s="109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471</v>
      </c>
      <c r="I422" s="518" t="b">
        <v>1</v>
      </c>
      <c r="J422" s="518" t="b">
        <v>1</v>
      </c>
      <c r="K422" s="523" t="b">
        <v>0</v>
      </c>
      <c r="L422" s="432" t="b">
        <v>1</v>
      </c>
      <c r="M422" s="432" t="b">
        <v>1</v>
      </c>
      <c r="N422" s="526" t="b">
        <v>1</v>
      </c>
      <c r="O422" s="805"/>
      <c r="P422" s="1097"/>
      <c r="Q422" s="1097"/>
      <c r="R422" s="1097"/>
      <c r="S422" s="1097"/>
      <c r="T422" s="1097"/>
      <c r="U422" s="1097"/>
      <c r="V422" s="1097"/>
      <c r="W422" s="1097"/>
      <c r="X422" s="1097"/>
      <c r="Y422" s="1097"/>
      <c r="Z422" s="1098"/>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438</v>
      </c>
      <c r="AP423" s="395"/>
      <c r="AQ423" s="383"/>
      <c r="AR423" s="383"/>
      <c r="AS423" s="383"/>
    </row>
    <row r="424" spans="1:45" outlineLevel="1" x14ac:dyDescent="0.25">
      <c r="A424" s="383"/>
      <c r="B424" s="392"/>
      <c r="C424" s="385">
        <f>INT($C$242)+1</f>
        <v>2</v>
      </c>
      <c r="D424" s="410"/>
      <c r="E424" s="467"/>
      <c r="F424" s="467"/>
      <c r="G424" s="410"/>
      <c r="H424" s="470" t="s">
        <v>937</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434</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613</v>
      </c>
      <c r="I426" s="438" t="s">
        <v>614</v>
      </c>
      <c r="J426" s="527"/>
      <c r="K426" s="438" t="s">
        <v>839</v>
      </c>
      <c r="L426" s="438"/>
      <c r="M426" s="438"/>
      <c r="N426" s="438" t="s">
        <v>840</v>
      </c>
      <c r="O426" s="438"/>
      <c r="P426" s="438"/>
      <c r="Q426" s="438"/>
      <c r="R426" s="438" t="s">
        <v>1173</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841</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438</v>
      </c>
      <c r="AP438" s="395"/>
      <c r="AQ438" s="383"/>
      <c r="AR438" s="383"/>
      <c r="AS438" s="383"/>
    </row>
    <row r="439" spans="1:45" outlineLevel="1" x14ac:dyDescent="0.25">
      <c r="A439" s="383"/>
      <c r="B439" s="392"/>
      <c r="C439" s="385">
        <f>INT($C$242)+1</f>
        <v>2</v>
      </c>
      <c r="D439" s="410"/>
      <c r="E439" s="467"/>
      <c r="F439" s="467"/>
      <c r="G439" s="410"/>
      <c r="H439" s="470" t="s">
        <v>612</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434</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613</v>
      </c>
      <c r="I441" s="438" t="s">
        <v>615</v>
      </c>
      <c r="J441" s="527"/>
      <c r="K441" s="528">
        <f>COUNTA($H442:$H$472)</f>
        <v>30</v>
      </c>
      <c r="L441" s="528">
        <f>COUNTA($I$442:$I$472)/K441</f>
        <v>1</v>
      </c>
      <c r="M441" s="418">
        <v>-9</v>
      </c>
      <c r="N441" s="438" t="s">
        <v>616</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848</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848</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848</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438</v>
      </c>
      <c r="AP472" s="395"/>
      <c r="AQ472" s="383"/>
      <c r="AR472" s="383"/>
      <c r="AS472" s="383"/>
    </row>
    <row r="473" spans="1:45" outlineLevel="2" x14ac:dyDescent="0.25">
      <c r="A473" s="383"/>
      <c r="B473" s="392"/>
      <c r="C473" s="385">
        <f>INT($C$242)+2</f>
        <v>3</v>
      </c>
      <c r="D473" s="410"/>
      <c r="E473" s="467"/>
      <c r="F473" s="467"/>
      <c r="G473" s="410"/>
      <c r="H473" s="480" t="s">
        <v>613</v>
      </c>
      <c r="I473" s="438" t="s">
        <v>617</v>
      </c>
      <c r="J473" s="438"/>
      <c r="K473" s="530">
        <f>COUNTA($H474:$H$486)</f>
        <v>3</v>
      </c>
      <c r="L473" s="528">
        <f>COUNTA($I$474:$I$486)/K473</f>
        <v>4</v>
      </c>
      <c r="M473" s="502"/>
      <c r="N473" s="415"/>
      <c r="O473" s="438" t="s">
        <v>618</v>
      </c>
      <c r="P473" s="438"/>
      <c r="Q473" s="438"/>
      <c r="R473" s="438" t="s">
        <v>619</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620</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438</v>
      </c>
      <c r="AP486" s="395"/>
      <c r="AQ486" s="383"/>
      <c r="AR486" s="383"/>
      <c r="AS486" s="383"/>
    </row>
    <row r="487" spans="1:45" outlineLevel="2" x14ac:dyDescent="0.25">
      <c r="A487" s="383"/>
      <c r="B487" s="392"/>
      <c r="C487" s="385">
        <f>INT($C$242)+2</f>
        <v>3</v>
      </c>
      <c r="D487" s="410"/>
      <c r="E487" s="467"/>
      <c r="F487" s="467"/>
      <c r="G487" s="410"/>
      <c r="H487" s="480" t="s">
        <v>613</v>
      </c>
      <c r="I487" s="438" t="s">
        <v>621</v>
      </c>
      <c r="J487" s="438"/>
      <c r="K487" s="530"/>
      <c r="L487" s="528">
        <f>COUNTA($I488:$I$500)/COUNTA($H488:$H$500)</f>
        <v>4</v>
      </c>
      <c r="M487" s="415"/>
      <c r="N487" s="438" t="s">
        <v>622</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620</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623</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624</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625</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620</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623</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624</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625</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620</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623</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624</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625</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438</v>
      </c>
      <c r="AP500" s="395"/>
      <c r="AQ500" s="383"/>
      <c r="AR500" s="383"/>
      <c r="AS500" s="383"/>
    </row>
    <row r="501" spans="1:45" outlineLevel="2" x14ac:dyDescent="0.25">
      <c r="A501" s="383"/>
      <c r="B501" s="392"/>
      <c r="C501" s="385">
        <f>INT($C$242)+2</f>
        <v>3</v>
      </c>
      <c r="D501" s="410"/>
      <c r="E501" s="467"/>
      <c r="F501" s="467"/>
      <c r="G501" s="410"/>
      <c r="H501" s="480" t="s">
        <v>613</v>
      </c>
      <c r="I501" s="480" t="s">
        <v>925</v>
      </c>
      <c r="J501" s="438" t="s">
        <v>940</v>
      </c>
      <c r="K501" s="438"/>
      <c r="L501" s="528">
        <f>COUNTA($J502:$J$622)/COUNTA($I502:$I$622)</f>
        <v>8</v>
      </c>
      <c r="M501" s="415"/>
      <c r="N501" s="438" t="s">
        <v>622</v>
      </c>
      <c r="O501" s="438"/>
      <c r="P501" s="438"/>
      <c r="Q501" s="438"/>
      <c r="R501" s="789" t="s">
        <v>938</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926</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927</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626</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627</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628</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629</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602</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926</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927</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626</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627</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628</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629</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602</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926</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927</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626</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627</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628</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629</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602</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926</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927</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626</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627</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628</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629</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602</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926</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927</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626</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627</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628</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629</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602</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620</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927</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626</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627</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628</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629</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602</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620</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927</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626</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627</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628</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629</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602</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620</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927</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626</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627</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628</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629</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602</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620</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927</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626</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627</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628</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629</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602</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620</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927</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626</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627</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628</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629</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602</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620</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927</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626</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627</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628</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629</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602</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620</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927</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626</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627</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628</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629</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602</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620</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927</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626</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627</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628</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629</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602</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620</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927</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626</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627</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628</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629</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602</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620</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927</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626</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627</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628</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629</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602</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438</v>
      </c>
      <c r="AP622" s="395"/>
      <c r="AQ622" s="383"/>
      <c r="AR622" s="383"/>
      <c r="AS622" s="383"/>
    </row>
    <row r="623" spans="1:45" outlineLevel="2" x14ac:dyDescent="0.25">
      <c r="A623" s="383"/>
      <c r="B623" s="392"/>
      <c r="C623" s="385">
        <f>INT($C$242)+2</f>
        <v>3</v>
      </c>
      <c r="D623" s="410"/>
      <c r="E623" s="467"/>
      <c r="F623" s="467"/>
      <c r="G623" s="410"/>
      <c r="H623" s="480" t="s">
        <v>613</v>
      </c>
      <c r="I623" s="438" t="s">
        <v>630</v>
      </c>
      <c r="J623" s="438"/>
      <c r="K623" s="530"/>
      <c r="L623" s="528">
        <f>COUNTA($I624:$I$648)/COUNTA($H624:$H$648)</f>
        <v>8</v>
      </c>
      <c r="M623" s="415"/>
      <c r="N623" s="438"/>
      <c r="O623" s="438"/>
      <c r="P623" s="438"/>
      <c r="Q623" s="438"/>
      <c r="R623" s="438" t="s">
        <v>631</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578</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579</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580</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565</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566</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567</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568</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569</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578</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579</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580</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565</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566</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567</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568</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569</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578</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579</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580</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565</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566</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567</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568</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569</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438</v>
      </c>
      <c r="AP648" s="395"/>
      <c r="AQ648" s="383"/>
      <c r="AR648" s="383"/>
      <c r="AS648" s="383"/>
    </row>
    <row r="649" spans="1:45" outlineLevel="2" x14ac:dyDescent="0.25">
      <c r="A649" s="383"/>
      <c r="B649" s="392"/>
      <c r="C649" s="385">
        <f>INT($C$242)+2</f>
        <v>3</v>
      </c>
      <c r="D649" s="410"/>
      <c r="E649" s="467"/>
      <c r="F649" s="467"/>
      <c r="G649" s="410"/>
      <c r="H649" s="480" t="s">
        <v>613</v>
      </c>
      <c r="I649" s="438" t="s">
        <v>951</v>
      </c>
      <c r="J649" s="438"/>
      <c r="K649" s="530"/>
      <c r="L649" s="528">
        <f>COUNTA($I650:$I$662)/COUNTA($H650:$H$662)</f>
        <v>4</v>
      </c>
      <c r="M649" s="415"/>
      <c r="N649" s="438"/>
      <c r="O649" s="438"/>
      <c r="P649" s="438"/>
      <c r="Q649" s="438"/>
      <c r="R649" s="438" t="s">
        <v>631</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620</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633</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634</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635</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620</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633</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634</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635</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620</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633</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634</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635</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438</v>
      </c>
      <c r="AP662" s="395"/>
      <c r="AQ662" s="383"/>
      <c r="AR662" s="383"/>
      <c r="AS662" s="383"/>
    </row>
    <row r="663" spans="1:45" outlineLevel="2" x14ac:dyDescent="0.25">
      <c r="A663" s="383"/>
      <c r="B663" s="392"/>
      <c r="C663" s="385">
        <f>INT($C$242)+2</f>
        <v>3</v>
      </c>
      <c r="D663" s="410"/>
      <c r="E663" s="467"/>
      <c r="F663" s="467"/>
      <c r="G663" s="410"/>
      <c r="H663" s="480" t="s">
        <v>613</v>
      </c>
      <c r="I663" s="438" t="s">
        <v>952</v>
      </c>
      <c r="J663" s="438"/>
      <c r="K663" s="530"/>
      <c r="L663" s="528">
        <f>COUNTA($I664:$I$679)/COUNTA($H664:$H$679)</f>
        <v>5</v>
      </c>
      <c r="M663" s="415"/>
      <c r="N663" s="438"/>
      <c r="O663" s="438"/>
      <c r="P663" s="438"/>
      <c r="Q663" s="438"/>
      <c r="R663" s="438" t="s">
        <v>631</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620</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632</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601</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629</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602</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620</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632</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601</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629</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602</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620</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632</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601</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629</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602</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438</v>
      </c>
      <c r="AP679" s="395"/>
      <c r="AQ679" s="383"/>
      <c r="AR679" s="383"/>
      <c r="AS679" s="383"/>
    </row>
    <row r="680" spans="1:45" outlineLevel="1" x14ac:dyDescent="0.25">
      <c r="A680" s="383"/>
      <c r="B680" s="392"/>
      <c r="C680" s="385">
        <f>INT($C$242)+1</f>
        <v>2</v>
      </c>
      <c r="D680" s="410"/>
      <c r="E680" s="467"/>
      <c r="F680" s="467"/>
      <c r="G680" s="410"/>
      <c r="H680" s="470" t="s">
        <v>636</v>
      </c>
      <c r="I680" s="428" t="s">
        <v>637</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434</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549</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875</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638</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549</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638</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549</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638</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1172</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555</v>
      </c>
      <c r="I688" s="438" t="s">
        <v>639</v>
      </c>
      <c r="J688" s="527" t="s">
        <v>640</v>
      </c>
      <c r="K688" s="528">
        <f>COUNTA($H$689:$H$760)</f>
        <v>3</v>
      </c>
      <c r="L688" s="528">
        <f>COUNTA($I$689:$I$760)/K688</f>
        <v>8</v>
      </c>
      <c r="M688" s="482">
        <f>COUNTA($J$689:$J$760)/(L688*K688)</f>
        <v>3</v>
      </c>
      <c r="N688" s="535" t="s">
        <v>641</v>
      </c>
      <c r="O688" s="536"/>
      <c r="P688" s="536"/>
      <c r="Q688" s="536"/>
      <c r="R688" s="536"/>
      <c r="S688" s="536"/>
      <c r="T688" s="536"/>
      <c r="U688" s="510"/>
      <c r="V688" s="431" t="s">
        <v>642</v>
      </c>
      <c r="W688" s="415"/>
      <c r="X688" s="437" t="s">
        <v>643</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537</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842</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644</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634</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635</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644</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634</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635</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644</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634</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635</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644</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634</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635</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644</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634</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635</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644</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634</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635</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644</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634</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635</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644</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634</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635</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644</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634</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635</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644</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634</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635</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644</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634</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635</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644</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634</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635</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644</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634</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635</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644</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634</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635</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644</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634</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635</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644</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634</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635</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644</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634</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635</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644</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634</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635</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644</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634</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635</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644</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634</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635</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644</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634</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635</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644</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634</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635</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644</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634</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635</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438</v>
      </c>
      <c r="AP761" s="395"/>
      <c r="AQ761" s="383"/>
      <c r="AR761" s="383"/>
      <c r="AS761" s="383"/>
    </row>
    <row r="762" spans="1:45" s="697" customFormat="1" outlineLevel="2" x14ac:dyDescent="0.25">
      <c r="A762" s="383"/>
      <c r="B762" s="392"/>
      <c r="C762" s="385">
        <f>INT($C$242)+2</f>
        <v>3</v>
      </c>
      <c r="D762" s="410"/>
      <c r="E762" s="467"/>
      <c r="F762" s="467"/>
      <c r="G762" s="410"/>
      <c r="H762" s="789" t="s">
        <v>1146</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438</v>
      </c>
      <c r="AP764" s="395"/>
      <c r="AQ764" s="383"/>
      <c r="AR764" s="383"/>
      <c r="AS764" s="383"/>
    </row>
    <row r="765" spans="1:45" outlineLevel="2" x14ac:dyDescent="0.25">
      <c r="A765" s="383"/>
      <c r="B765" s="392"/>
      <c r="C765" s="385">
        <f>INT($C$242)+2</f>
        <v>3</v>
      </c>
      <c r="D765" s="410"/>
      <c r="E765" s="467"/>
      <c r="F765" s="467"/>
      <c r="G765" s="410"/>
      <c r="H765" s="789" t="s">
        <v>645</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639</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438</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425</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427</v>
      </c>
      <c r="F784" s="464">
        <v>1</v>
      </c>
      <c r="G784" s="401"/>
      <c r="H784" s="402" t="s">
        <v>646</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468</v>
      </c>
      <c r="L788" s="468"/>
      <c r="M788" s="468"/>
      <c r="N788" s="468" t="s">
        <v>469</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537</v>
      </c>
      <c r="M789" s="457" t="s">
        <v>4</v>
      </c>
      <c r="N789" s="457" t="s">
        <v>558</v>
      </c>
      <c r="O789" s="457" t="s">
        <v>559</v>
      </c>
      <c r="P789" s="457" t="s">
        <v>560</v>
      </c>
      <c r="Q789" s="457" t="s">
        <v>561</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431</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432</v>
      </c>
      <c r="C792" s="385">
        <f>INT(MAX($C$794:$C$818))+1</f>
        <v>5</v>
      </c>
      <c r="D792" s="410" t="s">
        <v>433</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647</v>
      </c>
      <c r="I793" s="428" t="s">
        <v>648</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434</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649</v>
      </c>
      <c r="I795" s="417"/>
      <c r="J795" s="415"/>
      <c r="K795" s="1007" t="s">
        <v>468</v>
      </c>
      <c r="L795" s="437"/>
      <c r="M795" s="437"/>
      <c r="N795" s="417" t="s">
        <v>469</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438</v>
      </c>
      <c r="AP796" s="395"/>
      <c r="AQ796" s="383"/>
      <c r="AR796" s="383"/>
      <c r="AS796" s="383"/>
    </row>
    <row r="797" spans="1:45" outlineLevel="1" x14ac:dyDescent="0.25">
      <c r="A797" s="383"/>
      <c r="B797" s="392"/>
      <c r="C797" s="385">
        <f>INT($C$783)+1</f>
        <v>2</v>
      </c>
      <c r="D797" s="410"/>
      <c r="E797" s="467"/>
      <c r="F797" s="467"/>
      <c r="G797" s="410"/>
      <c r="H797" s="470" t="s">
        <v>650</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434</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613</v>
      </c>
      <c r="I799" s="438" t="s">
        <v>651</v>
      </c>
      <c r="J799" s="438"/>
      <c r="K799" s="438" t="s">
        <v>652</v>
      </c>
      <c r="L799" s="438"/>
      <c r="M799" s="438"/>
      <c r="N799" s="531"/>
      <c r="O799" s="531" t="s">
        <v>1172</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653</v>
      </c>
      <c r="J804" s="437"/>
      <c r="K804" s="438" t="s">
        <v>654</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767</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777</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655</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438</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425</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427</v>
      </c>
      <c r="F828" s="464">
        <v>1</v>
      </c>
      <c r="G828" s="401"/>
      <c r="H828" s="546" t="s">
        <v>656</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471</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538</v>
      </c>
      <c r="L833" s="457" t="s">
        <v>539</v>
      </c>
      <c r="M833" s="457" t="s">
        <v>540</v>
      </c>
      <c r="N833" s="457" t="s">
        <v>541</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431</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432</v>
      </c>
      <c r="C836" s="385">
        <f>INT(MAX($C$846:$C$876))+1</f>
        <v>6</v>
      </c>
      <c r="D836" s="410" t="s">
        <v>433</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657</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434</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1151</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659</v>
      </c>
      <c r="J840" s="513" t="s">
        <v>660</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662</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663</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664</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438</v>
      </c>
      <c r="AP844" s="395"/>
      <c r="AQ844" s="383"/>
      <c r="AR844" s="383"/>
      <c r="AS844" s="383"/>
    </row>
    <row r="845" spans="1:45" outlineLevel="1" x14ac:dyDescent="0.25">
      <c r="A845" s="383"/>
      <c r="B845" s="392"/>
      <c r="C845" s="385">
        <f>INT($C$827)+1</f>
        <v>2</v>
      </c>
      <c r="D845" s="410"/>
      <c r="E845" s="467"/>
      <c r="F845" s="467"/>
      <c r="G845" s="410"/>
      <c r="H845" s="470" t="s">
        <v>665</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434</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1150</v>
      </c>
      <c r="I847" s="415"/>
      <c r="J847" s="415"/>
      <c r="K847" s="431">
        <f>i_s_len</f>
        <v>8</v>
      </c>
      <c r="L847" s="418">
        <v>3</v>
      </c>
      <c r="M847" s="415"/>
      <c r="N847" s="416" t="s">
        <v>666</v>
      </c>
      <c r="O847" s="415"/>
      <c r="P847" s="415"/>
      <c r="Q847" s="415"/>
      <c r="R847" s="415"/>
      <c r="S847" s="415"/>
      <c r="T847" s="415"/>
      <c r="U847" s="415"/>
      <c r="V847" s="415"/>
      <c r="W847" s="415"/>
      <c r="X847" s="415"/>
      <c r="Y847" s="547" t="s">
        <v>658</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667</v>
      </c>
      <c r="I848" s="513" t="s">
        <v>659</v>
      </c>
      <c r="J848" s="513" t="s">
        <v>660</v>
      </c>
      <c r="K848" s="481" t="s">
        <v>1144</v>
      </c>
      <c r="L848" s="481"/>
      <c r="M848" s="481"/>
      <c r="N848" s="481"/>
      <c r="O848" s="481" t="s">
        <v>661</v>
      </c>
      <c r="P848" s="481"/>
      <c r="Q848" s="481"/>
      <c r="R848" s="481"/>
      <c r="S848" s="415"/>
      <c r="T848" s="415"/>
      <c r="U848" s="415"/>
      <c r="V848" s="415"/>
      <c r="W848" s="415"/>
      <c r="X848" s="415"/>
      <c r="Y848" s="552" t="s">
        <v>1144</v>
      </c>
      <c r="Z848" s="552"/>
      <c r="AA848" s="552"/>
      <c r="AB848" s="552"/>
      <c r="AC848" s="552" t="s">
        <v>661</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668</v>
      </c>
      <c r="I849" s="550">
        <v>0</v>
      </c>
      <c r="J849" s="550" t="s">
        <v>669</v>
      </c>
      <c r="K849" s="553"/>
      <c r="L849" s="553"/>
      <c r="M849" s="553"/>
      <c r="N849" s="553"/>
      <c r="O849" s="554"/>
      <c r="P849" s="554"/>
      <c r="Q849" s="554"/>
      <c r="R849" s="554"/>
      <c r="S849" s="1008" t="s">
        <v>1147</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670</v>
      </c>
      <c r="I850" s="437"/>
      <c r="J850" s="431" t="s">
        <v>671</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672</v>
      </c>
      <c r="I851" s="437"/>
      <c r="J851" s="431" t="s">
        <v>671</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671</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671</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671</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671</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671</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671</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668</v>
      </c>
      <c r="I858" s="550">
        <v>1</v>
      </c>
      <c r="J858" s="437" t="s">
        <v>673</v>
      </c>
      <c r="K858" s="556">
        <f>INT(4*30.4)</f>
        <v>121</v>
      </c>
      <c r="L858" s="556">
        <v>121</v>
      </c>
      <c r="M858" s="556">
        <v>121</v>
      </c>
      <c r="N858" s="556">
        <v>121</v>
      </c>
      <c r="O858" s="556"/>
      <c r="P858" s="556"/>
      <c r="Q858" s="556"/>
      <c r="R858" s="556"/>
      <c r="S858" s="1099" t="s">
        <v>1148</v>
      </c>
      <c r="T858" s="1100"/>
      <c r="U858" s="1100"/>
      <c r="V858" s="1100"/>
      <c r="W858" s="1101"/>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 r="K859" s="556">
        <v>365</v>
      </c>
      <c r="L859" s="556">
        <v>365</v>
      </c>
      <c r="M859" s="556">
        <v>365</v>
      </c>
      <c r="N859" s="556">
        <v>365</v>
      </c>
      <c r="O859" s="556"/>
      <c r="P859" s="556"/>
      <c r="Q859" s="556"/>
      <c r="R859" s="556"/>
      <c r="S859" s="1102"/>
      <c r="T859" s="1103"/>
      <c r="U859" s="1103"/>
      <c r="V859" s="1103"/>
      <c r="W859" s="1104"/>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672</v>
      </c>
      <c r="I860" s="437"/>
      <c r="J860" s="431" t="s">
        <v>671</v>
      </c>
      <c r="K860" s="556">
        <f>365*2</f>
        <v>730</v>
      </c>
      <c r="L860" s="556">
        <v>104</v>
      </c>
      <c r="M860" s="556">
        <v>104</v>
      </c>
      <c r="N860" s="556">
        <v>104</v>
      </c>
      <c r="O860" s="556"/>
      <c r="P860" s="556"/>
      <c r="Q860" s="556"/>
      <c r="R860" s="556"/>
      <c r="S860" s="1102"/>
      <c r="T860" s="1103"/>
      <c r="U860" s="1103"/>
      <c r="V860" s="1103"/>
      <c r="W860" s="1104"/>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671</v>
      </c>
      <c r="K861" s="556">
        <f>52*3</f>
        <v>156</v>
      </c>
      <c r="L861" s="556">
        <v>156</v>
      </c>
      <c r="M861" s="556">
        <v>156</v>
      </c>
      <c r="N861" s="556">
        <v>156</v>
      </c>
      <c r="O861" s="556"/>
      <c r="P861" s="556"/>
      <c r="Q861" s="556"/>
      <c r="R861" s="556"/>
      <c r="S861" s="1102"/>
      <c r="T861" s="1103"/>
      <c r="U861" s="1103"/>
      <c r="V861" s="1103"/>
      <c r="W861" s="1104"/>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671</v>
      </c>
      <c r="K862" s="556">
        <f>52*4</f>
        <v>208</v>
      </c>
      <c r="L862" s="556">
        <v>208</v>
      </c>
      <c r="M862" s="556">
        <v>208</v>
      </c>
      <c r="N862" s="556">
        <v>208</v>
      </c>
      <c r="O862" s="556"/>
      <c r="P862" s="556"/>
      <c r="Q862" s="556"/>
      <c r="R862" s="556"/>
      <c r="S862" s="1102"/>
      <c r="T862" s="1103"/>
      <c r="U862" s="1103"/>
      <c r="V862" s="1103"/>
      <c r="W862" s="1104"/>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671</v>
      </c>
      <c r="K863" s="556">
        <f>52*5</f>
        <v>260</v>
      </c>
      <c r="L863" s="556">
        <v>260</v>
      </c>
      <c r="M863" s="556">
        <v>260</v>
      </c>
      <c r="N863" s="556">
        <v>260</v>
      </c>
      <c r="O863" s="556"/>
      <c r="P863" s="556"/>
      <c r="Q863" s="556"/>
      <c r="R863" s="556"/>
      <c r="S863" s="1102"/>
      <c r="T863" s="1103"/>
      <c r="U863" s="1103"/>
      <c r="V863" s="1103"/>
      <c r="W863" s="1104"/>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671</v>
      </c>
      <c r="K864" s="556">
        <f>52*6</f>
        <v>312</v>
      </c>
      <c r="L864" s="556">
        <v>312</v>
      </c>
      <c r="M864" s="556">
        <v>312</v>
      </c>
      <c r="N864" s="556">
        <v>312</v>
      </c>
      <c r="O864" s="556"/>
      <c r="P864" s="556"/>
      <c r="Q864" s="556"/>
      <c r="R864" s="556"/>
      <c r="S864" s="1102"/>
      <c r="T864" s="1103"/>
      <c r="U864" s="1103"/>
      <c r="V864" s="1103"/>
      <c r="W864" s="1104"/>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671</v>
      </c>
      <c r="K865" s="556">
        <f>52*7</f>
        <v>364</v>
      </c>
      <c r="L865" s="556">
        <v>364</v>
      </c>
      <c r="M865" s="556">
        <v>364</v>
      </c>
      <c r="N865" s="556">
        <v>364</v>
      </c>
      <c r="O865" s="556"/>
      <c r="P865" s="556"/>
      <c r="Q865" s="556"/>
      <c r="R865" s="556"/>
      <c r="S865" s="1102"/>
      <c r="T865" s="1103"/>
      <c r="U865" s="1103"/>
      <c r="V865" s="1103"/>
      <c r="W865" s="1104"/>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671</v>
      </c>
      <c r="K866" s="556">
        <f>52*8</f>
        <v>416</v>
      </c>
      <c r="L866" s="556">
        <v>416</v>
      </c>
      <c r="M866" s="556">
        <v>416</v>
      </c>
      <c r="N866" s="556">
        <v>416</v>
      </c>
      <c r="O866" s="556"/>
      <c r="P866" s="556"/>
      <c r="Q866" s="556"/>
      <c r="R866" s="556"/>
      <c r="S866" s="1102"/>
      <c r="T866" s="1103"/>
      <c r="U866" s="1103"/>
      <c r="V866" s="1103"/>
      <c r="W866" s="1104"/>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668</v>
      </c>
      <c r="I867" s="550">
        <v>2</v>
      </c>
      <c r="J867" s="550" t="s">
        <v>674</v>
      </c>
      <c r="K867" s="556"/>
      <c r="L867" s="556"/>
      <c r="M867" s="556"/>
      <c r="N867" s="556"/>
      <c r="O867" s="556">
        <v>45</v>
      </c>
      <c r="P867" s="556">
        <v>45</v>
      </c>
      <c r="Q867" s="556">
        <v>45</v>
      </c>
      <c r="R867" s="556">
        <v>47</v>
      </c>
      <c r="S867" s="1102"/>
      <c r="T867" s="1103"/>
      <c r="U867" s="1103"/>
      <c r="V867" s="1103"/>
      <c r="W867" s="1104"/>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670</v>
      </c>
      <c r="I868" s="437"/>
      <c r="J868" s="437" t="s">
        <v>674</v>
      </c>
      <c r="K868" s="556">
        <f>INT(15*30.4/7)</f>
        <v>65</v>
      </c>
      <c r="L868" s="556">
        <f t="shared" ref="L868:N868" si="281">INT(15*30.4/7)</f>
        <v>65</v>
      </c>
      <c r="M868" s="556">
        <f t="shared" si="281"/>
        <v>65</v>
      </c>
      <c r="N868" s="556">
        <f t="shared" si="281"/>
        <v>65</v>
      </c>
      <c r="O868" s="556">
        <v>45</v>
      </c>
      <c r="P868" s="556">
        <v>45</v>
      </c>
      <c r="Q868" s="556">
        <v>45</v>
      </c>
      <c r="R868" s="556">
        <v>47</v>
      </c>
      <c r="S868" s="1102"/>
      <c r="T868" s="1103"/>
      <c r="U868" s="1103"/>
      <c r="V868" s="1103"/>
      <c r="W868" s="1104"/>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672</v>
      </c>
      <c r="I869" s="437"/>
      <c r="J869" s="437" t="s">
        <v>1145</v>
      </c>
      <c r="K869" s="556"/>
      <c r="L869" s="556"/>
      <c r="M869" s="556"/>
      <c r="N869" s="556"/>
      <c r="O869" s="556"/>
      <c r="P869" s="556"/>
      <c r="Q869" s="556"/>
      <c r="R869" s="556"/>
      <c r="S869" s="1102"/>
      <c r="T869" s="1103"/>
      <c r="U869" s="1103"/>
      <c r="V869" s="1103"/>
      <c r="W869" s="1104"/>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671</v>
      </c>
      <c r="K870" s="556"/>
      <c r="L870" s="556"/>
      <c r="M870" s="556"/>
      <c r="N870" s="556"/>
      <c r="O870" s="556"/>
      <c r="P870" s="556"/>
      <c r="Q870" s="556"/>
      <c r="R870" s="556"/>
      <c r="S870" s="1102"/>
      <c r="T870" s="1103"/>
      <c r="U870" s="1103"/>
      <c r="V870" s="1103"/>
      <c r="W870" s="1104"/>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671</v>
      </c>
      <c r="K871" s="556"/>
      <c r="L871" s="556"/>
      <c r="M871" s="556"/>
      <c r="N871" s="556"/>
      <c r="O871" s="556"/>
      <c r="P871" s="556"/>
      <c r="Q871" s="556"/>
      <c r="R871" s="556"/>
      <c r="S871" s="1102"/>
      <c r="T871" s="1103"/>
      <c r="U871" s="1103"/>
      <c r="V871" s="1103"/>
      <c r="W871" s="1104"/>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671</v>
      </c>
      <c r="K872" s="556"/>
      <c r="L872" s="556"/>
      <c r="M872" s="556"/>
      <c r="N872" s="556"/>
      <c r="O872" s="556"/>
      <c r="P872" s="556"/>
      <c r="Q872" s="556"/>
      <c r="R872" s="556"/>
      <c r="S872" s="1102"/>
      <c r="T872" s="1103"/>
      <c r="U872" s="1103"/>
      <c r="V872" s="1103"/>
      <c r="W872" s="1104"/>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671</v>
      </c>
      <c r="K873" s="556"/>
      <c r="L873" s="556"/>
      <c r="M873" s="556"/>
      <c r="N873" s="556"/>
      <c r="O873" s="556"/>
      <c r="P873" s="556"/>
      <c r="Q873" s="556"/>
      <c r="R873" s="556"/>
      <c r="S873" s="1102"/>
      <c r="T873" s="1103"/>
      <c r="U873" s="1103"/>
      <c r="V873" s="1103"/>
      <c r="W873" s="1104"/>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671</v>
      </c>
      <c r="K874" s="556"/>
      <c r="L874" s="556"/>
      <c r="M874" s="556"/>
      <c r="N874" s="556"/>
      <c r="O874" s="556"/>
      <c r="P874" s="556"/>
      <c r="Q874" s="556"/>
      <c r="R874" s="556"/>
      <c r="S874" s="1102"/>
      <c r="T874" s="1103"/>
      <c r="U874" s="1103"/>
      <c r="V874" s="1103"/>
      <c r="W874" s="1104"/>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671</v>
      </c>
      <c r="K875" s="556"/>
      <c r="L875" s="556"/>
      <c r="M875" s="556"/>
      <c r="N875" s="556"/>
      <c r="O875" s="556"/>
      <c r="P875" s="556"/>
      <c r="Q875" s="556"/>
      <c r="R875" s="556"/>
      <c r="S875" s="1105"/>
      <c r="T875" s="1106"/>
      <c r="U875" s="1106"/>
      <c r="V875" s="1106"/>
      <c r="W875" s="1107"/>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438</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425</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427</v>
      </c>
      <c r="F886" s="464">
        <v>1</v>
      </c>
      <c r="G886" s="401"/>
      <c r="H886" s="402" t="s">
        <v>675</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676</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677</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678</v>
      </c>
      <c r="I891" s="408"/>
      <c r="J891" s="408" t="s">
        <v>679</v>
      </c>
      <c r="K891" s="408" t="s">
        <v>164</v>
      </c>
      <c r="L891" s="408" t="s">
        <v>680</v>
      </c>
      <c r="M891" s="408" t="s">
        <v>681</v>
      </c>
      <c r="N891" s="408" t="s">
        <v>682</v>
      </c>
      <c r="O891" s="408" t="s">
        <v>683</v>
      </c>
      <c r="P891" s="408" t="s">
        <v>684</v>
      </c>
      <c r="Q891" s="564" t="s">
        <v>685</v>
      </c>
      <c r="R891" s="408" t="s">
        <v>686</v>
      </c>
      <c r="S891" s="408" t="s">
        <v>687</v>
      </c>
      <c r="T891" s="408" t="s">
        <v>941</v>
      </c>
      <c r="U891" s="408" t="s">
        <v>640</v>
      </c>
      <c r="V891" s="408" t="s">
        <v>688</v>
      </c>
      <c r="W891" s="408" t="s">
        <v>689</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431</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432</v>
      </c>
      <c r="C894" s="385">
        <f>INT(MAX($C$895:$C$1005))+1</f>
        <v>5</v>
      </c>
      <c r="D894" s="410" t="s">
        <v>433</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434</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690</v>
      </c>
      <c r="F896" s="461" t="s">
        <v>691</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692</v>
      </c>
      <c r="I897" s="568"/>
      <c r="J897" s="549" t="s">
        <v>693</v>
      </c>
      <c r="K897" s="569" t="str">
        <f>IF(L897&lt;0,"-",IFERROR(DATE(2019,1,($L897)*7+1),"-"))</f>
        <v>-</v>
      </c>
      <c r="L897" s="570" t="s">
        <v>694</v>
      </c>
      <c r="M897" s="570" t="s">
        <v>694</v>
      </c>
      <c r="N897" s="570" t="s">
        <v>694</v>
      </c>
      <c r="O897" s="570" t="s">
        <v>694</v>
      </c>
      <c r="P897" s="570" t="s">
        <v>694</v>
      </c>
      <c r="Q897" s="570" t="s">
        <v>694</v>
      </c>
      <c r="R897" s="570" t="s">
        <v>694</v>
      </c>
      <c r="S897" s="570" t="s">
        <v>694</v>
      </c>
      <c r="T897" s="570" t="s">
        <v>694</v>
      </c>
      <c r="U897" s="570" t="s">
        <v>694</v>
      </c>
      <c r="V897" s="570" t="s">
        <v>694</v>
      </c>
      <c r="W897" s="570" t="s">
        <v>694</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5" t="s">
        <v>695</v>
      </c>
      <c r="I898" s="1066"/>
      <c r="J898" s="572" t="s">
        <v>696</v>
      </c>
      <c r="K898" s="573">
        <f t="shared" ref="K898:K961" si="283">IF(L898&lt;0,"-",IFERROR(DATE(2019,1,($L898)*7+1),"-"))</f>
        <v>43802</v>
      </c>
      <c r="L898" s="457">
        <v>48</v>
      </c>
      <c r="M898" s="574" t="s">
        <v>694</v>
      </c>
      <c r="N898" s="574" t="s">
        <v>694</v>
      </c>
      <c r="O898" s="574" t="s">
        <v>694</v>
      </c>
      <c r="P898" s="574" t="s">
        <v>694</v>
      </c>
      <c r="Q898" s="574" t="s">
        <v>694</v>
      </c>
      <c r="R898" s="574" t="s">
        <v>694</v>
      </c>
      <c r="S898" s="574" t="s">
        <v>694</v>
      </c>
      <c r="T898" s="574" t="s">
        <v>694</v>
      </c>
      <c r="U898" s="574" t="s">
        <v>694</v>
      </c>
      <c r="V898" s="574" t="s">
        <v>694</v>
      </c>
      <c r="W898" s="574" t="s">
        <v>694</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7"/>
      <c r="I899" s="1068"/>
      <c r="J899" s="572" t="s">
        <v>697</v>
      </c>
      <c r="K899" s="573" t="str">
        <f t="shared" si="283"/>
        <v>-</v>
      </c>
      <c r="L899" s="574" t="s">
        <v>698</v>
      </c>
      <c r="M899" s="457">
        <v>26</v>
      </c>
      <c r="N899" s="574" t="s">
        <v>698</v>
      </c>
      <c r="O899" s="574" t="s">
        <v>698</v>
      </c>
      <c r="P899" s="574" t="s">
        <v>698</v>
      </c>
      <c r="Q899" s="574" t="s">
        <v>698</v>
      </c>
      <c r="R899" s="574" t="s">
        <v>698</v>
      </c>
      <c r="S899" s="574" t="s">
        <v>698</v>
      </c>
      <c r="T899" s="574" t="s">
        <v>698</v>
      </c>
      <c r="U899" s="574" t="s">
        <v>698</v>
      </c>
      <c r="V899" s="574" t="s">
        <v>698</v>
      </c>
      <c r="W899" s="574" t="s">
        <v>698</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9"/>
      <c r="I900" s="1070"/>
      <c r="J900" s="557" t="s">
        <v>699</v>
      </c>
      <c r="K900" s="575" t="str">
        <f t="shared" si="283"/>
        <v>-</v>
      </c>
      <c r="L900" s="572" t="s">
        <v>694</v>
      </c>
      <c r="M900" s="572" t="s">
        <v>694</v>
      </c>
      <c r="N900" s="572" t="s">
        <v>694</v>
      </c>
      <c r="O900" s="572" t="s">
        <v>694</v>
      </c>
      <c r="P900" s="572" t="s">
        <v>694</v>
      </c>
      <c r="Q900" s="572" t="s">
        <v>694</v>
      </c>
      <c r="R900" s="572" t="s">
        <v>694</v>
      </c>
      <c r="S900" s="572" t="s">
        <v>694</v>
      </c>
      <c r="T900" s="572" t="s">
        <v>694</v>
      </c>
      <c r="U900" s="572" t="s">
        <v>694</v>
      </c>
      <c r="V900" s="576" t="s">
        <v>694</v>
      </c>
      <c r="W900" s="576" t="s">
        <v>694</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700</v>
      </c>
      <c r="I901" s="568"/>
      <c r="J901" s="549" t="s">
        <v>693</v>
      </c>
      <c r="K901" s="569" t="str">
        <f t="shared" si="283"/>
        <v>-</v>
      </c>
      <c r="L901" s="570" t="s">
        <v>694</v>
      </c>
      <c r="M901" s="570" t="s">
        <v>694</v>
      </c>
      <c r="N901" s="570" t="s">
        <v>694</v>
      </c>
      <c r="O901" s="570" t="s">
        <v>694</v>
      </c>
      <c r="P901" s="570" t="s">
        <v>694</v>
      </c>
      <c r="Q901" s="570" t="s">
        <v>694</v>
      </c>
      <c r="R901" s="570" t="s">
        <v>694</v>
      </c>
      <c r="S901" s="570" t="s">
        <v>694</v>
      </c>
      <c r="T901" s="570" t="s">
        <v>694</v>
      </c>
      <c r="U901" s="570" t="s">
        <v>694</v>
      </c>
      <c r="V901" s="570" t="s">
        <v>694</v>
      </c>
      <c r="W901" s="570" t="s">
        <v>694</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5" t="s">
        <v>701</v>
      </c>
      <c r="I902" s="1066"/>
      <c r="J902" s="572" t="s">
        <v>696</v>
      </c>
      <c r="K902" s="573">
        <f t="shared" si="283"/>
        <v>43536</v>
      </c>
      <c r="L902" s="457">
        <v>10</v>
      </c>
      <c r="M902" s="574" t="s">
        <v>694</v>
      </c>
      <c r="N902" s="574" t="s">
        <v>694</v>
      </c>
      <c r="O902" s="574" t="s">
        <v>694</v>
      </c>
      <c r="P902" s="574" t="s">
        <v>694</v>
      </c>
      <c r="Q902" s="574" t="s">
        <v>694</v>
      </c>
      <c r="R902" s="574" t="s">
        <v>694</v>
      </c>
      <c r="S902" s="457" t="b">
        <v>1</v>
      </c>
      <c r="T902" s="574" t="s">
        <v>694</v>
      </c>
      <c r="U902" s="574" t="s">
        <v>694</v>
      </c>
      <c r="V902" s="574" t="s">
        <v>694</v>
      </c>
      <c r="W902" s="574" t="s">
        <v>694</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7"/>
      <c r="I903" s="1068"/>
      <c r="J903" s="572" t="s">
        <v>697</v>
      </c>
      <c r="K903" s="573" t="str">
        <f t="shared" si="283"/>
        <v>-</v>
      </c>
      <c r="L903" s="574" t="s">
        <v>698</v>
      </c>
      <c r="M903" s="574" t="s">
        <v>698</v>
      </c>
      <c r="N903" s="574" t="s">
        <v>698</v>
      </c>
      <c r="O903" s="574" t="s">
        <v>698</v>
      </c>
      <c r="P903" s="574" t="s">
        <v>698</v>
      </c>
      <c r="Q903" s="574" t="s">
        <v>698</v>
      </c>
      <c r="R903" s="574" t="s">
        <v>698</v>
      </c>
      <c r="S903" s="574" t="s">
        <v>698</v>
      </c>
      <c r="T903" s="574" t="s">
        <v>698</v>
      </c>
      <c r="U903" s="574" t="s">
        <v>698</v>
      </c>
      <c r="V903" s="574" t="s">
        <v>698</v>
      </c>
      <c r="W903" s="574" t="s">
        <v>698</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9"/>
      <c r="I904" s="1070"/>
      <c r="J904" s="557" t="s">
        <v>699</v>
      </c>
      <c r="K904" s="575" t="str">
        <f t="shared" si="283"/>
        <v>-</v>
      </c>
      <c r="L904" s="572" t="s">
        <v>694</v>
      </c>
      <c r="M904" s="572" t="s">
        <v>694</v>
      </c>
      <c r="N904" s="572" t="s">
        <v>694</v>
      </c>
      <c r="O904" s="572" t="s">
        <v>694</v>
      </c>
      <c r="P904" s="572" t="s">
        <v>694</v>
      </c>
      <c r="Q904" s="572" t="s">
        <v>694</v>
      </c>
      <c r="R904" s="572" t="s">
        <v>694</v>
      </c>
      <c r="S904" s="572" t="s">
        <v>694</v>
      </c>
      <c r="T904" s="572" t="s">
        <v>694</v>
      </c>
      <c r="U904" s="572" t="s">
        <v>694</v>
      </c>
      <c r="V904" s="576" t="s">
        <v>694</v>
      </c>
      <c r="W904" s="576" t="s">
        <v>694</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702</v>
      </c>
      <c r="I905" s="568"/>
      <c r="J905" s="549" t="s">
        <v>693</v>
      </c>
      <c r="K905" s="569" t="str">
        <f t="shared" si="283"/>
        <v>-</v>
      </c>
      <c r="L905" s="570" t="s">
        <v>694</v>
      </c>
      <c r="M905" s="577">
        <v>42</v>
      </c>
      <c r="N905" s="570" t="s">
        <v>694</v>
      </c>
      <c r="O905" s="570" t="s">
        <v>694</v>
      </c>
      <c r="P905" s="570" t="s">
        <v>694</v>
      </c>
      <c r="Q905" s="570" t="s">
        <v>694</v>
      </c>
      <c r="R905" s="570" t="s">
        <v>694</v>
      </c>
      <c r="S905" s="570" t="s">
        <v>694</v>
      </c>
      <c r="T905" s="570" t="s">
        <v>694</v>
      </c>
      <c r="U905" s="570" t="s">
        <v>694</v>
      </c>
      <c r="V905" s="570" t="s">
        <v>694</v>
      </c>
      <c r="W905" s="570" t="s">
        <v>694</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5" t="s">
        <v>703</v>
      </c>
      <c r="I906" s="1066"/>
      <c r="J906" s="572" t="s">
        <v>696</v>
      </c>
      <c r="K906" s="573">
        <f t="shared" si="283"/>
        <v>43536</v>
      </c>
      <c r="L906" s="457">
        <v>10</v>
      </c>
      <c r="M906" s="574" t="s">
        <v>694</v>
      </c>
      <c r="N906" s="574" t="s">
        <v>694</v>
      </c>
      <c r="O906" s="574" t="s">
        <v>694</v>
      </c>
      <c r="P906" s="574" t="s">
        <v>694</v>
      </c>
      <c r="Q906" s="574" t="s">
        <v>694</v>
      </c>
      <c r="R906" s="574" t="s">
        <v>694</v>
      </c>
      <c r="S906" s="574" t="s">
        <v>694</v>
      </c>
      <c r="T906" s="574" t="s">
        <v>694</v>
      </c>
      <c r="U906" s="574" t="s">
        <v>694</v>
      </c>
      <c r="V906" s="574" t="s">
        <v>694</v>
      </c>
      <c r="W906" s="574" t="s">
        <v>694</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7"/>
      <c r="I907" s="1068"/>
      <c r="J907" s="572" t="s">
        <v>697</v>
      </c>
      <c r="K907" s="573" t="str">
        <f t="shared" si="283"/>
        <v>-</v>
      </c>
      <c r="L907" s="574" t="s">
        <v>698</v>
      </c>
      <c r="M907" s="574" t="s">
        <v>698</v>
      </c>
      <c r="N907" s="574" t="s">
        <v>698</v>
      </c>
      <c r="O907" s="574" t="s">
        <v>698</v>
      </c>
      <c r="P907" s="574" t="s">
        <v>698</v>
      </c>
      <c r="Q907" s="574" t="s">
        <v>698</v>
      </c>
      <c r="R907" s="574" t="s">
        <v>698</v>
      </c>
      <c r="S907" s="574" t="s">
        <v>698</v>
      </c>
      <c r="T907" s="574" t="s">
        <v>698</v>
      </c>
      <c r="U907" s="574" t="s">
        <v>698</v>
      </c>
      <c r="V907" s="574" t="s">
        <v>698</v>
      </c>
      <c r="W907" s="574" t="s">
        <v>698</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9"/>
      <c r="I908" s="1070"/>
      <c r="J908" s="557" t="s">
        <v>699</v>
      </c>
      <c r="K908" s="575" t="str">
        <f t="shared" si="283"/>
        <v>-</v>
      </c>
      <c r="L908" s="572" t="s">
        <v>694</v>
      </c>
      <c r="M908" s="572" t="s">
        <v>694</v>
      </c>
      <c r="N908" s="572" t="s">
        <v>694</v>
      </c>
      <c r="O908" s="572" t="s">
        <v>694</v>
      </c>
      <c r="P908" s="572" t="s">
        <v>694</v>
      </c>
      <c r="Q908" s="572" t="s">
        <v>694</v>
      </c>
      <c r="R908" s="572" t="s">
        <v>694</v>
      </c>
      <c r="S908" s="572" t="s">
        <v>694</v>
      </c>
      <c r="T908" s="572" t="s">
        <v>694</v>
      </c>
      <c r="U908" s="572" t="s">
        <v>694</v>
      </c>
      <c r="V908" s="576" t="s">
        <v>694</v>
      </c>
      <c r="W908" s="576" t="s">
        <v>694</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704</v>
      </c>
      <c r="I909" s="568"/>
      <c r="J909" s="549" t="s">
        <v>693</v>
      </c>
      <c r="K909" s="569" t="str">
        <f t="shared" si="283"/>
        <v>-</v>
      </c>
      <c r="L909" s="570" t="s">
        <v>694</v>
      </c>
      <c r="M909" s="570" t="s">
        <v>694</v>
      </c>
      <c r="N909" s="570" t="s">
        <v>694</v>
      </c>
      <c r="O909" s="570" t="s">
        <v>694</v>
      </c>
      <c r="P909" s="570" t="s">
        <v>694</v>
      </c>
      <c r="Q909" s="570" t="s">
        <v>694</v>
      </c>
      <c r="R909" s="570" t="s">
        <v>694</v>
      </c>
      <c r="S909" s="570" t="s">
        <v>694</v>
      </c>
      <c r="T909" s="570" t="s">
        <v>694</v>
      </c>
      <c r="U909" s="570" t="s">
        <v>694</v>
      </c>
      <c r="V909" s="570" t="s">
        <v>694</v>
      </c>
      <c r="W909" s="570" t="s">
        <v>694</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5" t="s">
        <v>705</v>
      </c>
      <c r="I910" s="1066"/>
      <c r="J910" s="572" t="s">
        <v>696</v>
      </c>
      <c r="K910" s="573">
        <f t="shared" si="283"/>
        <v>43802</v>
      </c>
      <c r="L910" s="457">
        <v>48</v>
      </c>
      <c r="M910" s="574" t="s">
        <v>694</v>
      </c>
      <c r="N910" s="574" t="s">
        <v>694</v>
      </c>
      <c r="O910" s="574" t="s">
        <v>694</v>
      </c>
      <c r="P910" s="574" t="s">
        <v>694</v>
      </c>
      <c r="Q910" s="574" t="s">
        <v>694</v>
      </c>
      <c r="R910" s="574" t="s">
        <v>694</v>
      </c>
      <c r="S910" s="574" t="s">
        <v>694</v>
      </c>
      <c r="T910" s="574" t="s">
        <v>694</v>
      </c>
      <c r="U910" s="574" t="s">
        <v>694</v>
      </c>
      <c r="V910" s="574" t="s">
        <v>694</v>
      </c>
      <c r="W910" s="574" t="s">
        <v>694</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7"/>
      <c r="I911" s="1068"/>
      <c r="J911" s="572" t="s">
        <v>697</v>
      </c>
      <c r="K911" s="573" t="str">
        <f t="shared" si="283"/>
        <v>-</v>
      </c>
      <c r="L911" s="574" t="s">
        <v>698</v>
      </c>
      <c r="M911" s="457">
        <v>26</v>
      </c>
      <c r="N911" s="574" t="s">
        <v>698</v>
      </c>
      <c r="O911" s="574" t="s">
        <v>698</v>
      </c>
      <c r="P911" s="574" t="s">
        <v>698</v>
      </c>
      <c r="Q911" s="574" t="s">
        <v>698</v>
      </c>
      <c r="R911" s="574" t="s">
        <v>698</v>
      </c>
      <c r="S911" s="574" t="s">
        <v>698</v>
      </c>
      <c r="T911" s="574" t="s">
        <v>698</v>
      </c>
      <c r="U911" s="574" t="s">
        <v>698</v>
      </c>
      <c r="V911" s="574" t="s">
        <v>698</v>
      </c>
      <c r="W911" s="574" t="s">
        <v>698</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9"/>
      <c r="I912" s="1070"/>
      <c r="J912" s="557" t="s">
        <v>699</v>
      </c>
      <c r="K912" s="575" t="str">
        <f t="shared" si="283"/>
        <v>-</v>
      </c>
      <c r="L912" s="572" t="s">
        <v>694</v>
      </c>
      <c r="M912" s="572" t="s">
        <v>694</v>
      </c>
      <c r="N912" s="572" t="s">
        <v>694</v>
      </c>
      <c r="O912" s="572" t="s">
        <v>694</v>
      </c>
      <c r="P912" s="572" t="s">
        <v>694</v>
      </c>
      <c r="Q912" s="572" t="s">
        <v>694</v>
      </c>
      <c r="R912" s="572" t="s">
        <v>694</v>
      </c>
      <c r="S912" s="572" t="s">
        <v>694</v>
      </c>
      <c r="T912" s="572" t="s">
        <v>694</v>
      </c>
      <c r="U912" s="572" t="s">
        <v>694</v>
      </c>
      <c r="V912" s="576" t="s">
        <v>694</v>
      </c>
      <c r="W912" s="576" t="s">
        <v>694</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706</v>
      </c>
      <c r="I913" s="568"/>
      <c r="J913" s="549" t="s">
        <v>693</v>
      </c>
      <c r="K913" s="569" t="str">
        <f t="shared" si="283"/>
        <v>-</v>
      </c>
      <c r="L913" s="570" t="s">
        <v>694</v>
      </c>
      <c r="M913" s="570" t="s">
        <v>694</v>
      </c>
      <c r="N913" s="570" t="s">
        <v>694</v>
      </c>
      <c r="O913" s="570" t="s">
        <v>694</v>
      </c>
      <c r="P913" s="570" t="s">
        <v>694</v>
      </c>
      <c r="Q913" s="570" t="s">
        <v>694</v>
      </c>
      <c r="R913" s="570" t="s">
        <v>694</v>
      </c>
      <c r="S913" s="570" t="s">
        <v>694</v>
      </c>
      <c r="T913" s="570" t="s">
        <v>694</v>
      </c>
      <c r="U913" s="570" t="s">
        <v>694</v>
      </c>
      <c r="V913" s="570" t="s">
        <v>694</v>
      </c>
      <c r="W913" s="570" t="s">
        <v>694</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5" t="s">
        <v>707</v>
      </c>
      <c r="I914" s="1066"/>
      <c r="J914" s="572" t="s">
        <v>696</v>
      </c>
      <c r="K914" s="573">
        <f t="shared" si="283"/>
        <v>43802</v>
      </c>
      <c r="L914" s="457">
        <v>48</v>
      </c>
      <c r="M914" s="574" t="s">
        <v>694</v>
      </c>
      <c r="N914" s="574" t="s">
        <v>694</v>
      </c>
      <c r="O914" s="574" t="s">
        <v>694</v>
      </c>
      <c r="P914" s="574" t="s">
        <v>694</v>
      </c>
      <c r="Q914" s="574" t="s">
        <v>694</v>
      </c>
      <c r="R914" s="574" t="s">
        <v>694</v>
      </c>
      <c r="S914" s="574" t="s">
        <v>694</v>
      </c>
      <c r="T914" s="574" t="s">
        <v>694</v>
      </c>
      <c r="U914" s="574" t="s">
        <v>694</v>
      </c>
      <c r="V914" s="574" t="s">
        <v>694</v>
      </c>
      <c r="W914" s="574" t="s">
        <v>694</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7"/>
      <c r="I915" s="1068"/>
      <c r="J915" s="572" t="s">
        <v>697</v>
      </c>
      <c r="K915" s="573" t="str">
        <f t="shared" si="283"/>
        <v>-</v>
      </c>
      <c r="L915" s="574" t="s">
        <v>698</v>
      </c>
      <c r="M915" s="457">
        <v>34</v>
      </c>
      <c r="N915" s="574" t="s">
        <v>698</v>
      </c>
      <c r="O915" s="574" t="s">
        <v>698</v>
      </c>
      <c r="P915" s="574" t="s">
        <v>698</v>
      </c>
      <c r="Q915" s="574" t="s">
        <v>698</v>
      </c>
      <c r="R915" s="574" t="s">
        <v>698</v>
      </c>
      <c r="S915" s="574" t="s">
        <v>698</v>
      </c>
      <c r="T915" s="574" t="s">
        <v>698</v>
      </c>
      <c r="U915" s="574" t="s">
        <v>698</v>
      </c>
      <c r="V915" s="574" t="s">
        <v>698</v>
      </c>
      <c r="W915" s="574" t="s">
        <v>698</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9"/>
      <c r="I916" s="1070"/>
      <c r="J916" s="557" t="s">
        <v>699</v>
      </c>
      <c r="K916" s="575" t="str">
        <f t="shared" si="283"/>
        <v>-</v>
      </c>
      <c r="L916" s="572" t="s">
        <v>694</v>
      </c>
      <c r="M916" s="572" t="s">
        <v>694</v>
      </c>
      <c r="N916" s="572" t="s">
        <v>694</v>
      </c>
      <c r="O916" s="572" t="s">
        <v>694</v>
      </c>
      <c r="P916" s="572" t="s">
        <v>694</v>
      </c>
      <c r="Q916" s="572" t="s">
        <v>694</v>
      </c>
      <c r="R916" s="572" t="s">
        <v>694</v>
      </c>
      <c r="S916" s="572" t="s">
        <v>694</v>
      </c>
      <c r="T916" s="572" t="s">
        <v>694</v>
      </c>
      <c r="U916" s="572" t="s">
        <v>694</v>
      </c>
      <c r="V916" s="576" t="s">
        <v>694</v>
      </c>
      <c r="W916" s="576" t="s">
        <v>694</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708</v>
      </c>
      <c r="I917" s="568"/>
      <c r="J917" s="549" t="s">
        <v>693</v>
      </c>
      <c r="K917" s="569" t="str">
        <f t="shared" si="283"/>
        <v>-</v>
      </c>
      <c r="L917" s="578">
        <v>-1</v>
      </c>
      <c r="M917" s="570" t="s">
        <v>694</v>
      </c>
      <c r="N917" s="570" t="s">
        <v>694</v>
      </c>
      <c r="O917" s="570" t="s">
        <v>694</v>
      </c>
      <c r="P917" s="570" t="s">
        <v>694</v>
      </c>
      <c r="Q917" s="570" t="s">
        <v>694</v>
      </c>
      <c r="R917" s="570" t="s">
        <v>694</v>
      </c>
      <c r="S917" s="570" t="s">
        <v>694</v>
      </c>
      <c r="T917" s="570" t="s">
        <v>694</v>
      </c>
      <c r="U917" s="570" t="s">
        <v>694</v>
      </c>
      <c r="V917" s="570" t="s">
        <v>694</v>
      </c>
      <c r="W917" s="570" t="s">
        <v>694</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5"/>
      <c r="I918" s="1066"/>
      <c r="J918" s="572" t="s">
        <v>696</v>
      </c>
      <c r="K918" s="573" t="str">
        <f t="shared" si="283"/>
        <v>-</v>
      </c>
      <c r="L918" s="574" t="s">
        <v>694</v>
      </c>
      <c r="M918" s="574" t="s">
        <v>694</v>
      </c>
      <c r="N918" s="574" t="s">
        <v>694</v>
      </c>
      <c r="O918" s="574" t="s">
        <v>694</v>
      </c>
      <c r="P918" s="574" t="s">
        <v>694</v>
      </c>
      <c r="Q918" s="574" t="s">
        <v>694</v>
      </c>
      <c r="R918" s="574" t="s">
        <v>694</v>
      </c>
      <c r="S918" s="574" t="s">
        <v>694</v>
      </c>
      <c r="T918" s="574" t="s">
        <v>694</v>
      </c>
      <c r="U918" s="574" t="s">
        <v>694</v>
      </c>
      <c r="V918" s="574" t="s">
        <v>694</v>
      </c>
      <c r="W918" s="574" t="s">
        <v>694</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7"/>
      <c r="I919" s="1068"/>
      <c r="J919" s="572" t="s">
        <v>697</v>
      </c>
      <c r="K919" s="573" t="str">
        <f t="shared" si="283"/>
        <v>-</v>
      </c>
      <c r="L919" s="574" t="s">
        <v>698</v>
      </c>
      <c r="M919" s="574" t="s">
        <v>698</v>
      </c>
      <c r="N919" s="574" t="s">
        <v>698</v>
      </c>
      <c r="O919" s="574" t="s">
        <v>698</v>
      </c>
      <c r="P919" s="574" t="s">
        <v>698</v>
      </c>
      <c r="Q919" s="574" t="s">
        <v>698</v>
      </c>
      <c r="R919" s="574" t="s">
        <v>698</v>
      </c>
      <c r="S919" s="574" t="s">
        <v>698</v>
      </c>
      <c r="T919" s="574" t="s">
        <v>698</v>
      </c>
      <c r="U919" s="574" t="s">
        <v>698</v>
      </c>
      <c r="V919" s="574" t="s">
        <v>698</v>
      </c>
      <c r="W919" s="574" t="s">
        <v>698</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9"/>
      <c r="I920" s="1070"/>
      <c r="J920" s="557" t="s">
        <v>699</v>
      </c>
      <c r="K920" s="575" t="str">
        <f t="shared" si="283"/>
        <v>-</v>
      </c>
      <c r="L920" s="572" t="s">
        <v>694</v>
      </c>
      <c r="M920" s="572" t="s">
        <v>694</v>
      </c>
      <c r="N920" s="572" t="s">
        <v>694</v>
      </c>
      <c r="O920" s="572" t="s">
        <v>694</v>
      </c>
      <c r="P920" s="572" t="s">
        <v>694</v>
      </c>
      <c r="Q920" s="572" t="s">
        <v>694</v>
      </c>
      <c r="R920" s="572" t="s">
        <v>694</v>
      </c>
      <c r="S920" s="572" t="s">
        <v>694</v>
      </c>
      <c r="T920" s="572" t="s">
        <v>694</v>
      </c>
      <c r="U920" s="572" t="s">
        <v>694</v>
      </c>
      <c r="V920" s="576" t="s">
        <v>694</v>
      </c>
      <c r="W920" s="576" t="s">
        <v>694</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709</v>
      </c>
      <c r="I921" s="568"/>
      <c r="J921" s="549" t="s">
        <v>693</v>
      </c>
      <c r="K921" s="569" t="str">
        <f t="shared" si="283"/>
        <v>-</v>
      </c>
      <c r="L921" s="578">
        <v>-1</v>
      </c>
      <c r="M921" s="570" t="s">
        <v>694</v>
      </c>
      <c r="N921" s="570" t="s">
        <v>694</v>
      </c>
      <c r="O921" s="570" t="s">
        <v>694</v>
      </c>
      <c r="P921" s="570" t="s">
        <v>694</v>
      </c>
      <c r="Q921" s="570" t="s">
        <v>694</v>
      </c>
      <c r="R921" s="570" t="s">
        <v>694</v>
      </c>
      <c r="S921" s="570" t="s">
        <v>694</v>
      </c>
      <c r="T921" s="570" t="s">
        <v>694</v>
      </c>
      <c r="U921" s="570" t="s">
        <v>694</v>
      </c>
      <c r="V921" s="570" t="s">
        <v>694</v>
      </c>
      <c r="W921" s="570" t="s">
        <v>694</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5"/>
      <c r="I922" s="1066"/>
      <c r="J922" s="572" t="s">
        <v>696</v>
      </c>
      <c r="K922" s="573" t="str">
        <f t="shared" si="283"/>
        <v>-</v>
      </c>
      <c r="L922" s="574" t="s">
        <v>694</v>
      </c>
      <c r="M922" s="574" t="s">
        <v>694</v>
      </c>
      <c r="N922" s="574" t="s">
        <v>694</v>
      </c>
      <c r="O922" s="574" t="s">
        <v>694</v>
      </c>
      <c r="P922" s="574" t="s">
        <v>694</v>
      </c>
      <c r="Q922" s="574" t="s">
        <v>694</v>
      </c>
      <c r="R922" s="574" t="s">
        <v>694</v>
      </c>
      <c r="S922" s="574" t="s">
        <v>694</v>
      </c>
      <c r="T922" s="574" t="s">
        <v>694</v>
      </c>
      <c r="U922" s="574" t="s">
        <v>694</v>
      </c>
      <c r="V922" s="574" t="s">
        <v>694</v>
      </c>
      <c r="W922" s="574" t="s">
        <v>694</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7"/>
      <c r="I923" s="1068"/>
      <c r="J923" s="572" t="s">
        <v>697</v>
      </c>
      <c r="K923" s="573" t="str">
        <f t="shared" si="283"/>
        <v>-</v>
      </c>
      <c r="L923" s="574" t="s">
        <v>698</v>
      </c>
      <c r="M923" s="574" t="s">
        <v>698</v>
      </c>
      <c r="N923" s="574" t="s">
        <v>698</v>
      </c>
      <c r="O923" s="574" t="s">
        <v>698</v>
      </c>
      <c r="P923" s="574" t="s">
        <v>698</v>
      </c>
      <c r="Q923" s="574" t="s">
        <v>698</v>
      </c>
      <c r="R923" s="574" t="s">
        <v>698</v>
      </c>
      <c r="S923" s="574" t="s">
        <v>698</v>
      </c>
      <c r="T923" s="574" t="s">
        <v>698</v>
      </c>
      <c r="U923" s="574" t="s">
        <v>698</v>
      </c>
      <c r="V923" s="574" t="s">
        <v>698</v>
      </c>
      <c r="W923" s="574" t="s">
        <v>698</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9"/>
      <c r="I924" s="1070"/>
      <c r="J924" s="557" t="s">
        <v>699</v>
      </c>
      <c r="K924" s="575" t="str">
        <f t="shared" si="283"/>
        <v>-</v>
      </c>
      <c r="L924" s="572" t="s">
        <v>694</v>
      </c>
      <c r="M924" s="572" t="s">
        <v>694</v>
      </c>
      <c r="N924" s="572" t="s">
        <v>694</v>
      </c>
      <c r="O924" s="572" t="s">
        <v>694</v>
      </c>
      <c r="P924" s="572" t="s">
        <v>694</v>
      </c>
      <c r="Q924" s="572" t="s">
        <v>694</v>
      </c>
      <c r="R924" s="572" t="s">
        <v>694</v>
      </c>
      <c r="S924" s="572" t="s">
        <v>694</v>
      </c>
      <c r="T924" s="572" t="s">
        <v>694</v>
      </c>
      <c r="U924" s="572" t="s">
        <v>694</v>
      </c>
      <c r="V924" s="576" t="s">
        <v>694</v>
      </c>
      <c r="W924" s="576" t="s">
        <v>694</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710</v>
      </c>
      <c r="I925" s="568"/>
      <c r="J925" s="549" t="s">
        <v>693</v>
      </c>
      <c r="K925" s="569" t="str">
        <f t="shared" si="283"/>
        <v>-</v>
      </c>
      <c r="L925" s="578">
        <v>-1</v>
      </c>
      <c r="M925" s="570" t="s">
        <v>694</v>
      </c>
      <c r="N925" s="570" t="s">
        <v>694</v>
      </c>
      <c r="O925" s="570" t="s">
        <v>694</v>
      </c>
      <c r="P925" s="570" t="s">
        <v>694</v>
      </c>
      <c r="Q925" s="570" t="s">
        <v>694</v>
      </c>
      <c r="R925" s="570" t="s">
        <v>694</v>
      </c>
      <c r="S925" s="570" t="s">
        <v>694</v>
      </c>
      <c r="T925" s="570" t="s">
        <v>694</v>
      </c>
      <c r="U925" s="570" t="s">
        <v>694</v>
      </c>
      <c r="V925" s="570" t="s">
        <v>694</v>
      </c>
      <c r="W925" s="570" t="s">
        <v>694</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5"/>
      <c r="I926" s="1066"/>
      <c r="J926" s="572" t="s">
        <v>696</v>
      </c>
      <c r="K926" s="573" t="str">
        <f t="shared" si="283"/>
        <v>-</v>
      </c>
      <c r="L926" s="574" t="s">
        <v>694</v>
      </c>
      <c r="M926" s="574" t="s">
        <v>694</v>
      </c>
      <c r="N926" s="574" t="s">
        <v>694</v>
      </c>
      <c r="O926" s="574" t="s">
        <v>694</v>
      </c>
      <c r="P926" s="574" t="s">
        <v>694</v>
      </c>
      <c r="Q926" s="574" t="s">
        <v>694</v>
      </c>
      <c r="R926" s="574" t="s">
        <v>694</v>
      </c>
      <c r="S926" s="574" t="s">
        <v>694</v>
      </c>
      <c r="T926" s="574" t="s">
        <v>694</v>
      </c>
      <c r="U926" s="574" t="s">
        <v>694</v>
      </c>
      <c r="V926" s="574" t="s">
        <v>694</v>
      </c>
      <c r="W926" s="574" t="s">
        <v>694</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7"/>
      <c r="I927" s="1068"/>
      <c r="J927" s="572" t="s">
        <v>697</v>
      </c>
      <c r="K927" s="573" t="str">
        <f t="shared" si="283"/>
        <v>-</v>
      </c>
      <c r="L927" s="574" t="s">
        <v>698</v>
      </c>
      <c r="M927" s="574" t="s">
        <v>698</v>
      </c>
      <c r="N927" s="574" t="s">
        <v>698</v>
      </c>
      <c r="O927" s="574" t="s">
        <v>698</v>
      </c>
      <c r="P927" s="574" t="s">
        <v>698</v>
      </c>
      <c r="Q927" s="574" t="s">
        <v>698</v>
      </c>
      <c r="R927" s="574" t="s">
        <v>698</v>
      </c>
      <c r="S927" s="574" t="s">
        <v>698</v>
      </c>
      <c r="T927" s="574" t="s">
        <v>698</v>
      </c>
      <c r="U927" s="574" t="s">
        <v>698</v>
      </c>
      <c r="V927" s="574" t="s">
        <v>698</v>
      </c>
      <c r="W927" s="574" t="s">
        <v>698</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9"/>
      <c r="I928" s="1070"/>
      <c r="J928" s="557" t="s">
        <v>699</v>
      </c>
      <c r="K928" s="575" t="str">
        <f t="shared" si="283"/>
        <v>-</v>
      </c>
      <c r="L928" s="572" t="s">
        <v>694</v>
      </c>
      <c r="M928" s="572" t="s">
        <v>694</v>
      </c>
      <c r="N928" s="572" t="s">
        <v>694</v>
      </c>
      <c r="O928" s="572" t="s">
        <v>694</v>
      </c>
      <c r="P928" s="572" t="s">
        <v>694</v>
      </c>
      <c r="Q928" s="572" t="s">
        <v>694</v>
      </c>
      <c r="R928" s="572" t="s">
        <v>694</v>
      </c>
      <c r="S928" s="572" t="s">
        <v>694</v>
      </c>
      <c r="T928" s="572" t="s">
        <v>694</v>
      </c>
      <c r="U928" s="572" t="s">
        <v>694</v>
      </c>
      <c r="V928" s="576" t="s">
        <v>694</v>
      </c>
      <c r="W928" s="576" t="s">
        <v>694</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1094</v>
      </c>
      <c r="I929" s="568"/>
      <c r="J929" s="549" t="s">
        <v>693</v>
      </c>
      <c r="K929" s="569" t="str">
        <f t="shared" si="283"/>
        <v>-</v>
      </c>
      <c r="L929" s="570" t="s">
        <v>694</v>
      </c>
      <c r="M929" s="570" t="s">
        <v>694</v>
      </c>
      <c r="N929" s="570" t="s">
        <v>694</v>
      </c>
      <c r="O929" s="570" t="s">
        <v>694</v>
      </c>
      <c r="P929" s="570" t="s">
        <v>694</v>
      </c>
      <c r="Q929" s="570" t="s">
        <v>694</v>
      </c>
      <c r="R929" s="570" t="s">
        <v>694</v>
      </c>
      <c r="S929" s="570" t="s">
        <v>694</v>
      </c>
      <c r="T929" s="570" t="s">
        <v>694</v>
      </c>
      <c r="U929" s="570" t="s">
        <v>694</v>
      </c>
      <c r="V929" s="570" t="s">
        <v>694</v>
      </c>
      <c r="W929" s="570" t="s">
        <v>694</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5" t="s">
        <v>1095</v>
      </c>
      <c r="I930" s="1066"/>
      <c r="J930" s="572" t="s">
        <v>696</v>
      </c>
      <c r="K930" s="573" t="str">
        <f t="shared" si="283"/>
        <v>-</v>
      </c>
      <c r="L930" s="574" t="s">
        <v>694</v>
      </c>
      <c r="M930" s="574" t="s">
        <v>694</v>
      </c>
      <c r="N930" s="574" t="s">
        <v>694</v>
      </c>
      <c r="O930" s="574" t="s">
        <v>694</v>
      </c>
      <c r="P930" s="574" t="s">
        <v>694</v>
      </c>
      <c r="Q930" s="457">
        <v>0</v>
      </c>
      <c r="R930" s="574" t="s">
        <v>694</v>
      </c>
      <c r="S930" s="457" t="b">
        <v>1</v>
      </c>
      <c r="T930" s="574" t="s">
        <v>694</v>
      </c>
      <c r="U930" s="574" t="s">
        <v>694</v>
      </c>
      <c r="V930" s="574" t="s">
        <v>694</v>
      </c>
      <c r="W930" s="574" t="s">
        <v>694</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7"/>
      <c r="I931" s="1068"/>
      <c r="J931" s="572" t="s">
        <v>697</v>
      </c>
      <c r="K931" s="573" t="str">
        <f t="shared" si="283"/>
        <v>-</v>
      </c>
      <c r="L931" s="574" t="s">
        <v>698</v>
      </c>
      <c r="M931" s="574" t="s">
        <v>698</v>
      </c>
      <c r="N931" s="574" t="s">
        <v>698</v>
      </c>
      <c r="O931" s="574" t="s">
        <v>698</v>
      </c>
      <c r="P931" s="574" t="s">
        <v>698</v>
      </c>
      <c r="Q931" s="574" t="s">
        <v>698</v>
      </c>
      <c r="R931" s="574" t="s">
        <v>698</v>
      </c>
      <c r="S931" s="574" t="s">
        <v>698</v>
      </c>
      <c r="T931" s="574" t="s">
        <v>698</v>
      </c>
      <c r="U931" s="574" t="s">
        <v>698</v>
      </c>
      <c r="V931" s="574" t="s">
        <v>698</v>
      </c>
      <c r="W931" s="574" t="s">
        <v>698</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9"/>
      <c r="I932" s="1070"/>
      <c r="J932" s="557" t="s">
        <v>699</v>
      </c>
      <c r="K932" s="575" t="str">
        <f t="shared" si="283"/>
        <v>-</v>
      </c>
      <c r="L932" s="572" t="s">
        <v>694</v>
      </c>
      <c r="M932" s="572" t="s">
        <v>694</v>
      </c>
      <c r="N932" s="572" t="s">
        <v>694</v>
      </c>
      <c r="O932" s="572" t="s">
        <v>694</v>
      </c>
      <c r="P932" s="572" t="s">
        <v>694</v>
      </c>
      <c r="Q932" s="572" t="s">
        <v>694</v>
      </c>
      <c r="R932" s="572" t="s">
        <v>694</v>
      </c>
      <c r="S932" s="572" t="s">
        <v>694</v>
      </c>
      <c r="T932" s="572" t="s">
        <v>694</v>
      </c>
      <c r="U932" s="572" t="s">
        <v>694</v>
      </c>
      <c r="V932" s="576" t="s">
        <v>694</v>
      </c>
      <c r="W932" s="576" t="s">
        <v>694</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711</v>
      </c>
      <c r="I933" s="568"/>
      <c r="J933" s="549" t="s">
        <v>693</v>
      </c>
      <c r="K933" s="569" t="str">
        <f t="shared" si="283"/>
        <v>-</v>
      </c>
      <c r="L933" s="570" t="s">
        <v>694</v>
      </c>
      <c r="M933" s="570" t="s">
        <v>694</v>
      </c>
      <c r="N933" s="570" t="s">
        <v>694</v>
      </c>
      <c r="O933" s="570" t="s">
        <v>694</v>
      </c>
      <c r="P933" s="570" t="s">
        <v>694</v>
      </c>
      <c r="Q933" s="570" t="s">
        <v>694</v>
      </c>
      <c r="R933" s="570" t="s">
        <v>694</v>
      </c>
      <c r="S933" s="570" t="s">
        <v>694</v>
      </c>
      <c r="T933" s="570" t="s">
        <v>694</v>
      </c>
      <c r="U933" s="570" t="s">
        <v>694</v>
      </c>
      <c r="V933" s="570" t="s">
        <v>694</v>
      </c>
      <c r="W933" s="570" t="s">
        <v>694</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5" t="s">
        <v>1096</v>
      </c>
      <c r="I934" s="1066"/>
      <c r="J934" s="572" t="s">
        <v>696</v>
      </c>
      <c r="K934" s="573" t="str">
        <f t="shared" si="283"/>
        <v>-</v>
      </c>
      <c r="L934" s="574" t="s">
        <v>694</v>
      </c>
      <c r="M934" s="574" t="s">
        <v>694</v>
      </c>
      <c r="N934" s="574" t="s">
        <v>694</v>
      </c>
      <c r="O934" s="574" t="s">
        <v>694</v>
      </c>
      <c r="P934" s="574" t="s">
        <v>694</v>
      </c>
      <c r="Q934" s="1038">
        <f>INT($I$402)+2</f>
        <v>37</v>
      </c>
      <c r="R934" s="574" t="s">
        <v>694</v>
      </c>
      <c r="S934" s="457" t="b">
        <v>1</v>
      </c>
      <c r="T934" s="574">
        <v>1</v>
      </c>
      <c r="U934" s="574" t="s">
        <v>694</v>
      </c>
      <c r="V934" s="574" t="s">
        <v>694</v>
      </c>
      <c r="W934" s="574" t="s">
        <v>694</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7"/>
      <c r="I935" s="1068"/>
      <c r="J935" s="572" t="s">
        <v>697</v>
      </c>
      <c r="K935" s="573" t="str">
        <f t="shared" si="283"/>
        <v>-</v>
      </c>
      <c r="L935" s="574" t="s">
        <v>698</v>
      </c>
      <c r="M935" s="574" t="s">
        <v>698</v>
      </c>
      <c r="N935" s="574" t="s">
        <v>698</v>
      </c>
      <c r="O935" s="574" t="s">
        <v>698</v>
      </c>
      <c r="P935" s="574" t="s">
        <v>698</v>
      </c>
      <c r="Q935" s="574" t="s">
        <v>698</v>
      </c>
      <c r="R935" s="574" t="s">
        <v>698</v>
      </c>
      <c r="S935" s="574" t="s">
        <v>698</v>
      </c>
      <c r="T935" s="574" t="s">
        <v>698</v>
      </c>
      <c r="U935" s="574" t="s">
        <v>698</v>
      </c>
      <c r="V935" s="574" t="s">
        <v>698</v>
      </c>
      <c r="W935" s="574" t="s">
        <v>698</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9"/>
      <c r="I936" s="1070"/>
      <c r="J936" s="557" t="s">
        <v>699</v>
      </c>
      <c r="K936" s="575" t="str">
        <f t="shared" si="283"/>
        <v>-</v>
      </c>
      <c r="L936" s="572" t="s">
        <v>694</v>
      </c>
      <c r="M936" s="572" t="s">
        <v>694</v>
      </c>
      <c r="N936" s="572" t="s">
        <v>694</v>
      </c>
      <c r="O936" s="572" t="s">
        <v>694</v>
      </c>
      <c r="P936" s="572" t="s">
        <v>694</v>
      </c>
      <c r="Q936" s="572" t="s">
        <v>694</v>
      </c>
      <c r="R936" s="572" t="s">
        <v>694</v>
      </c>
      <c r="S936" s="572" t="s">
        <v>694</v>
      </c>
      <c r="T936" s="572" t="s">
        <v>694</v>
      </c>
      <c r="U936" s="572" t="s">
        <v>694</v>
      </c>
      <c r="V936" s="576" t="s">
        <v>694</v>
      </c>
      <c r="W936" s="576" t="s">
        <v>694</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712</v>
      </c>
      <c r="I937" s="568"/>
      <c r="J937" s="549" t="s">
        <v>693</v>
      </c>
      <c r="K937" s="569" t="str">
        <f t="shared" si="283"/>
        <v>-</v>
      </c>
      <c r="L937" s="570" t="s">
        <v>694</v>
      </c>
      <c r="M937" s="570" t="s">
        <v>694</v>
      </c>
      <c r="N937" s="570" t="s">
        <v>694</v>
      </c>
      <c r="O937" s="570" t="s">
        <v>694</v>
      </c>
      <c r="P937" s="570" t="s">
        <v>694</v>
      </c>
      <c r="Q937" s="570" t="s">
        <v>694</v>
      </c>
      <c r="R937" s="570" t="s">
        <v>694</v>
      </c>
      <c r="S937" s="570" t="s">
        <v>694</v>
      </c>
      <c r="T937" s="570" t="s">
        <v>694</v>
      </c>
      <c r="U937" s="570" t="s">
        <v>694</v>
      </c>
      <c r="V937" s="570" t="s">
        <v>694</v>
      </c>
      <c r="W937" s="570" t="s">
        <v>694</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5" t="s">
        <v>1097</v>
      </c>
      <c r="I938" s="1066"/>
      <c r="J938" s="572" t="s">
        <v>696</v>
      </c>
      <c r="K938" s="573" t="str">
        <f t="shared" si="283"/>
        <v>-</v>
      </c>
      <c r="L938" s="574" t="s">
        <v>694</v>
      </c>
      <c r="M938" s="574" t="s">
        <v>694</v>
      </c>
      <c r="N938" s="574" t="s">
        <v>694</v>
      </c>
      <c r="O938" s="574" t="s">
        <v>694</v>
      </c>
      <c r="P938" s="574" t="s">
        <v>694</v>
      </c>
      <c r="Q938" s="1038">
        <f>INT($I$403)+2</f>
        <v>52</v>
      </c>
      <c r="R938" s="574" t="s">
        <v>694</v>
      </c>
      <c r="S938" s="457" t="b">
        <v>1</v>
      </c>
      <c r="T938" s="574">
        <v>2</v>
      </c>
      <c r="U938" s="574" t="s">
        <v>694</v>
      </c>
      <c r="V938" s="574" t="s">
        <v>694</v>
      </c>
      <c r="W938" s="574" t="s">
        <v>694</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7"/>
      <c r="I939" s="1068"/>
      <c r="J939" s="572" t="s">
        <v>697</v>
      </c>
      <c r="K939" s="573" t="str">
        <f t="shared" si="283"/>
        <v>-</v>
      </c>
      <c r="L939" s="574" t="s">
        <v>698</v>
      </c>
      <c r="M939" s="574" t="s">
        <v>698</v>
      </c>
      <c r="N939" s="574" t="s">
        <v>698</v>
      </c>
      <c r="O939" s="574" t="s">
        <v>698</v>
      </c>
      <c r="P939" s="574" t="s">
        <v>698</v>
      </c>
      <c r="Q939" s="574" t="s">
        <v>698</v>
      </c>
      <c r="R939" s="574" t="s">
        <v>698</v>
      </c>
      <c r="S939" s="574" t="s">
        <v>698</v>
      </c>
      <c r="T939" s="574" t="s">
        <v>698</v>
      </c>
      <c r="U939" s="574" t="s">
        <v>698</v>
      </c>
      <c r="V939" s="574" t="s">
        <v>698</v>
      </c>
      <c r="W939" s="574" t="s">
        <v>698</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9"/>
      <c r="I940" s="1070"/>
      <c r="J940" s="557" t="s">
        <v>699</v>
      </c>
      <c r="K940" s="575" t="str">
        <f t="shared" si="283"/>
        <v>-</v>
      </c>
      <c r="L940" s="572" t="s">
        <v>694</v>
      </c>
      <c r="M940" s="572" t="s">
        <v>694</v>
      </c>
      <c r="N940" s="572" t="s">
        <v>694</v>
      </c>
      <c r="O940" s="572" t="s">
        <v>694</v>
      </c>
      <c r="P940" s="572" t="s">
        <v>694</v>
      </c>
      <c r="Q940" s="572" t="s">
        <v>694</v>
      </c>
      <c r="R940" s="572" t="s">
        <v>694</v>
      </c>
      <c r="S940" s="572" t="s">
        <v>694</v>
      </c>
      <c r="T940" s="572" t="s">
        <v>694</v>
      </c>
      <c r="U940" s="572" t="s">
        <v>694</v>
      </c>
      <c r="V940" s="576" t="s">
        <v>694</v>
      </c>
      <c r="W940" s="576" t="s">
        <v>694</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713</v>
      </c>
      <c r="I941" s="568"/>
      <c r="J941" s="549" t="s">
        <v>693</v>
      </c>
      <c r="K941" s="569" t="str">
        <f t="shared" si="283"/>
        <v>-</v>
      </c>
      <c r="L941" s="570" t="s">
        <v>694</v>
      </c>
      <c r="M941" s="570" t="s">
        <v>694</v>
      </c>
      <c r="N941" s="570" t="s">
        <v>694</v>
      </c>
      <c r="O941" s="570" t="s">
        <v>694</v>
      </c>
      <c r="P941" s="570" t="s">
        <v>694</v>
      </c>
      <c r="Q941" s="570" t="s">
        <v>694</v>
      </c>
      <c r="R941" s="570" t="s">
        <v>694</v>
      </c>
      <c r="S941" s="570" t="s">
        <v>694</v>
      </c>
      <c r="T941" s="570" t="s">
        <v>694</v>
      </c>
      <c r="U941" s="570" t="s">
        <v>694</v>
      </c>
      <c r="V941" s="570" t="s">
        <v>694</v>
      </c>
      <c r="W941" s="570" t="s">
        <v>694</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5" t="s">
        <v>1097</v>
      </c>
      <c r="I942" s="1066"/>
      <c r="J942" s="572" t="s">
        <v>696</v>
      </c>
      <c r="K942" s="573" t="str">
        <f t="shared" si="283"/>
        <v>-</v>
      </c>
      <c r="L942" s="574" t="s">
        <v>694</v>
      </c>
      <c r="M942" s="574" t="s">
        <v>694</v>
      </c>
      <c r="N942" s="574" t="s">
        <v>694</v>
      </c>
      <c r="O942" s="574" t="s">
        <v>694</v>
      </c>
      <c r="P942" s="574" t="s">
        <v>694</v>
      </c>
      <c r="Q942" s="1038">
        <f>INT($I$404)+2</f>
        <v>52</v>
      </c>
      <c r="R942" s="574" t="s">
        <v>694</v>
      </c>
      <c r="S942" s="457" t="b">
        <v>1</v>
      </c>
      <c r="T942" s="574">
        <v>3</v>
      </c>
      <c r="U942" s="574" t="s">
        <v>694</v>
      </c>
      <c r="V942" s="574" t="s">
        <v>694</v>
      </c>
      <c r="W942" s="574" t="s">
        <v>694</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7"/>
      <c r="I943" s="1068"/>
      <c r="J943" s="572" t="s">
        <v>697</v>
      </c>
      <c r="K943" s="573" t="str">
        <f t="shared" si="283"/>
        <v>-</v>
      </c>
      <c r="L943" s="574" t="s">
        <v>698</v>
      </c>
      <c r="M943" s="574" t="s">
        <v>698</v>
      </c>
      <c r="N943" s="574" t="s">
        <v>698</v>
      </c>
      <c r="O943" s="574" t="s">
        <v>698</v>
      </c>
      <c r="P943" s="574" t="s">
        <v>698</v>
      </c>
      <c r="Q943" s="574" t="s">
        <v>698</v>
      </c>
      <c r="R943" s="574" t="s">
        <v>698</v>
      </c>
      <c r="S943" s="574" t="s">
        <v>698</v>
      </c>
      <c r="T943" s="574" t="s">
        <v>698</v>
      </c>
      <c r="U943" s="574" t="s">
        <v>698</v>
      </c>
      <c r="V943" s="574" t="s">
        <v>698</v>
      </c>
      <c r="W943" s="574" t="s">
        <v>698</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9"/>
      <c r="I944" s="1070"/>
      <c r="J944" s="557" t="s">
        <v>699</v>
      </c>
      <c r="K944" s="575" t="str">
        <f t="shared" si="283"/>
        <v>-</v>
      </c>
      <c r="L944" s="572" t="s">
        <v>694</v>
      </c>
      <c r="M944" s="572" t="s">
        <v>694</v>
      </c>
      <c r="N944" s="572" t="s">
        <v>694</v>
      </c>
      <c r="O944" s="572" t="s">
        <v>694</v>
      </c>
      <c r="P944" s="572" t="s">
        <v>694</v>
      </c>
      <c r="Q944" s="572" t="s">
        <v>694</v>
      </c>
      <c r="R944" s="572" t="s">
        <v>694</v>
      </c>
      <c r="S944" s="572" t="s">
        <v>694</v>
      </c>
      <c r="T944" s="572" t="s">
        <v>694</v>
      </c>
      <c r="U944" s="572" t="s">
        <v>694</v>
      </c>
      <c r="V944" s="576" t="s">
        <v>694</v>
      </c>
      <c r="W944" s="576" t="s">
        <v>694</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714</v>
      </c>
      <c r="I945" s="568"/>
      <c r="J945" s="549" t="s">
        <v>693</v>
      </c>
      <c r="K945" s="569" t="str">
        <f t="shared" si="283"/>
        <v>-</v>
      </c>
      <c r="L945" s="570" t="s">
        <v>694</v>
      </c>
      <c r="M945" s="570" t="s">
        <v>694</v>
      </c>
      <c r="N945" s="570" t="s">
        <v>694</v>
      </c>
      <c r="O945" s="570" t="s">
        <v>694</v>
      </c>
      <c r="P945" s="570" t="s">
        <v>694</v>
      </c>
      <c r="Q945" s="570" t="s">
        <v>694</v>
      </c>
      <c r="R945" s="570" t="s">
        <v>694</v>
      </c>
      <c r="S945" s="570" t="s">
        <v>694</v>
      </c>
      <c r="T945" s="570" t="s">
        <v>694</v>
      </c>
      <c r="U945" s="570" t="s">
        <v>694</v>
      </c>
      <c r="V945" s="570" t="s">
        <v>694</v>
      </c>
      <c r="W945" s="570" t="s">
        <v>694</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5" t="s">
        <v>1097</v>
      </c>
      <c r="I946" s="1066"/>
      <c r="J946" s="572" t="s">
        <v>696</v>
      </c>
      <c r="K946" s="573" t="str">
        <f t="shared" si="283"/>
        <v>-</v>
      </c>
      <c r="L946" s="574" t="s">
        <v>694</v>
      </c>
      <c r="M946" s="574" t="s">
        <v>694</v>
      </c>
      <c r="N946" s="574" t="s">
        <v>694</v>
      </c>
      <c r="O946" s="574" t="s">
        <v>694</v>
      </c>
      <c r="P946" s="574" t="s">
        <v>694</v>
      </c>
      <c r="Q946" s="1038">
        <f>INT($I$405)+2</f>
        <v>52</v>
      </c>
      <c r="R946" s="574" t="s">
        <v>694</v>
      </c>
      <c r="S946" s="457" t="b">
        <v>1</v>
      </c>
      <c r="T946" s="574">
        <v>4</v>
      </c>
      <c r="U946" s="574" t="s">
        <v>694</v>
      </c>
      <c r="V946" s="574" t="s">
        <v>694</v>
      </c>
      <c r="W946" s="574" t="s">
        <v>694</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7"/>
      <c r="I947" s="1068"/>
      <c r="J947" s="572" t="s">
        <v>697</v>
      </c>
      <c r="K947" s="573" t="str">
        <f t="shared" si="283"/>
        <v>-</v>
      </c>
      <c r="L947" s="574" t="s">
        <v>698</v>
      </c>
      <c r="M947" s="574" t="s">
        <v>698</v>
      </c>
      <c r="N947" s="574" t="s">
        <v>698</v>
      </c>
      <c r="O947" s="574" t="s">
        <v>698</v>
      </c>
      <c r="P947" s="574" t="s">
        <v>698</v>
      </c>
      <c r="Q947" s="574" t="s">
        <v>698</v>
      </c>
      <c r="R947" s="574" t="s">
        <v>698</v>
      </c>
      <c r="S947" s="574" t="s">
        <v>698</v>
      </c>
      <c r="T947" s="574" t="s">
        <v>698</v>
      </c>
      <c r="U947" s="574" t="s">
        <v>698</v>
      </c>
      <c r="V947" s="574" t="s">
        <v>698</v>
      </c>
      <c r="W947" s="574" t="s">
        <v>698</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9"/>
      <c r="I948" s="1070"/>
      <c r="J948" s="557" t="s">
        <v>699</v>
      </c>
      <c r="K948" s="575" t="str">
        <f t="shared" si="283"/>
        <v>-</v>
      </c>
      <c r="L948" s="572" t="s">
        <v>694</v>
      </c>
      <c r="M948" s="572" t="s">
        <v>694</v>
      </c>
      <c r="N948" s="572" t="s">
        <v>694</v>
      </c>
      <c r="O948" s="572" t="s">
        <v>694</v>
      </c>
      <c r="P948" s="572" t="s">
        <v>694</v>
      </c>
      <c r="Q948" s="572" t="s">
        <v>694</v>
      </c>
      <c r="R948" s="572" t="s">
        <v>694</v>
      </c>
      <c r="S948" s="572" t="s">
        <v>694</v>
      </c>
      <c r="T948" s="572" t="s">
        <v>694</v>
      </c>
      <c r="U948" s="572" t="s">
        <v>694</v>
      </c>
      <c r="V948" s="576" t="s">
        <v>694</v>
      </c>
      <c r="W948" s="576" t="s">
        <v>694</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715</v>
      </c>
      <c r="I949" s="568"/>
      <c r="J949" s="549" t="s">
        <v>693</v>
      </c>
      <c r="K949" s="569" t="str">
        <f t="shared" si="283"/>
        <v>-</v>
      </c>
      <c r="L949" s="578">
        <v>-1</v>
      </c>
      <c r="M949" s="570" t="s">
        <v>694</v>
      </c>
      <c r="N949" s="570" t="s">
        <v>694</v>
      </c>
      <c r="O949" s="570" t="s">
        <v>694</v>
      </c>
      <c r="P949" s="570" t="s">
        <v>694</v>
      </c>
      <c r="Q949" s="570" t="s">
        <v>694</v>
      </c>
      <c r="R949" s="570" t="s">
        <v>694</v>
      </c>
      <c r="S949" s="570" t="s">
        <v>694</v>
      </c>
      <c r="T949" s="570" t="s">
        <v>694</v>
      </c>
      <c r="U949" s="570" t="s">
        <v>694</v>
      </c>
      <c r="V949" s="570" t="s">
        <v>694</v>
      </c>
      <c r="W949" s="570" t="s">
        <v>694</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5" t="s">
        <v>716</v>
      </c>
      <c r="I950" s="1066"/>
      <c r="J950" s="572" t="s">
        <v>696</v>
      </c>
      <c r="K950" s="573" t="str">
        <f t="shared" si="283"/>
        <v>-</v>
      </c>
      <c r="L950" s="574" t="s">
        <v>694</v>
      </c>
      <c r="M950" s="574" t="s">
        <v>694</v>
      </c>
      <c r="N950" s="574" t="s">
        <v>694</v>
      </c>
      <c r="O950" s="574" t="s">
        <v>694</v>
      </c>
      <c r="P950" s="574" t="s">
        <v>694</v>
      </c>
      <c r="Q950" s="457">
        <f>INT(150/7)+2</f>
        <v>23</v>
      </c>
      <c r="R950" s="574" t="s">
        <v>694</v>
      </c>
      <c r="S950" s="457" t="b">
        <v>1</v>
      </c>
      <c r="T950" s="574" t="s">
        <v>694</v>
      </c>
      <c r="U950" s="574" t="s">
        <v>694</v>
      </c>
      <c r="V950" s="574" t="s">
        <v>694</v>
      </c>
      <c r="W950" s="574" t="s">
        <v>694</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7"/>
      <c r="I951" s="1068"/>
      <c r="J951" s="572" t="s">
        <v>697</v>
      </c>
      <c r="K951" s="573" t="str">
        <f t="shared" si="283"/>
        <v>-</v>
      </c>
      <c r="L951" s="574" t="s">
        <v>698</v>
      </c>
      <c r="M951" s="574" t="s">
        <v>698</v>
      </c>
      <c r="N951" s="574" t="s">
        <v>698</v>
      </c>
      <c r="O951" s="574" t="s">
        <v>698</v>
      </c>
      <c r="P951" s="574" t="s">
        <v>698</v>
      </c>
      <c r="Q951" s="574" t="s">
        <v>698</v>
      </c>
      <c r="R951" s="574" t="s">
        <v>698</v>
      </c>
      <c r="S951" s="574" t="s">
        <v>698</v>
      </c>
      <c r="T951" s="574" t="s">
        <v>698</v>
      </c>
      <c r="U951" s="574" t="s">
        <v>698</v>
      </c>
      <c r="V951" s="574" t="s">
        <v>698</v>
      </c>
      <c r="W951" s="574" t="s">
        <v>698</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9"/>
      <c r="I952" s="1070"/>
      <c r="J952" s="557" t="s">
        <v>699</v>
      </c>
      <c r="K952" s="575" t="str">
        <f t="shared" si="283"/>
        <v>-</v>
      </c>
      <c r="L952" s="572" t="s">
        <v>694</v>
      </c>
      <c r="M952" s="572" t="s">
        <v>694</v>
      </c>
      <c r="N952" s="572" t="s">
        <v>694</v>
      </c>
      <c r="O952" s="572" t="s">
        <v>694</v>
      </c>
      <c r="P952" s="572" t="s">
        <v>694</v>
      </c>
      <c r="Q952" s="572" t="s">
        <v>694</v>
      </c>
      <c r="R952" s="572" t="s">
        <v>694</v>
      </c>
      <c r="S952" s="572" t="s">
        <v>694</v>
      </c>
      <c r="T952" s="572" t="s">
        <v>694</v>
      </c>
      <c r="U952" s="572" t="s">
        <v>694</v>
      </c>
      <c r="V952" s="576" t="s">
        <v>694</v>
      </c>
      <c r="W952" s="576" t="s">
        <v>694</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717</v>
      </c>
      <c r="I953" s="568"/>
      <c r="J953" s="549" t="s">
        <v>693</v>
      </c>
      <c r="K953" s="569" t="str">
        <f t="shared" si="283"/>
        <v>-</v>
      </c>
      <c r="L953" s="570" t="s">
        <v>694</v>
      </c>
      <c r="M953" s="570" t="s">
        <v>694</v>
      </c>
      <c r="N953" s="570" t="s">
        <v>694</v>
      </c>
      <c r="O953" s="570" t="s">
        <v>694</v>
      </c>
      <c r="P953" s="570" t="s">
        <v>694</v>
      </c>
      <c r="Q953" s="570" t="s">
        <v>694</v>
      </c>
      <c r="R953" s="570" t="s">
        <v>694</v>
      </c>
      <c r="S953" s="570" t="s">
        <v>694</v>
      </c>
      <c r="T953" s="570" t="s">
        <v>694</v>
      </c>
      <c r="U953" s="570" t="s">
        <v>694</v>
      </c>
      <c r="V953" s="570" t="s">
        <v>694</v>
      </c>
      <c r="W953" s="570" t="s">
        <v>694</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5" t="s">
        <v>718</v>
      </c>
      <c r="I954" s="1066"/>
      <c r="J954" s="572" t="s">
        <v>696</v>
      </c>
      <c r="K954" s="573" t="str">
        <f t="shared" si="283"/>
        <v>-</v>
      </c>
      <c r="L954" s="574" t="s">
        <v>694</v>
      </c>
      <c r="M954" s="574" t="s">
        <v>694</v>
      </c>
      <c r="N954" s="574" t="s">
        <v>694</v>
      </c>
      <c r="O954" s="574" t="s">
        <v>694</v>
      </c>
      <c r="P954" s="574" t="s">
        <v>694</v>
      </c>
      <c r="Q954" s="457">
        <f>INT(150/7)+2</f>
        <v>23</v>
      </c>
      <c r="R954" s="574" t="s">
        <v>694</v>
      </c>
      <c r="S954" s="457" t="b">
        <v>1</v>
      </c>
      <c r="T954" s="574" t="s">
        <v>694</v>
      </c>
      <c r="U954" s="574" t="s">
        <v>694</v>
      </c>
      <c r="V954" s="574" t="s">
        <v>694</v>
      </c>
      <c r="W954" s="574" t="s">
        <v>694</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7"/>
      <c r="I955" s="1068"/>
      <c r="J955" s="572" t="s">
        <v>697</v>
      </c>
      <c r="K955" s="573" t="str">
        <f t="shared" si="283"/>
        <v>-</v>
      </c>
      <c r="L955" s="574" t="s">
        <v>698</v>
      </c>
      <c r="M955" s="574" t="s">
        <v>698</v>
      </c>
      <c r="N955" s="574" t="s">
        <v>698</v>
      </c>
      <c r="O955" s="574" t="s">
        <v>698</v>
      </c>
      <c r="P955" s="574" t="s">
        <v>698</v>
      </c>
      <c r="Q955" s="574" t="s">
        <v>698</v>
      </c>
      <c r="R955" s="574" t="s">
        <v>698</v>
      </c>
      <c r="S955" s="574" t="s">
        <v>698</v>
      </c>
      <c r="T955" s="574" t="s">
        <v>698</v>
      </c>
      <c r="U955" s="574" t="s">
        <v>698</v>
      </c>
      <c r="V955" s="574" t="s">
        <v>698</v>
      </c>
      <c r="W955" s="574" t="s">
        <v>698</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9"/>
      <c r="I956" s="1070"/>
      <c r="J956" s="557" t="s">
        <v>699</v>
      </c>
      <c r="K956" s="575" t="str">
        <f t="shared" si="283"/>
        <v>-</v>
      </c>
      <c r="L956" s="572" t="s">
        <v>694</v>
      </c>
      <c r="M956" s="572" t="s">
        <v>694</v>
      </c>
      <c r="N956" s="572" t="s">
        <v>694</v>
      </c>
      <c r="O956" s="572" t="s">
        <v>694</v>
      </c>
      <c r="P956" s="572" t="s">
        <v>694</v>
      </c>
      <c r="Q956" s="572" t="s">
        <v>694</v>
      </c>
      <c r="R956" s="572" t="s">
        <v>694</v>
      </c>
      <c r="S956" s="572" t="s">
        <v>694</v>
      </c>
      <c r="T956" s="572" t="s">
        <v>694</v>
      </c>
      <c r="U956" s="572" t="s">
        <v>694</v>
      </c>
      <c r="V956" s="576" t="s">
        <v>694</v>
      </c>
      <c r="W956" s="576" t="s">
        <v>694</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719</v>
      </c>
      <c r="I957" s="568"/>
      <c r="J957" s="549" t="s">
        <v>693</v>
      </c>
      <c r="K957" s="569" t="str">
        <f t="shared" si="283"/>
        <v>-</v>
      </c>
      <c r="L957" s="570" t="s">
        <v>694</v>
      </c>
      <c r="M957" s="570" t="s">
        <v>694</v>
      </c>
      <c r="N957" s="570" t="s">
        <v>694</v>
      </c>
      <c r="O957" s="570" t="s">
        <v>694</v>
      </c>
      <c r="P957" s="570" t="s">
        <v>694</v>
      </c>
      <c r="Q957" s="570" t="s">
        <v>694</v>
      </c>
      <c r="R957" s="570" t="s">
        <v>694</v>
      </c>
      <c r="S957" s="570" t="s">
        <v>694</v>
      </c>
      <c r="T957" s="570" t="s">
        <v>694</v>
      </c>
      <c r="U957" s="570" t="s">
        <v>694</v>
      </c>
      <c r="V957" s="570" t="s">
        <v>694</v>
      </c>
      <c r="W957" s="570" t="s">
        <v>694</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5" t="s">
        <v>720</v>
      </c>
      <c r="I958" s="1066"/>
      <c r="J958" s="572" t="s">
        <v>696</v>
      </c>
      <c r="K958" s="573" t="str">
        <f t="shared" si="283"/>
        <v>-</v>
      </c>
      <c r="L958" s="574" t="s">
        <v>694</v>
      </c>
      <c r="M958" s="574" t="s">
        <v>694</v>
      </c>
      <c r="N958" s="574" t="s">
        <v>694</v>
      </c>
      <c r="O958" s="574" t="s">
        <v>694</v>
      </c>
      <c r="P958" s="574" t="s">
        <v>694</v>
      </c>
      <c r="Q958" s="457">
        <f>INT(150/7)+2</f>
        <v>23</v>
      </c>
      <c r="R958" s="574" t="s">
        <v>694</v>
      </c>
      <c r="S958" s="457" t="b">
        <v>1</v>
      </c>
      <c r="T958" s="574" t="s">
        <v>694</v>
      </c>
      <c r="U958" s="574" t="s">
        <v>694</v>
      </c>
      <c r="V958" s="574" t="s">
        <v>694</v>
      </c>
      <c r="W958" s="574" t="s">
        <v>694</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7"/>
      <c r="I959" s="1068"/>
      <c r="J959" s="572" t="s">
        <v>697</v>
      </c>
      <c r="K959" s="573" t="str">
        <f t="shared" si="283"/>
        <v>-</v>
      </c>
      <c r="L959" s="574" t="s">
        <v>698</v>
      </c>
      <c r="M959" s="574" t="s">
        <v>698</v>
      </c>
      <c r="N959" s="574" t="s">
        <v>698</v>
      </c>
      <c r="O959" s="574" t="s">
        <v>698</v>
      </c>
      <c r="P959" s="574" t="s">
        <v>698</v>
      </c>
      <c r="Q959" s="574" t="s">
        <v>698</v>
      </c>
      <c r="R959" s="574" t="s">
        <v>698</v>
      </c>
      <c r="S959" s="574" t="s">
        <v>698</v>
      </c>
      <c r="T959" s="574" t="s">
        <v>698</v>
      </c>
      <c r="U959" s="574" t="s">
        <v>698</v>
      </c>
      <c r="V959" s="574" t="s">
        <v>698</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9"/>
      <c r="I960" s="1070"/>
      <c r="J960" s="557" t="s">
        <v>699</v>
      </c>
      <c r="K960" s="575" t="str">
        <f t="shared" si="283"/>
        <v>-</v>
      </c>
      <c r="L960" s="572" t="s">
        <v>694</v>
      </c>
      <c r="M960" s="572" t="s">
        <v>694</v>
      </c>
      <c r="N960" s="572" t="s">
        <v>694</v>
      </c>
      <c r="O960" s="572" t="s">
        <v>694</v>
      </c>
      <c r="P960" s="572" t="s">
        <v>694</v>
      </c>
      <c r="Q960" s="572" t="s">
        <v>694</v>
      </c>
      <c r="R960" s="572" t="s">
        <v>694</v>
      </c>
      <c r="S960" s="572" t="s">
        <v>694</v>
      </c>
      <c r="T960" s="572" t="s">
        <v>694</v>
      </c>
      <c r="U960" s="572" t="s">
        <v>694</v>
      </c>
      <c r="V960" s="576" t="s">
        <v>694</v>
      </c>
      <c r="W960" s="576" t="s">
        <v>694</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721</v>
      </c>
      <c r="I961" s="568"/>
      <c r="J961" s="549" t="s">
        <v>693</v>
      </c>
      <c r="K961" s="569" t="str">
        <f t="shared" si="283"/>
        <v>-</v>
      </c>
      <c r="L961" s="570" t="s">
        <v>694</v>
      </c>
      <c r="M961" s="570" t="s">
        <v>694</v>
      </c>
      <c r="N961" s="570" t="s">
        <v>694</v>
      </c>
      <c r="O961" s="570" t="s">
        <v>694</v>
      </c>
      <c r="P961" s="570" t="s">
        <v>694</v>
      </c>
      <c r="Q961" s="570" t="s">
        <v>694</v>
      </c>
      <c r="R961" s="570" t="s">
        <v>694</v>
      </c>
      <c r="S961" s="570" t="s">
        <v>694</v>
      </c>
      <c r="T961" s="570" t="s">
        <v>694</v>
      </c>
      <c r="U961" s="570" t="s">
        <v>694</v>
      </c>
      <c r="V961" s="570" t="s">
        <v>694</v>
      </c>
      <c r="W961" s="570" t="s">
        <v>694</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5"/>
      <c r="I962" s="1066"/>
      <c r="J962" s="572" t="s">
        <v>696</v>
      </c>
      <c r="K962" s="573" t="str">
        <f t="shared" ref="K962:K1004" si="288">IF(L962&lt;0,"-",IFERROR(DATE(2019,1,($L962)*7+1),"-"))</f>
        <v>-</v>
      </c>
      <c r="L962" s="574" t="s">
        <v>694</v>
      </c>
      <c r="M962" s="574" t="s">
        <v>694</v>
      </c>
      <c r="N962" s="574" t="s">
        <v>694</v>
      </c>
      <c r="O962" s="574" t="s">
        <v>694</v>
      </c>
      <c r="P962" s="574" t="s">
        <v>694</v>
      </c>
      <c r="Q962" s="574" t="s">
        <v>694</v>
      </c>
      <c r="R962" s="457">
        <v>0</v>
      </c>
      <c r="S962" s="457" t="b">
        <v>1</v>
      </c>
      <c r="T962" s="574" t="s">
        <v>694</v>
      </c>
      <c r="U962" s="574" t="s">
        <v>694</v>
      </c>
      <c r="V962" s="574" t="s">
        <v>694</v>
      </c>
      <c r="W962" s="574" t="s">
        <v>694</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7"/>
      <c r="I963" s="1068"/>
      <c r="J963" s="572" t="s">
        <v>697</v>
      </c>
      <c r="K963" s="573" t="str">
        <f t="shared" si="288"/>
        <v>-</v>
      </c>
      <c r="L963" s="574" t="s">
        <v>698</v>
      </c>
      <c r="M963" s="574" t="s">
        <v>698</v>
      </c>
      <c r="N963" s="574" t="s">
        <v>698</v>
      </c>
      <c r="O963" s="574" t="s">
        <v>698</v>
      </c>
      <c r="P963" s="574" t="s">
        <v>698</v>
      </c>
      <c r="Q963" s="574" t="s">
        <v>698</v>
      </c>
      <c r="R963" s="574" t="s">
        <v>698</v>
      </c>
      <c r="S963" s="574" t="s">
        <v>698</v>
      </c>
      <c r="T963" s="574" t="s">
        <v>698</v>
      </c>
      <c r="U963" s="574" t="s">
        <v>698</v>
      </c>
      <c r="V963" s="574" t="s">
        <v>698</v>
      </c>
      <c r="W963" s="574" t="s">
        <v>698</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9"/>
      <c r="I964" s="1070"/>
      <c r="J964" s="557" t="s">
        <v>699</v>
      </c>
      <c r="K964" s="575" t="str">
        <f t="shared" si="288"/>
        <v>-</v>
      </c>
      <c r="L964" s="572" t="s">
        <v>694</v>
      </c>
      <c r="M964" s="572" t="s">
        <v>694</v>
      </c>
      <c r="N964" s="572" t="s">
        <v>694</v>
      </c>
      <c r="O964" s="572" t="s">
        <v>694</v>
      </c>
      <c r="P964" s="572" t="s">
        <v>694</v>
      </c>
      <c r="Q964" s="572" t="s">
        <v>694</v>
      </c>
      <c r="R964" s="572" t="s">
        <v>694</v>
      </c>
      <c r="S964" s="572" t="s">
        <v>694</v>
      </c>
      <c r="T964" s="572" t="s">
        <v>694</v>
      </c>
      <c r="U964" s="572" t="s">
        <v>694</v>
      </c>
      <c r="V964" s="576" t="s">
        <v>694</v>
      </c>
      <c r="W964" s="576" t="s">
        <v>694</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722</v>
      </c>
      <c r="I965" s="568"/>
      <c r="J965" s="549" t="s">
        <v>693</v>
      </c>
      <c r="K965" s="569" t="str">
        <f t="shared" si="288"/>
        <v>-</v>
      </c>
      <c r="L965" s="570" t="s">
        <v>694</v>
      </c>
      <c r="M965" s="577">
        <v>42</v>
      </c>
      <c r="N965" s="570" t="s">
        <v>694</v>
      </c>
      <c r="O965" s="570" t="s">
        <v>694</v>
      </c>
      <c r="P965" s="570" t="s">
        <v>694</v>
      </c>
      <c r="Q965" s="570" t="s">
        <v>694</v>
      </c>
      <c r="R965" s="570" t="s">
        <v>694</v>
      </c>
      <c r="S965" s="570" t="s">
        <v>694</v>
      </c>
      <c r="T965" s="570" t="s">
        <v>694</v>
      </c>
      <c r="U965" s="570" t="s">
        <v>694</v>
      </c>
      <c r="V965" s="570" t="s">
        <v>694</v>
      </c>
      <c r="W965" s="570" t="s">
        <v>694</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5" t="s">
        <v>723</v>
      </c>
      <c r="I966" s="1066"/>
      <c r="J966" s="572" t="s">
        <v>696</v>
      </c>
      <c r="K966" s="573" t="str">
        <f t="shared" si="288"/>
        <v>-</v>
      </c>
      <c r="L966" s="574" t="s">
        <v>694</v>
      </c>
      <c r="M966" s="574" t="s">
        <v>694</v>
      </c>
      <c r="N966" s="574" t="s">
        <v>694</v>
      </c>
      <c r="O966" s="574" t="s">
        <v>694</v>
      </c>
      <c r="P966" s="574" t="s">
        <v>694</v>
      </c>
      <c r="Q966" s="574" t="s">
        <v>694</v>
      </c>
      <c r="R966" s="457">
        <v>0</v>
      </c>
      <c r="S966" s="574" t="s">
        <v>694</v>
      </c>
      <c r="T966" s="574" t="s">
        <v>694</v>
      </c>
      <c r="U966" s="574" t="s">
        <v>694</v>
      </c>
      <c r="V966" s="574" t="s">
        <v>694</v>
      </c>
      <c r="W966" s="574" t="s">
        <v>694</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7"/>
      <c r="I967" s="1068"/>
      <c r="J967" s="572" t="s">
        <v>697</v>
      </c>
      <c r="K967" s="573" t="str">
        <f t="shared" si="288"/>
        <v>-</v>
      </c>
      <c r="L967" s="574" t="s">
        <v>698</v>
      </c>
      <c r="M967" s="574" t="s">
        <v>698</v>
      </c>
      <c r="N967" s="574" t="s">
        <v>698</v>
      </c>
      <c r="O967" s="574" t="s">
        <v>698</v>
      </c>
      <c r="P967" s="574" t="s">
        <v>698</v>
      </c>
      <c r="Q967" s="574" t="s">
        <v>698</v>
      </c>
      <c r="R967" s="574" t="s">
        <v>698</v>
      </c>
      <c r="S967" s="574" t="s">
        <v>698</v>
      </c>
      <c r="T967" s="574" t="s">
        <v>698</v>
      </c>
      <c r="U967" s="574" t="s">
        <v>698</v>
      </c>
      <c r="V967" s="574" t="s">
        <v>698</v>
      </c>
      <c r="W967" s="574" t="s">
        <v>698</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9"/>
      <c r="I968" s="1070"/>
      <c r="J968" s="557" t="s">
        <v>699</v>
      </c>
      <c r="K968" s="575" t="str">
        <f t="shared" si="288"/>
        <v>-</v>
      </c>
      <c r="L968" s="572" t="s">
        <v>694</v>
      </c>
      <c r="M968" s="572" t="s">
        <v>694</v>
      </c>
      <c r="N968" s="572" t="s">
        <v>694</v>
      </c>
      <c r="O968" s="572" t="s">
        <v>694</v>
      </c>
      <c r="P968" s="572" t="s">
        <v>694</v>
      </c>
      <c r="Q968" s="572" t="s">
        <v>694</v>
      </c>
      <c r="R968" s="572" t="s">
        <v>694</v>
      </c>
      <c r="S968" s="572" t="s">
        <v>694</v>
      </c>
      <c r="T968" s="572" t="s">
        <v>694</v>
      </c>
      <c r="U968" s="572" t="s">
        <v>694</v>
      </c>
      <c r="V968" s="576" t="s">
        <v>694</v>
      </c>
      <c r="W968" s="576" t="s">
        <v>694</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724</v>
      </c>
      <c r="I969" s="568"/>
      <c r="J969" s="549" t="s">
        <v>693</v>
      </c>
      <c r="K969" s="569" t="str">
        <f t="shared" si="288"/>
        <v>-</v>
      </c>
      <c r="L969" s="570" t="s">
        <v>694</v>
      </c>
      <c r="M969" s="570" t="s">
        <v>694</v>
      </c>
      <c r="N969" s="570" t="s">
        <v>694</v>
      </c>
      <c r="O969" s="570" t="s">
        <v>694</v>
      </c>
      <c r="P969" s="570" t="s">
        <v>694</v>
      </c>
      <c r="Q969" s="570" t="s">
        <v>694</v>
      </c>
      <c r="R969" s="570" t="s">
        <v>694</v>
      </c>
      <c r="S969" s="570" t="s">
        <v>694</v>
      </c>
      <c r="T969" s="570" t="s">
        <v>694</v>
      </c>
      <c r="U969" s="570" t="s">
        <v>694</v>
      </c>
      <c r="V969" s="570" t="s">
        <v>694</v>
      </c>
      <c r="W969" s="570" t="s">
        <v>694</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5" t="s">
        <v>725</v>
      </c>
      <c r="I970" s="1066"/>
      <c r="J970" s="572" t="s">
        <v>696</v>
      </c>
      <c r="K970" s="573" t="str">
        <f t="shared" si="288"/>
        <v>-</v>
      </c>
      <c r="L970" s="574" t="s">
        <v>694</v>
      </c>
      <c r="M970" s="574" t="s">
        <v>694</v>
      </c>
      <c r="N970" s="574" t="s">
        <v>694</v>
      </c>
      <c r="O970" s="457">
        <v>1</v>
      </c>
      <c r="P970" s="574" t="s">
        <v>694</v>
      </c>
      <c r="Q970" s="574" t="s">
        <v>694</v>
      </c>
      <c r="R970" s="574" t="s">
        <v>694</v>
      </c>
      <c r="S970" s="574" t="s">
        <v>694</v>
      </c>
      <c r="T970" s="574" t="s">
        <v>694</v>
      </c>
      <c r="U970" s="574" t="s">
        <v>694</v>
      </c>
      <c r="V970" s="574" t="s">
        <v>694</v>
      </c>
      <c r="W970" s="574" t="s">
        <v>694</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7"/>
      <c r="I971" s="1068"/>
      <c r="J971" s="572" t="s">
        <v>697</v>
      </c>
      <c r="K971" s="573" t="str">
        <f t="shared" si="288"/>
        <v>-</v>
      </c>
      <c r="L971" s="574" t="s">
        <v>698</v>
      </c>
      <c r="M971" s="457">
        <v>38</v>
      </c>
      <c r="N971" s="574" t="s">
        <v>698</v>
      </c>
      <c r="O971" s="574" t="s">
        <v>698</v>
      </c>
      <c r="P971" s="574" t="s">
        <v>698</v>
      </c>
      <c r="Q971" s="574" t="s">
        <v>698</v>
      </c>
      <c r="R971" s="574" t="s">
        <v>698</v>
      </c>
      <c r="S971" s="574" t="s">
        <v>698</v>
      </c>
      <c r="T971" s="574" t="s">
        <v>698</v>
      </c>
      <c r="U971" s="574" t="s">
        <v>698</v>
      </c>
      <c r="V971" s="574" t="s">
        <v>698</v>
      </c>
      <c r="W971" s="574" t="s">
        <v>698</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9"/>
      <c r="I972" s="1070"/>
      <c r="J972" s="557" t="s">
        <v>699</v>
      </c>
      <c r="K972" s="575" t="str">
        <f t="shared" si="288"/>
        <v>-</v>
      </c>
      <c r="L972" s="572" t="s">
        <v>694</v>
      </c>
      <c r="M972" s="572" t="s">
        <v>694</v>
      </c>
      <c r="N972" s="572" t="s">
        <v>694</v>
      </c>
      <c r="O972" s="572" t="s">
        <v>694</v>
      </c>
      <c r="P972" s="572" t="s">
        <v>694</v>
      </c>
      <c r="Q972" s="572" t="s">
        <v>694</v>
      </c>
      <c r="R972" s="572" t="s">
        <v>694</v>
      </c>
      <c r="S972" s="572" t="s">
        <v>694</v>
      </c>
      <c r="T972" s="572" t="s">
        <v>694</v>
      </c>
      <c r="U972" s="572" t="s">
        <v>694</v>
      </c>
      <c r="V972" s="576" t="s">
        <v>694</v>
      </c>
      <c r="W972" s="576" t="s">
        <v>694</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726</v>
      </c>
      <c r="I973" s="568"/>
      <c r="J973" s="549" t="s">
        <v>693</v>
      </c>
      <c r="K973" s="569" t="str">
        <f t="shared" si="288"/>
        <v>-</v>
      </c>
      <c r="L973" s="570" t="s">
        <v>694</v>
      </c>
      <c r="M973" s="570" t="s">
        <v>694</v>
      </c>
      <c r="N973" s="570" t="s">
        <v>694</v>
      </c>
      <c r="O973" s="570" t="s">
        <v>694</v>
      </c>
      <c r="P973" s="570" t="s">
        <v>694</v>
      </c>
      <c r="Q973" s="570" t="s">
        <v>694</v>
      </c>
      <c r="R973" s="570" t="s">
        <v>694</v>
      </c>
      <c r="S973" s="570" t="s">
        <v>694</v>
      </c>
      <c r="T973" s="570" t="s">
        <v>694</v>
      </c>
      <c r="U973" s="570" t="s">
        <v>694</v>
      </c>
      <c r="V973" s="570" t="s">
        <v>694</v>
      </c>
      <c r="W973" s="570" t="s">
        <v>694</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5" t="s">
        <v>727</v>
      </c>
      <c r="I974" s="1066"/>
      <c r="J974" s="572" t="s">
        <v>696</v>
      </c>
      <c r="K974" s="573">
        <f t="shared" si="288"/>
        <v>43543</v>
      </c>
      <c r="L974" s="457">
        <v>11</v>
      </c>
      <c r="M974" s="574" t="s">
        <v>694</v>
      </c>
      <c r="N974" s="574" t="s">
        <v>694</v>
      </c>
      <c r="O974" s="574" t="s">
        <v>694</v>
      </c>
      <c r="P974" s="574" t="s">
        <v>694</v>
      </c>
      <c r="Q974" s="574" t="s">
        <v>694</v>
      </c>
      <c r="R974" s="574" t="s">
        <v>694</v>
      </c>
      <c r="S974" s="574" t="s">
        <v>694</v>
      </c>
      <c r="T974" s="574" t="s">
        <v>694</v>
      </c>
      <c r="U974" s="574" t="s">
        <v>694</v>
      </c>
      <c r="V974" s="574" t="s">
        <v>694</v>
      </c>
      <c r="W974" s="574" t="s">
        <v>694</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7"/>
      <c r="I975" s="1068"/>
      <c r="J975" s="572" t="s">
        <v>697</v>
      </c>
      <c r="K975" s="573" t="str">
        <f t="shared" si="288"/>
        <v>-</v>
      </c>
      <c r="L975" s="574" t="s">
        <v>698</v>
      </c>
      <c r="M975" s="574" t="s">
        <v>698</v>
      </c>
      <c r="N975" s="457">
        <v>20</v>
      </c>
      <c r="O975" s="457">
        <v>3</v>
      </c>
      <c r="P975" s="574" t="s">
        <v>698</v>
      </c>
      <c r="Q975" s="574" t="s">
        <v>698</v>
      </c>
      <c r="R975" s="574" t="s">
        <v>698</v>
      </c>
      <c r="S975" s="574" t="s">
        <v>698</v>
      </c>
      <c r="T975" s="574" t="s">
        <v>698</v>
      </c>
      <c r="U975" s="574" t="s">
        <v>698</v>
      </c>
      <c r="V975" s="574" t="s">
        <v>698</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9"/>
      <c r="I976" s="1070"/>
      <c r="J976" s="557" t="s">
        <v>699</v>
      </c>
      <c r="K976" s="575" t="str">
        <f t="shared" si="288"/>
        <v>-</v>
      </c>
      <c r="L976" s="572" t="s">
        <v>694</v>
      </c>
      <c r="M976" s="572" t="s">
        <v>694</v>
      </c>
      <c r="N976" s="572" t="s">
        <v>694</v>
      </c>
      <c r="O976" s="572" t="s">
        <v>694</v>
      </c>
      <c r="P976" s="572" t="s">
        <v>694</v>
      </c>
      <c r="Q976" s="572" t="s">
        <v>694</v>
      </c>
      <c r="R976" s="572" t="s">
        <v>694</v>
      </c>
      <c r="S976" s="572" t="s">
        <v>694</v>
      </c>
      <c r="T976" s="572" t="s">
        <v>694</v>
      </c>
      <c r="U976" s="572" t="s">
        <v>694</v>
      </c>
      <c r="V976" s="576" t="s">
        <v>694</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728</v>
      </c>
      <c r="I977" s="568"/>
      <c r="J977" s="549" t="s">
        <v>693</v>
      </c>
      <c r="K977" s="569" t="str">
        <f t="shared" si="288"/>
        <v>-</v>
      </c>
      <c r="L977" s="570" t="s">
        <v>694</v>
      </c>
      <c r="M977" s="570" t="s">
        <v>694</v>
      </c>
      <c r="N977" s="570" t="s">
        <v>694</v>
      </c>
      <c r="O977" s="570" t="s">
        <v>694</v>
      </c>
      <c r="P977" s="570" t="s">
        <v>694</v>
      </c>
      <c r="Q977" s="570" t="s">
        <v>694</v>
      </c>
      <c r="R977" s="570" t="s">
        <v>694</v>
      </c>
      <c r="S977" s="570" t="s">
        <v>694</v>
      </c>
      <c r="T977" s="570" t="s">
        <v>694</v>
      </c>
      <c r="U977" s="570" t="s">
        <v>694</v>
      </c>
      <c r="V977" s="570" t="s">
        <v>694</v>
      </c>
      <c r="W977" s="570" t="s">
        <v>694</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5" t="s">
        <v>729</v>
      </c>
      <c r="I978" s="1066"/>
      <c r="J978" s="572" t="s">
        <v>696</v>
      </c>
      <c r="K978" s="573">
        <f t="shared" si="288"/>
        <v>43718</v>
      </c>
      <c r="L978" s="457">
        <v>36</v>
      </c>
      <c r="M978" s="574" t="s">
        <v>694</v>
      </c>
      <c r="N978" s="574" t="s">
        <v>694</v>
      </c>
      <c r="O978" s="574" t="s">
        <v>694</v>
      </c>
      <c r="P978" s="574" t="s">
        <v>694</v>
      </c>
      <c r="Q978" s="574" t="s">
        <v>694</v>
      </c>
      <c r="R978" s="574" t="s">
        <v>694</v>
      </c>
      <c r="S978" s="574" t="s">
        <v>694</v>
      </c>
      <c r="T978" s="574" t="s">
        <v>694</v>
      </c>
      <c r="U978" s="574" t="s">
        <v>694</v>
      </c>
      <c r="V978" s="574" t="s">
        <v>694</v>
      </c>
      <c r="W978" s="574" t="s">
        <v>694</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7"/>
      <c r="I979" s="1068"/>
      <c r="J979" s="572" t="s">
        <v>697</v>
      </c>
      <c r="K979" s="573" t="str">
        <f t="shared" si="288"/>
        <v>-</v>
      </c>
      <c r="L979" s="574" t="s">
        <v>698</v>
      </c>
      <c r="M979" s="574" t="s">
        <v>698</v>
      </c>
      <c r="N979" s="457">
        <v>20</v>
      </c>
      <c r="O979" s="457">
        <v>6</v>
      </c>
      <c r="P979" s="574" t="s">
        <v>698</v>
      </c>
      <c r="Q979" s="574" t="s">
        <v>698</v>
      </c>
      <c r="R979" s="574" t="s">
        <v>698</v>
      </c>
      <c r="S979" s="574" t="s">
        <v>698</v>
      </c>
      <c r="T979" s="574" t="s">
        <v>698</v>
      </c>
      <c r="U979" s="574" t="s">
        <v>698</v>
      </c>
      <c r="V979" s="574" t="s">
        <v>698</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9"/>
      <c r="I980" s="1070"/>
      <c r="J980" s="557" t="s">
        <v>699</v>
      </c>
      <c r="K980" s="575" t="str">
        <f t="shared" si="288"/>
        <v>-</v>
      </c>
      <c r="L980" s="572" t="s">
        <v>694</v>
      </c>
      <c r="M980" s="572" t="s">
        <v>694</v>
      </c>
      <c r="N980" s="572" t="s">
        <v>694</v>
      </c>
      <c r="O980" s="572" t="s">
        <v>694</v>
      </c>
      <c r="P980" s="572" t="s">
        <v>694</v>
      </c>
      <c r="Q980" s="572" t="s">
        <v>694</v>
      </c>
      <c r="R980" s="572" t="s">
        <v>694</v>
      </c>
      <c r="S980" s="572" t="s">
        <v>694</v>
      </c>
      <c r="T980" s="572" t="s">
        <v>694</v>
      </c>
      <c r="U980" s="572" t="s">
        <v>694</v>
      </c>
      <c r="V980" s="576" t="s">
        <v>694</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730</v>
      </c>
      <c r="I981" s="568"/>
      <c r="J981" s="549" t="s">
        <v>693</v>
      </c>
      <c r="K981" s="569" t="str">
        <f t="shared" si="288"/>
        <v>-</v>
      </c>
      <c r="L981" s="570" t="s">
        <v>694</v>
      </c>
      <c r="M981" s="570" t="s">
        <v>694</v>
      </c>
      <c r="N981" s="570" t="s">
        <v>694</v>
      </c>
      <c r="O981" s="570" t="s">
        <v>694</v>
      </c>
      <c r="P981" s="570" t="s">
        <v>694</v>
      </c>
      <c r="Q981" s="570" t="s">
        <v>694</v>
      </c>
      <c r="R981" s="570" t="s">
        <v>694</v>
      </c>
      <c r="S981" s="570" t="s">
        <v>694</v>
      </c>
      <c r="T981" s="570" t="s">
        <v>694</v>
      </c>
      <c r="U981" s="570" t="s">
        <v>694</v>
      </c>
      <c r="V981" s="570" t="s">
        <v>694</v>
      </c>
      <c r="W981" s="570" t="s">
        <v>694</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5" t="s">
        <v>731</v>
      </c>
      <c r="I982" s="1066"/>
      <c r="J982" s="572" t="s">
        <v>696</v>
      </c>
      <c r="K982" s="573">
        <f t="shared" si="288"/>
        <v>43760</v>
      </c>
      <c r="L982" s="457">
        <v>42</v>
      </c>
      <c r="M982" s="574" t="s">
        <v>694</v>
      </c>
      <c r="N982" s="574" t="s">
        <v>694</v>
      </c>
      <c r="O982" s="574" t="s">
        <v>694</v>
      </c>
      <c r="P982" s="574" t="s">
        <v>694</v>
      </c>
      <c r="Q982" s="574" t="s">
        <v>694</v>
      </c>
      <c r="R982" s="574" t="s">
        <v>694</v>
      </c>
      <c r="S982" s="574" t="s">
        <v>694</v>
      </c>
      <c r="T982" s="574" t="s">
        <v>694</v>
      </c>
      <c r="U982" s="574" t="s">
        <v>694</v>
      </c>
      <c r="V982" s="574" t="s">
        <v>694</v>
      </c>
      <c r="W982" s="574" t="s">
        <v>694</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7"/>
      <c r="I983" s="1068"/>
      <c r="J983" s="572" t="s">
        <v>697</v>
      </c>
      <c r="K983" s="573" t="str">
        <f t="shared" si="288"/>
        <v>-</v>
      </c>
      <c r="L983" s="574" t="s">
        <v>698</v>
      </c>
      <c r="M983" s="574" t="s">
        <v>698</v>
      </c>
      <c r="N983" s="457">
        <v>28</v>
      </c>
      <c r="O983" s="457">
        <v>3</v>
      </c>
      <c r="P983" s="574" t="s">
        <v>698</v>
      </c>
      <c r="Q983" s="574" t="s">
        <v>698</v>
      </c>
      <c r="R983" s="574" t="s">
        <v>698</v>
      </c>
      <c r="S983" s="574" t="s">
        <v>698</v>
      </c>
      <c r="T983" s="574" t="s">
        <v>698</v>
      </c>
      <c r="U983" s="574" t="s">
        <v>698</v>
      </c>
      <c r="V983" s="574" t="s">
        <v>698</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9"/>
      <c r="I984" s="1070"/>
      <c r="J984" s="557" t="s">
        <v>699</v>
      </c>
      <c r="K984" s="575" t="str">
        <f t="shared" si="288"/>
        <v>-</v>
      </c>
      <c r="L984" s="572" t="s">
        <v>694</v>
      </c>
      <c r="M984" s="572" t="s">
        <v>694</v>
      </c>
      <c r="N984" s="572" t="s">
        <v>694</v>
      </c>
      <c r="O984" s="572" t="s">
        <v>694</v>
      </c>
      <c r="P984" s="572" t="s">
        <v>694</v>
      </c>
      <c r="Q984" s="572" t="s">
        <v>694</v>
      </c>
      <c r="R984" s="572" t="s">
        <v>694</v>
      </c>
      <c r="S984" s="572" t="s">
        <v>694</v>
      </c>
      <c r="T984" s="572" t="s">
        <v>694</v>
      </c>
      <c r="U984" s="572" t="s">
        <v>694</v>
      </c>
      <c r="V984" s="576" t="s">
        <v>694</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732</v>
      </c>
      <c r="I985" s="568"/>
      <c r="J985" s="549" t="s">
        <v>693</v>
      </c>
      <c r="K985" s="569" t="str">
        <f t="shared" si="288"/>
        <v>-</v>
      </c>
      <c r="L985" s="570" t="s">
        <v>694</v>
      </c>
      <c r="M985" s="570" t="s">
        <v>694</v>
      </c>
      <c r="N985" s="570" t="s">
        <v>694</v>
      </c>
      <c r="O985" s="570" t="s">
        <v>694</v>
      </c>
      <c r="P985" s="570" t="s">
        <v>694</v>
      </c>
      <c r="Q985" s="570" t="s">
        <v>694</v>
      </c>
      <c r="R985" s="570" t="s">
        <v>694</v>
      </c>
      <c r="S985" s="570" t="s">
        <v>694</v>
      </c>
      <c r="T985" s="570" t="s">
        <v>694</v>
      </c>
      <c r="U985" s="570" t="s">
        <v>694</v>
      </c>
      <c r="V985" s="570" t="s">
        <v>694</v>
      </c>
      <c r="W985" s="570" t="s">
        <v>694</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5" t="s">
        <v>733</v>
      </c>
      <c r="I986" s="1066"/>
      <c r="J986" s="572" t="s">
        <v>696</v>
      </c>
      <c r="K986" s="573" t="str">
        <f t="shared" si="288"/>
        <v>-</v>
      </c>
      <c r="L986" s="574" t="s">
        <v>694</v>
      </c>
      <c r="M986" s="574" t="s">
        <v>694</v>
      </c>
      <c r="N986" s="457">
        <v>0</v>
      </c>
      <c r="O986" s="574" t="s">
        <v>694</v>
      </c>
      <c r="P986" s="574" t="s">
        <v>694</v>
      </c>
      <c r="Q986" s="574" t="s">
        <v>694</v>
      </c>
      <c r="R986" s="574" t="s">
        <v>694</v>
      </c>
      <c r="S986" s="574" t="s">
        <v>694</v>
      </c>
      <c r="T986" s="574" t="s">
        <v>694</v>
      </c>
      <c r="U986" s="574" t="s">
        <v>694</v>
      </c>
      <c r="V986" s="574" t="s">
        <v>694</v>
      </c>
      <c r="W986" s="574" t="s">
        <v>694</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7"/>
      <c r="I987" s="1068"/>
      <c r="J987" s="572" t="s">
        <v>697</v>
      </c>
      <c r="K987" s="573" t="str">
        <f t="shared" si="288"/>
        <v>-</v>
      </c>
      <c r="L987" s="574" t="s">
        <v>698</v>
      </c>
      <c r="M987" s="574" t="s">
        <v>698</v>
      </c>
      <c r="N987" s="574" t="s">
        <v>698</v>
      </c>
      <c r="O987" s="574" t="s">
        <v>698</v>
      </c>
      <c r="P987" s="574" t="s">
        <v>698</v>
      </c>
      <c r="Q987" s="574" t="s">
        <v>698</v>
      </c>
      <c r="R987" s="574" t="s">
        <v>698</v>
      </c>
      <c r="S987" s="574" t="s">
        <v>698</v>
      </c>
      <c r="T987" s="574" t="s">
        <v>698</v>
      </c>
      <c r="U987" s="574" t="s">
        <v>698</v>
      </c>
      <c r="V987" s="574" t="s">
        <v>698</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9"/>
      <c r="I988" s="1070"/>
      <c r="J988" s="557" t="s">
        <v>699</v>
      </c>
      <c r="K988" s="575" t="str">
        <f t="shared" si="288"/>
        <v>-</v>
      </c>
      <c r="L988" s="572" t="s">
        <v>694</v>
      </c>
      <c r="M988" s="572" t="s">
        <v>694</v>
      </c>
      <c r="N988" s="572" t="s">
        <v>694</v>
      </c>
      <c r="O988" s="572" t="s">
        <v>694</v>
      </c>
      <c r="P988" s="572" t="s">
        <v>694</v>
      </c>
      <c r="Q988" s="572" t="s">
        <v>694</v>
      </c>
      <c r="R988" s="572" t="s">
        <v>694</v>
      </c>
      <c r="S988" s="572" t="s">
        <v>694</v>
      </c>
      <c r="T988" s="572" t="s">
        <v>694</v>
      </c>
      <c r="U988" s="572" t="s">
        <v>694</v>
      </c>
      <c r="V988" s="576" t="s">
        <v>694</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734</v>
      </c>
      <c r="I989" s="568"/>
      <c r="J989" s="549" t="s">
        <v>693</v>
      </c>
      <c r="K989" s="569" t="str">
        <f t="shared" si="288"/>
        <v>-</v>
      </c>
      <c r="L989" s="570" t="s">
        <v>694</v>
      </c>
      <c r="M989" s="570" t="s">
        <v>694</v>
      </c>
      <c r="N989" s="570" t="s">
        <v>694</v>
      </c>
      <c r="O989" s="570" t="s">
        <v>694</v>
      </c>
      <c r="P989" s="570" t="s">
        <v>694</v>
      </c>
      <c r="Q989" s="570" t="s">
        <v>694</v>
      </c>
      <c r="R989" s="570" t="s">
        <v>694</v>
      </c>
      <c r="S989" s="570" t="s">
        <v>694</v>
      </c>
      <c r="T989" s="570" t="s">
        <v>694</v>
      </c>
      <c r="U989" s="570" t="s">
        <v>694</v>
      </c>
      <c r="V989" s="570" t="s">
        <v>694</v>
      </c>
      <c r="W989" s="570" t="s">
        <v>694</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5" t="s">
        <v>735</v>
      </c>
      <c r="I990" s="1066"/>
      <c r="J990" s="572" t="s">
        <v>696</v>
      </c>
      <c r="K990" s="573" t="str">
        <f t="shared" si="288"/>
        <v>-</v>
      </c>
      <c r="L990" s="574" t="s">
        <v>694</v>
      </c>
      <c r="M990" s="574" t="s">
        <v>694</v>
      </c>
      <c r="N990" s="457">
        <v>0</v>
      </c>
      <c r="O990" s="574" t="s">
        <v>694</v>
      </c>
      <c r="P990" s="574" t="s">
        <v>694</v>
      </c>
      <c r="Q990" s="574" t="s">
        <v>694</v>
      </c>
      <c r="R990" s="574" t="s">
        <v>694</v>
      </c>
      <c r="S990" s="574" t="s">
        <v>694</v>
      </c>
      <c r="T990" s="574" t="s">
        <v>694</v>
      </c>
      <c r="U990" s="574" t="s">
        <v>694</v>
      </c>
      <c r="V990" s="574" t="s">
        <v>694</v>
      </c>
      <c r="W990" s="574" t="s">
        <v>694</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7"/>
      <c r="I991" s="1068"/>
      <c r="J991" s="572" t="s">
        <v>697</v>
      </c>
      <c r="K991" s="573" t="str">
        <f t="shared" si="288"/>
        <v>-</v>
      </c>
      <c r="L991" s="574" t="s">
        <v>698</v>
      </c>
      <c r="M991" s="574" t="s">
        <v>698</v>
      </c>
      <c r="N991" s="574" t="s">
        <v>698</v>
      </c>
      <c r="O991" s="574" t="s">
        <v>698</v>
      </c>
      <c r="P991" s="574" t="s">
        <v>698</v>
      </c>
      <c r="Q991" s="574" t="s">
        <v>698</v>
      </c>
      <c r="R991" s="574" t="s">
        <v>698</v>
      </c>
      <c r="S991" s="574" t="s">
        <v>698</v>
      </c>
      <c r="T991" s="574" t="s">
        <v>698</v>
      </c>
      <c r="U991" s="574" t="s">
        <v>698</v>
      </c>
      <c r="V991" s="574" t="s">
        <v>698</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9"/>
      <c r="I992" s="1070"/>
      <c r="J992" s="557" t="s">
        <v>699</v>
      </c>
      <c r="K992" s="575" t="str">
        <f t="shared" si="288"/>
        <v>-</v>
      </c>
      <c r="L992" s="572" t="s">
        <v>694</v>
      </c>
      <c r="M992" s="572" t="s">
        <v>694</v>
      </c>
      <c r="N992" s="572" t="s">
        <v>694</v>
      </c>
      <c r="O992" s="572" t="s">
        <v>694</v>
      </c>
      <c r="P992" s="572" t="s">
        <v>694</v>
      </c>
      <c r="Q992" s="572" t="s">
        <v>694</v>
      </c>
      <c r="R992" s="572" t="s">
        <v>694</v>
      </c>
      <c r="S992" s="572" t="s">
        <v>694</v>
      </c>
      <c r="T992" s="572" t="s">
        <v>694</v>
      </c>
      <c r="U992" s="572" t="s">
        <v>694</v>
      </c>
      <c r="V992" s="576" t="s">
        <v>694</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736</v>
      </c>
      <c r="I993" s="568"/>
      <c r="J993" s="549" t="s">
        <v>693</v>
      </c>
      <c r="K993" s="569" t="str">
        <f t="shared" si="288"/>
        <v>-</v>
      </c>
      <c r="L993" s="570" t="s">
        <v>694</v>
      </c>
      <c r="M993" s="570" t="s">
        <v>694</v>
      </c>
      <c r="N993" s="570" t="s">
        <v>694</v>
      </c>
      <c r="O993" s="570" t="s">
        <v>694</v>
      </c>
      <c r="P993" s="570" t="s">
        <v>694</v>
      </c>
      <c r="Q993" s="570" t="s">
        <v>694</v>
      </c>
      <c r="R993" s="570" t="s">
        <v>694</v>
      </c>
      <c r="S993" s="570" t="s">
        <v>694</v>
      </c>
      <c r="T993" s="570" t="s">
        <v>694</v>
      </c>
      <c r="U993" s="570" t="s">
        <v>694</v>
      </c>
      <c r="V993" s="570" t="s">
        <v>694</v>
      </c>
      <c r="W993" s="570" t="s">
        <v>694</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5" t="s">
        <v>737</v>
      </c>
      <c r="I994" s="1066"/>
      <c r="J994" s="572" t="s">
        <v>696</v>
      </c>
      <c r="K994" s="573" t="str">
        <f t="shared" si="288"/>
        <v>-</v>
      </c>
      <c r="L994" s="574" t="s">
        <v>694</v>
      </c>
      <c r="M994" s="574" t="s">
        <v>694</v>
      </c>
      <c r="N994" s="574" t="s">
        <v>694</v>
      </c>
      <c r="O994" s="574" t="s">
        <v>694</v>
      </c>
      <c r="P994" s="574" t="s">
        <v>694</v>
      </c>
      <c r="Q994" s="574" t="s">
        <v>694</v>
      </c>
      <c r="R994" s="574" t="s">
        <v>694</v>
      </c>
      <c r="S994" s="574" t="s">
        <v>694</v>
      </c>
      <c r="T994" s="574" t="s">
        <v>694</v>
      </c>
      <c r="U994" s="574" t="s">
        <v>694</v>
      </c>
      <c r="V994" s="574" t="s">
        <v>694</v>
      </c>
      <c r="W994" s="574" t="s">
        <v>694</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7"/>
      <c r="I995" s="1068"/>
      <c r="J995" s="572" t="s">
        <v>697</v>
      </c>
      <c r="K995" s="573" t="str">
        <f t="shared" si="288"/>
        <v>-</v>
      </c>
      <c r="L995" s="574" t="s">
        <v>698</v>
      </c>
      <c r="M995" s="574" t="s">
        <v>698</v>
      </c>
      <c r="N995" s="574" t="s">
        <v>698</v>
      </c>
      <c r="O995" s="574" t="s">
        <v>698</v>
      </c>
      <c r="P995" s="574" t="s">
        <v>698</v>
      </c>
      <c r="Q995" s="574" t="s">
        <v>698</v>
      </c>
      <c r="R995" s="574" t="s">
        <v>698</v>
      </c>
      <c r="S995" s="574" t="s">
        <v>698</v>
      </c>
      <c r="T995" s="574" t="s">
        <v>698</v>
      </c>
      <c r="U995" s="574" t="s">
        <v>698</v>
      </c>
      <c r="V995" s="574" t="s">
        <v>698</v>
      </c>
      <c r="W995" s="574" t="s">
        <v>698</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9"/>
      <c r="I996" s="1070"/>
      <c r="J996" s="557" t="s">
        <v>699</v>
      </c>
      <c r="K996" s="575" t="str">
        <f t="shared" si="288"/>
        <v>-</v>
      </c>
      <c r="L996" s="572" t="s">
        <v>694</v>
      </c>
      <c r="M996" s="572" t="s">
        <v>694</v>
      </c>
      <c r="N996" s="572" t="s">
        <v>694</v>
      </c>
      <c r="O996" s="572" t="s">
        <v>694</v>
      </c>
      <c r="P996" s="572" t="s">
        <v>694</v>
      </c>
      <c r="Q996" s="572" t="s">
        <v>694</v>
      </c>
      <c r="R996" s="572" t="s">
        <v>694</v>
      </c>
      <c r="S996" s="572" t="s">
        <v>694</v>
      </c>
      <c r="T996" s="572" t="s">
        <v>694</v>
      </c>
      <c r="U996" s="572" t="s">
        <v>694</v>
      </c>
      <c r="V996" s="576" t="s">
        <v>694</v>
      </c>
      <c r="W996" s="576" t="s">
        <v>694</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1090</v>
      </c>
      <c r="I997" s="568"/>
      <c r="J997" s="549" t="s">
        <v>693</v>
      </c>
      <c r="K997" s="569" t="str">
        <f t="shared" si="288"/>
        <v>-</v>
      </c>
      <c r="L997" s="570" t="s">
        <v>694</v>
      </c>
      <c r="M997" s="570" t="s">
        <v>694</v>
      </c>
      <c r="N997" s="570" t="s">
        <v>694</v>
      </c>
      <c r="O997" s="570" t="s">
        <v>694</v>
      </c>
      <c r="P997" s="570" t="s">
        <v>694</v>
      </c>
      <c r="Q997" s="577">
        <v>21</v>
      </c>
      <c r="R997" s="570" t="s">
        <v>694</v>
      </c>
      <c r="S997" s="570" t="s">
        <v>694</v>
      </c>
      <c r="T997" s="570" t="s">
        <v>694</v>
      </c>
      <c r="U997" s="570" t="s">
        <v>694</v>
      </c>
      <c r="V997" s="570" t="s">
        <v>694</v>
      </c>
      <c r="W997" s="570" t="s">
        <v>694</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5" t="s">
        <v>1091</v>
      </c>
      <c r="I998" s="1066"/>
      <c r="J998" s="572" t="s">
        <v>696</v>
      </c>
      <c r="K998" s="573" t="str">
        <f t="shared" si="288"/>
        <v>-</v>
      </c>
      <c r="L998" s="574" t="s">
        <v>694</v>
      </c>
      <c r="M998" s="574" t="s">
        <v>694</v>
      </c>
      <c r="N998" s="574" t="s">
        <v>694</v>
      </c>
      <c r="O998" s="574" t="s">
        <v>694</v>
      </c>
      <c r="P998" s="574" t="s">
        <v>694</v>
      </c>
      <c r="Q998" s="574" t="s">
        <v>694</v>
      </c>
      <c r="R998" s="574" t="s">
        <v>694</v>
      </c>
      <c r="S998" s="457" t="b">
        <v>1</v>
      </c>
      <c r="T998" s="574" t="s">
        <v>694</v>
      </c>
      <c r="U998" s="574" t="s">
        <v>694</v>
      </c>
      <c r="V998" s="574" t="s">
        <v>694</v>
      </c>
      <c r="W998" s="574" t="s">
        <v>694</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7"/>
      <c r="I999" s="1068"/>
      <c r="J999" s="572" t="s">
        <v>697</v>
      </c>
      <c r="K999" s="573" t="str">
        <f t="shared" si="288"/>
        <v>-</v>
      </c>
      <c r="L999" s="574" t="s">
        <v>698</v>
      </c>
      <c r="M999" s="574" t="s">
        <v>698</v>
      </c>
      <c r="N999" s="574" t="s">
        <v>698</v>
      </c>
      <c r="O999" s="574" t="s">
        <v>698</v>
      </c>
      <c r="P999" s="457">
        <v>21</v>
      </c>
      <c r="Q999" s="574" t="s">
        <v>698</v>
      </c>
      <c r="R999" s="574" t="s">
        <v>698</v>
      </c>
      <c r="S999" s="574" t="s">
        <v>698</v>
      </c>
      <c r="T999" s="574" t="s">
        <v>698</v>
      </c>
      <c r="U999" s="574" t="s">
        <v>698</v>
      </c>
      <c r="V999" s="574" t="s">
        <v>698</v>
      </c>
      <c r="W999" s="574" t="s">
        <v>698</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9"/>
      <c r="I1000" s="1070"/>
      <c r="J1000" s="557" t="s">
        <v>699</v>
      </c>
      <c r="K1000" s="575" t="str">
        <f t="shared" si="288"/>
        <v>-</v>
      </c>
      <c r="L1000" s="572" t="s">
        <v>694</v>
      </c>
      <c r="M1000" s="572" t="s">
        <v>694</v>
      </c>
      <c r="N1000" s="572" t="s">
        <v>694</v>
      </c>
      <c r="O1000" s="572" t="s">
        <v>694</v>
      </c>
      <c r="P1000" s="572" t="s">
        <v>694</v>
      </c>
      <c r="Q1000" s="572" t="s">
        <v>694</v>
      </c>
      <c r="R1000" s="572" t="s">
        <v>694</v>
      </c>
      <c r="S1000" s="572" t="s">
        <v>694</v>
      </c>
      <c r="T1000" s="572" t="s">
        <v>694</v>
      </c>
      <c r="U1000" s="572" t="s">
        <v>694</v>
      </c>
      <c r="V1000" s="576" t="s">
        <v>694</v>
      </c>
      <c r="W1000" s="576" t="s">
        <v>694</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738</v>
      </c>
      <c r="I1001" s="568"/>
      <c r="J1001" s="549" t="s">
        <v>693</v>
      </c>
      <c r="K1001" s="569" t="str">
        <f t="shared" si="288"/>
        <v>-</v>
      </c>
      <c r="L1001" s="578">
        <v>-1</v>
      </c>
      <c r="M1001" s="570" t="s">
        <v>694</v>
      </c>
      <c r="N1001" s="570" t="s">
        <v>694</v>
      </c>
      <c r="O1001" s="570" t="s">
        <v>694</v>
      </c>
      <c r="P1001" s="570" t="s">
        <v>694</v>
      </c>
      <c r="Q1001" s="570" t="s">
        <v>694</v>
      </c>
      <c r="R1001" s="570" t="s">
        <v>694</v>
      </c>
      <c r="S1001" s="570" t="s">
        <v>694</v>
      </c>
      <c r="T1001" s="570" t="s">
        <v>694</v>
      </c>
      <c r="U1001" s="570" t="s">
        <v>694</v>
      </c>
      <c r="V1001" s="577">
        <v>0.05</v>
      </c>
      <c r="W1001" s="570" t="s">
        <v>694</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5" t="s">
        <v>739</v>
      </c>
      <c r="I1002" s="1066"/>
      <c r="J1002" s="572" t="s">
        <v>696</v>
      </c>
      <c r="K1002" s="573" t="str">
        <f t="shared" si="288"/>
        <v>-</v>
      </c>
      <c r="L1002" s="574" t="s">
        <v>694</v>
      </c>
      <c r="M1002" s="574" t="s">
        <v>694</v>
      </c>
      <c r="N1002" s="574" t="s">
        <v>694</v>
      </c>
      <c r="O1002" s="574" t="s">
        <v>694</v>
      </c>
      <c r="P1002" s="574" t="s">
        <v>694</v>
      </c>
      <c r="Q1002" s="574" t="s">
        <v>694</v>
      </c>
      <c r="R1002" s="574" t="s">
        <v>694</v>
      </c>
      <c r="S1002" s="574" t="s">
        <v>694</v>
      </c>
      <c r="T1002" s="574" t="s">
        <v>694</v>
      </c>
      <c r="U1002" s="574" t="s">
        <v>694</v>
      </c>
      <c r="V1002" s="574" t="s">
        <v>694</v>
      </c>
      <c r="W1002" s="574" t="s">
        <v>694</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7"/>
      <c r="I1003" s="1068"/>
      <c r="J1003" s="572" t="s">
        <v>697</v>
      </c>
      <c r="K1003" s="573" t="str">
        <f t="shared" si="288"/>
        <v>-</v>
      </c>
      <c r="L1003" s="574" t="s">
        <v>698</v>
      </c>
      <c r="M1003" s="574" t="s">
        <v>698</v>
      </c>
      <c r="N1003" s="574" t="s">
        <v>698</v>
      </c>
      <c r="O1003" s="574" t="s">
        <v>698</v>
      </c>
      <c r="P1003" s="574" t="s">
        <v>698</v>
      </c>
      <c r="Q1003" s="574" t="s">
        <v>698</v>
      </c>
      <c r="R1003" s="574" t="s">
        <v>698</v>
      </c>
      <c r="S1003" s="574" t="s">
        <v>698</v>
      </c>
      <c r="T1003" s="574" t="s">
        <v>698</v>
      </c>
      <c r="U1003" s="574" t="s">
        <v>698</v>
      </c>
      <c r="V1003" s="574" t="s">
        <v>698</v>
      </c>
      <c r="W1003" s="574" t="s">
        <v>698</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9"/>
      <c r="I1004" s="1070"/>
      <c r="J1004" s="557" t="s">
        <v>699</v>
      </c>
      <c r="K1004" s="575" t="str">
        <f t="shared" si="288"/>
        <v>-</v>
      </c>
      <c r="L1004" s="580" t="s">
        <v>694</v>
      </c>
      <c r="M1004" s="580" t="s">
        <v>694</v>
      </c>
      <c r="N1004" s="580" t="s">
        <v>694</v>
      </c>
      <c r="O1004" s="580" t="s">
        <v>694</v>
      </c>
      <c r="P1004" s="580" t="s">
        <v>694</v>
      </c>
      <c r="Q1004" s="580" t="s">
        <v>694</v>
      </c>
      <c r="R1004" s="580" t="s">
        <v>694</v>
      </c>
      <c r="S1004" s="580" t="s">
        <v>694</v>
      </c>
      <c r="T1004" s="580" t="s">
        <v>694</v>
      </c>
      <c r="U1004" s="580" t="s">
        <v>694</v>
      </c>
      <c r="V1004" s="579">
        <v>-0.05</v>
      </c>
      <c r="W1004" s="576" t="s">
        <v>694</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438</v>
      </c>
      <c r="AP1005" s="395"/>
      <c r="AQ1005" s="383"/>
      <c r="AR1005" s="383"/>
      <c r="AS1005" s="383"/>
    </row>
    <row r="1006" spans="1:45" ht="5.0999999999999996" customHeight="1" outlineLevel="2" x14ac:dyDescent="0.25">
      <c r="A1006" s="383"/>
      <c r="B1006" s="392"/>
      <c r="C1006" s="385">
        <f>INT($C$885)+2.005</f>
        <v>3.0049999999999999</v>
      </c>
      <c r="D1006" s="410" t="s">
        <v>434</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740</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741</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742</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743</v>
      </c>
      <c r="I1010" s="415"/>
      <c r="J1010" s="457">
        <v>0</v>
      </c>
      <c r="K1010" s="457">
        <v>0.5</v>
      </c>
      <c r="L1010" s="457">
        <v>1.25</v>
      </c>
      <c r="M1010" s="431">
        <f>FORECAST(M1009,CHOOSE({1,2},L1010,N1010),CHOOSE({1,2},L1009,N1009))</f>
        <v>13.624999999999998</v>
      </c>
      <c r="N1010" s="457">
        <v>3.5</v>
      </c>
      <c r="O1010" s="415" t="s">
        <v>744</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438</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745</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425</v>
      </c>
      <c r="F6" s="461">
        <v>2</v>
      </c>
      <c r="G6" s="397"/>
      <c r="H6" s="870" t="s">
        <v>746</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427</v>
      </c>
      <c r="F7" s="464">
        <v>1</v>
      </c>
      <c r="G7" s="401"/>
      <c r="H7" s="593" t="s">
        <v>428</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429</v>
      </c>
      <c r="K12" s="585" t="s">
        <v>430</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431</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432</v>
      </c>
      <c r="C15" s="582">
        <f>INT(MAX($C$16:$C$31))+1</f>
        <v>5</v>
      </c>
      <c r="D15" s="410" t="s">
        <v>433</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434</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435</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436</v>
      </c>
      <c r="I18" s="415"/>
      <c r="J18" s="684">
        <v>44526.325755208301</v>
      </c>
      <c r="K18" s="1109" t="s">
        <v>1002</v>
      </c>
      <c r="L18" s="1110"/>
      <c r="M18" s="1110"/>
      <c r="N18" s="1110"/>
      <c r="O18" s="1110"/>
      <c r="P18" s="1110"/>
      <c r="Q18" s="1110"/>
      <c r="R18" s="1110"/>
      <c r="S18" s="1110"/>
      <c r="T18" s="1110"/>
      <c r="U18" s="1110"/>
      <c r="V18" s="1110"/>
      <c r="W18" s="1110"/>
      <c r="X18" s="1110"/>
      <c r="Y18" s="111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437</v>
      </c>
      <c r="I21" s="415"/>
      <c r="J21" s="683">
        <v>44526.325697916698</v>
      </c>
      <c r="K21" s="1111" t="s">
        <v>998</v>
      </c>
      <c r="L21" s="1112"/>
      <c r="M21" s="1112"/>
      <c r="N21" s="1112"/>
      <c r="O21" s="1112"/>
      <c r="P21" s="1112"/>
      <c r="Q21" s="1112"/>
      <c r="R21" s="1112"/>
      <c r="S21" s="1112"/>
      <c r="T21" s="1112"/>
      <c r="U21" s="1112"/>
      <c r="V21" s="1112"/>
      <c r="W21" s="1112"/>
      <c r="X21" s="1112"/>
      <c r="Y21" s="111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438</v>
      </c>
      <c r="SK24" s="395"/>
      <c r="SL24" s="383"/>
      <c r="SM24" s="383"/>
      <c r="SN24" s="383"/>
    </row>
    <row r="25" spans="1:508" ht="5.0999999999999996" hidden="1" customHeight="1" outlineLevel="3" x14ac:dyDescent="0.25">
      <c r="A25" s="383"/>
      <c r="B25" s="392"/>
      <c r="C25" s="582">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439</v>
      </c>
      <c r="I26" s="588"/>
      <c r="J26" s="417" t="s">
        <v>440</v>
      </c>
      <c r="K26" s="418">
        <v>15</v>
      </c>
      <c r="L26" s="417" t="s">
        <v>441</v>
      </c>
      <c r="M26" s="418">
        <v>8.43</v>
      </c>
      <c r="N26" s="415" t="s">
        <v>442</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443</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444</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445</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446</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438</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425</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427</v>
      </c>
      <c r="F41" s="464">
        <v>1</v>
      </c>
      <c r="G41" s="401"/>
      <c r="H41" s="593" t="s">
        <v>993</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996</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747</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748</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749</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747</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748</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747</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748</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431</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750</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432</v>
      </c>
      <c r="C56" s="582">
        <f>INT(MAX($C$59:$C$123))+1</f>
        <v>5</v>
      </c>
      <c r="D56" s="410" t="s">
        <v>433</v>
      </c>
      <c r="E56" s="467"/>
      <c r="F56" s="467"/>
      <c r="G56" s="410"/>
      <c r="H56" s="467" t="s">
        <v>751</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753</v>
      </c>
      <c r="I57" s="428" t="s">
        <v>1001</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430</v>
      </c>
      <c r="I58" s="597" t="s">
        <v>187</v>
      </c>
      <c r="J58" s="398" t="s">
        <v>837</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434</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889</v>
      </c>
      <c r="I60" s="431" t="s">
        <v>752</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892</v>
      </c>
      <c r="I63" s="599" t="s">
        <v>752</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893</v>
      </c>
      <c r="I66" s="431" t="s">
        <v>752</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894</v>
      </c>
      <c r="I69" s="431" t="s">
        <v>752</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891</v>
      </c>
      <c r="I72" s="431" t="s">
        <v>752</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895</v>
      </c>
      <c r="I75" s="431" t="s">
        <v>752</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890</v>
      </c>
      <c r="I78" s="431" t="s">
        <v>752</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896</v>
      </c>
      <c r="I81" s="599" t="s">
        <v>752</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897</v>
      </c>
      <c r="I84" s="431" t="s">
        <v>752</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898</v>
      </c>
      <c r="I87" s="431" t="s">
        <v>752</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899</v>
      </c>
      <c r="I90" s="431" t="s">
        <v>752</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900</v>
      </c>
      <c r="I93" s="431" t="s">
        <v>752</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901</v>
      </c>
      <c r="I96" s="431" t="s">
        <v>752</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902</v>
      </c>
      <c r="I99" s="599" t="s">
        <v>752</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903</v>
      </c>
      <c r="I102" s="431" t="s">
        <v>752</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904</v>
      </c>
      <c r="I105" s="431" t="s">
        <v>752</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905</v>
      </c>
      <c r="I108" s="431" t="s">
        <v>752</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906</v>
      </c>
      <c r="I111" s="431" t="s">
        <v>752</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907</v>
      </c>
      <c r="I114" s="431" t="s">
        <v>752</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908</v>
      </c>
      <c r="I117" s="431" t="s">
        <v>752</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909</v>
      </c>
      <c r="I120" s="431" t="s">
        <v>752</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438</v>
      </c>
      <c r="SK123" s="395"/>
      <c r="SL123" s="383"/>
      <c r="SM123" s="383"/>
      <c r="SN123" s="383"/>
    </row>
    <row r="124" spans="1:508" s="697" customFormat="1" outlineLevel="1" x14ac:dyDescent="0.25">
      <c r="A124" s="383"/>
      <c r="B124" s="392"/>
      <c r="C124" s="582">
        <f>INT($C$40)+1</f>
        <v>2</v>
      </c>
      <c r="D124" s="410"/>
      <c r="E124" s="467"/>
      <c r="F124" s="467"/>
      <c r="G124" s="410"/>
      <c r="H124" s="470" t="s">
        <v>995</v>
      </c>
      <c r="I124" s="873" t="s">
        <v>997</v>
      </c>
      <c r="J124" s="872" t="s">
        <v>778</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430</v>
      </c>
      <c r="I125" s="597" t="s">
        <v>187</v>
      </c>
      <c r="J125" s="872" t="s">
        <v>837</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434</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889</v>
      </c>
      <c r="I127" s="431" t="s">
        <v>752</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892</v>
      </c>
      <c r="I128" s="599" t="s">
        <v>752</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893</v>
      </c>
      <c r="I129" s="431" t="s">
        <v>752</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894</v>
      </c>
      <c r="I130" s="431" t="s">
        <v>752</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891</v>
      </c>
      <c r="I131" s="431" t="s">
        <v>752</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895</v>
      </c>
      <c r="I132" s="431" t="s">
        <v>752</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890</v>
      </c>
      <c r="I133" s="431" t="s">
        <v>752</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896</v>
      </c>
      <c r="I134" s="599" t="s">
        <v>752</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897</v>
      </c>
      <c r="I135" s="431" t="s">
        <v>752</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898</v>
      </c>
      <c r="I136" s="431" t="s">
        <v>752</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899</v>
      </c>
      <c r="I137" s="431" t="s">
        <v>752</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900</v>
      </c>
      <c r="I138" s="431" t="s">
        <v>752</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901</v>
      </c>
      <c r="I139" s="431" t="s">
        <v>752</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902</v>
      </c>
      <c r="I140" s="599" t="s">
        <v>752</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903</v>
      </c>
      <c r="I141" s="431" t="s">
        <v>752</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904</v>
      </c>
      <c r="I142" s="431" t="s">
        <v>752</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905</v>
      </c>
      <c r="I143" s="431" t="s">
        <v>752</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906</v>
      </c>
      <c r="I144" s="431" t="s">
        <v>752</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907</v>
      </c>
      <c r="I145" s="431" t="s">
        <v>752</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908</v>
      </c>
      <c r="I146" s="431" t="s">
        <v>752</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909</v>
      </c>
      <c r="I147" s="431" t="s">
        <v>752</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438</v>
      </c>
      <c r="SK148" s="395"/>
      <c r="SL148" s="383"/>
      <c r="SM148" s="383"/>
      <c r="SN148" s="383"/>
    </row>
    <row r="149" spans="1:508" outlineLevel="1" x14ac:dyDescent="0.25">
      <c r="A149" s="383"/>
      <c r="B149" s="392"/>
      <c r="C149" s="582">
        <f>INT($C$40)+1</f>
        <v>2</v>
      </c>
      <c r="D149" s="410"/>
      <c r="E149" s="467"/>
      <c r="F149" s="467"/>
      <c r="G149" s="410"/>
      <c r="H149" s="470" t="s">
        <v>754</v>
      </c>
      <c r="I149" s="428"/>
      <c r="J149" s="428" t="s">
        <v>763</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613</v>
      </c>
      <c r="I150" s="597" t="s">
        <v>755</v>
      </c>
      <c r="J150" s="398" t="s">
        <v>837</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434</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936</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927</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928</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930</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929</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931</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934</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935</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931</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932</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933</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939</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931</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932</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933</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623</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624</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625</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756</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757</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758</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759</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760</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761</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762</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927</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928</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930</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929</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931</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934</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935</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931</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932</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933</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939</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931</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932</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933</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623</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624</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625</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756</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757</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758</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759</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760</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761</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762</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927</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928</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930</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929</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931</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934</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935</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931</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932</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933</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939</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931</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932</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933</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623</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624</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625</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756</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757</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758</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759</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760</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761</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762</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927</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928</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930</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929</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931</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934</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935</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931</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932</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933</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939</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931</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932</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933</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623</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624</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625</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756</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757</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758</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759</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760</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761</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762</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927</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928</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930</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929</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931</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934</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935</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931</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932</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933</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939</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931</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932</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933</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623</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624</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625</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756</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757</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758</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759</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760</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761</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762</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927</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928</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930</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929</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931</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934</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935</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931</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932</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933</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939</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931</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932</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933</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623</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624</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625</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756</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757</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758</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759</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760</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761</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762</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927</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928</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930</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929</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931</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934</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935</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931</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932</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933</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939</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931</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932</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933</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623</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624</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625</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756</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757</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758</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759</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760</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761</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762</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927</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928</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930</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929</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931</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934</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935</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931</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932</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933</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939</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931</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932</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933</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623</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624</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625</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756</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757</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758</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759</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760</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761</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762</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927</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928</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930</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929</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931</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934</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935</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931</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932</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933</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939</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931</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932</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933</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623</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624</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625</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756</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757</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758</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759</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760</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761</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762</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438</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420</v>
      </c>
      <c r="B5" s="330">
        <v>1</v>
      </c>
    </row>
    <row r="6" spans="1:2" ht="7.35" customHeight="1" x14ac:dyDescent="0.25"/>
    <row r="7" spans="1:2" x14ac:dyDescent="0.25">
      <c r="A7" s="73" t="s">
        <v>421</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910</v>
      </c>
      <c r="B25" s="330">
        <v>1</v>
      </c>
    </row>
    <row r="26" spans="1:2" x14ac:dyDescent="0.25">
      <c r="A26" s="73" t="s">
        <v>911</v>
      </c>
      <c r="B26" s="330">
        <v>1</v>
      </c>
    </row>
    <row r="27" spans="1:2" x14ac:dyDescent="0.25">
      <c r="A27" s="73" t="s">
        <v>912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910</v>
      </c>
      <c r="B35" s="330">
        <v>1</v>
      </c>
    </row>
    <row r="36" spans="1:2" x14ac:dyDescent="0.25">
      <c r="A36" s="73" t="s">
        <v>911</v>
      </c>
      <c r="B36" s="330">
        <v>1</v>
      </c>
    </row>
    <row r="37" spans="1:2" x14ac:dyDescent="0.25">
      <c r="A37" s="73" t="s">
        <v>912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910</v>
      </c>
      <c r="B45" s="330">
        <v>1</v>
      </c>
    </row>
    <row r="46" spans="1:2" x14ac:dyDescent="0.25">
      <c r="A46" s="73" t="s">
        <v>911</v>
      </c>
      <c r="B46" s="330">
        <v>1</v>
      </c>
    </row>
    <row r="47" spans="1:2" x14ac:dyDescent="0.25">
      <c r="A47" s="73" t="s">
        <v>912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968</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1014</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966</v>
      </c>
      <c r="J18" s="711"/>
      <c r="K18" s="110" t="s">
        <v>965</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774</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1122</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1123</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1124</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848</v>
      </c>
      <c r="K34" s="735" t="s">
        <v>419</v>
      </c>
      <c r="L34" s="735" t="s">
        <v>817</v>
      </c>
      <c r="M34" s="735" t="s">
        <v>818</v>
      </c>
      <c r="N34" s="735" t="s">
        <v>819</v>
      </c>
      <c r="O34" s="735" t="s">
        <v>820</v>
      </c>
      <c r="P34" s="735" t="s">
        <v>821</v>
      </c>
      <c r="Q34" s="735" t="s">
        <v>822</v>
      </c>
      <c r="R34" s="735" t="s">
        <v>823</v>
      </c>
      <c r="S34" s="735" t="s">
        <v>824</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1125</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1066</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1071</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1067</v>
      </c>
      <c r="J93" s="950" t="s">
        <v>1068</v>
      </c>
      <c r="K93" s="950" t="s">
        <v>1069</v>
      </c>
      <c r="L93" s="950" t="s">
        <v>1070</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1013</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1078</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1080</v>
      </c>
      <c r="I130" s="967" t="s">
        <v>1081</v>
      </c>
      <c r="J130" s="968" t="s">
        <v>1082</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1075</v>
      </c>
      <c r="I131" s="697" t="s">
        <v>1076</v>
      </c>
      <c r="J131" s="697" t="s">
        <v>1077</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1083</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1075</v>
      </c>
      <c r="I152" s="697" t="s">
        <v>1076</v>
      </c>
      <c r="J152" s="697" t="s">
        <v>1077</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1079</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1075</v>
      </c>
      <c r="I172" s="697" t="s">
        <v>1076</v>
      </c>
      <c r="J172" s="697" t="s">
        <v>1077</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1102</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1142</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1015</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977</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1046</v>
      </c>
      <c r="M216" s="910" t="s">
        <v>69</v>
      </c>
      <c r="N216" s="910" t="s">
        <v>1047</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1017</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1033</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1016</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1143</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1027</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1034</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1029</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1035</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1038</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1037</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1049</v>
      </c>
      <c r="I252" s="197"/>
      <c r="J252" s="913">
        <v>0.15</v>
      </c>
      <c r="K252" s="1114" t="s">
        <v>1052</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1050</v>
      </c>
      <c r="I253" s="197"/>
      <c r="J253" s="913">
        <v>0.02</v>
      </c>
      <c r="K253" s="111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1051</v>
      </c>
      <c r="I254" s="197"/>
      <c r="J254" s="914">
        <f>1-SUM(J252:J253)</f>
        <v>0.83000000000000007</v>
      </c>
      <c r="K254" s="111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1036</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1040</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1041</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1042</v>
      </c>
      <c r="K260" s="908" t="s">
        <v>1045</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1043</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1044</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1048</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1053</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1035</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1038</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1037</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1049</v>
      </c>
      <c r="I272" s="197"/>
      <c r="J272" s="913">
        <v>0.125</v>
      </c>
      <c r="K272" s="1114" t="s">
        <v>1052</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1050</v>
      </c>
      <c r="I273" s="197"/>
      <c r="J273" s="913">
        <v>0.02</v>
      </c>
      <c r="K273" s="111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1051</v>
      </c>
      <c r="I274" s="197"/>
      <c r="J274" s="914">
        <f>1-SUM(J272:J273)</f>
        <v>0.85499999999999998</v>
      </c>
      <c r="K274" s="111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689</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545</v>
      </c>
      <c r="I278" s="210"/>
      <c r="J278" s="456" t="s">
        <v>14</v>
      </c>
      <c r="K278" s="456" t="s">
        <v>537</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1039</v>
      </c>
      <c r="I281" s="210"/>
      <c r="J281" s="456" t="s">
        <v>538</v>
      </c>
      <c r="K281" s="456" t="s">
        <v>539</v>
      </c>
      <c r="L281" s="456" t="s">
        <v>540</v>
      </c>
      <c r="M281" s="456" t="s">
        <v>541</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1018</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1019</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1028</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1020</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1032</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1021</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1022</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1023</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1024</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1030</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476</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1031</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1025</v>
      </c>
      <c r="H305" s="209"/>
      <c r="I305" s="1119" t="s">
        <v>1026</v>
      </c>
      <c r="J305" s="1120"/>
      <c r="K305" s="1120"/>
      <c r="L305" s="1120"/>
      <c r="M305" s="1120"/>
      <c r="N305" s="1120"/>
      <c r="O305" s="1120"/>
      <c r="P305" s="1120"/>
      <c r="Q305" s="112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2" t="s">
        <v>74</v>
      </c>
      <c r="J306" s="1123"/>
      <c r="K306" s="1124"/>
      <c r="L306" s="1125" t="s">
        <v>71</v>
      </c>
      <c r="M306" s="1126"/>
      <c r="N306" s="1127"/>
      <c r="O306" s="1128" t="s">
        <v>341</v>
      </c>
      <c r="P306" s="1129"/>
      <c r="Q306" s="1130"/>
      <c r="R306" s="58"/>
      <c r="S306" s="1115" t="s">
        <v>1055</v>
      </c>
      <c r="T306" s="1117" t="s">
        <v>1054</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6"/>
      <c r="T307" s="1118"/>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873</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874</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973</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865</v>
      </c>
      <c r="J11" s="735"/>
      <c r="K11" s="736"/>
      <c r="L11" s="736"/>
      <c r="M11" s="735"/>
      <c r="N11" s="735"/>
      <c r="O11" s="735" t="s">
        <v>869</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872</v>
      </c>
      <c r="J12" s="735"/>
      <c r="K12" s="735" t="s">
        <v>209</v>
      </c>
      <c r="L12" s="735" t="s">
        <v>871</v>
      </c>
      <c r="M12" s="735" t="s">
        <v>870</v>
      </c>
      <c r="N12" s="735" t="s">
        <v>869</v>
      </c>
      <c r="O12" s="735" t="str">
        <f>"per "&amp;$I$26&amp;" MJ"</f>
        <v>per 100 MJ</v>
      </c>
      <c r="P12" s="735"/>
      <c r="Q12" s="735" t="s">
        <v>944</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879</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880</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881</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882</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883</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884</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885</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886</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887</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888</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868</v>
      </c>
      <c r="I26" s="748">
        <v>100</v>
      </c>
      <c r="J26" s="727" t="s">
        <v>867</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866</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2022-05-13T14:23:11Z</dcterms:modified>
</cp:coreProperties>
</file>